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一次" sheetId="2" r:id="rId1"/>
    <sheet name="第二次" sheetId="3" r:id="rId2"/>
  </sheets>
  <calcPr calcId="144525"/>
</workbook>
</file>

<file path=xl/sharedStrings.xml><?xml version="1.0" encoding="utf-8"?>
<sst xmlns="http://schemas.openxmlformats.org/spreadsheetml/2006/main" count="201" uniqueCount="74">
  <si>
    <t xml:space="preserve">工程款支付证书 </t>
  </si>
  <si>
    <t>工程名称</t>
  </si>
  <si>
    <t>金莲花路等9条市政道路及新桥大道附属工程-交通、监控工程</t>
  </si>
  <si>
    <t>建设单位</t>
  </si>
  <si>
    <t>安徽省交通建设股份有限公司</t>
  </si>
  <si>
    <t>ERP编号</t>
  </si>
  <si>
    <t>档案编号</t>
  </si>
  <si>
    <t>合同金额</t>
  </si>
  <si>
    <t>中标时间</t>
  </si>
  <si>
    <t>2016.7.14%</t>
  </si>
  <si>
    <t>已提供工程资料</t>
  </si>
  <si>
    <t>合同</t>
  </si>
  <si>
    <t>保存地址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</si>
  <si>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</si>
  <si>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</si>
  <si>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</si>
  <si>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</si>
  <si>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</si>
  <si>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</si>
  <si>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</si>
  <si>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</si>
  <si>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</si>
  <si>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</si>
  <si>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</si>
  <si>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</si>
  <si>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</si>
  <si>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</si>
  <si>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</si>
  <si>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</si>
  <si>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</si>
  <si>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</si>
  <si>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</si>
  <si>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</si>
  <si>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</si>
  <si>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</si>
  <si>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</si>
  <si>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</si>
  <si>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</si>
  <si>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</si>
  <si>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</si>
  <si>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</si>
  <si>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</si>
  <si>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</si>
  <si>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</si>
  <si>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</si>
  <si>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</si>
  <si>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</si>
  <si>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</si>
  <si>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</si>
  <si>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16.9.1</t>
  </si>
  <si>
    <t>中国银行庐江支行</t>
  </si>
  <si>
    <t>175 202 745 165</t>
  </si>
  <si>
    <t>王玲子</t>
  </si>
  <si>
    <t>16.9.30</t>
  </si>
  <si>
    <t>16.11.10</t>
  </si>
  <si>
    <t>17.1.23</t>
  </si>
  <si>
    <t>17.5.9</t>
  </si>
  <si>
    <t>17.8.10</t>
  </si>
  <si>
    <t>本次</t>
  </si>
  <si>
    <t>20.1.22</t>
  </si>
  <si>
    <t>手续费</t>
  </si>
  <si>
    <t>合肥世毅交通设施有限公司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</si>
  <si>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</si>
  <si>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</si>
  <si>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</si>
  <si>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</si>
  <si>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</si>
  <si>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</si>
  <si>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</si>
  <si>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</si>
  <si>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21.2.10</t>
  </si>
  <si>
    <t>中国银行蜀山支行</t>
  </si>
  <si>
    <t>175 257 190 682</t>
  </si>
  <si>
    <t>安徽融畅智能科技有限公司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</si>
</sst>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[Red]\(#,##0.00\)"/>
    <numFmt numFmtId="178" formatCode="#,##0.00_ "/>
    <numFmt numFmtId="179" formatCode="yy/m/d;@"/>
    <numFmt numFmtId="180" formatCode="0.00_ "/>
    <numFmt numFmtId="181" formatCode="0.0%"/>
    <numFmt numFmtId="182" formatCode="yyyy&quot;年&quot;m&quot;月&quot;d&quot;日&quot;;@"/>
    <numFmt numFmtId="183" formatCode="#,##0_ "/>
  </numFmts>
  <fonts count="29"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44" fontId="8" fillId="0" borderId="0">
      <protection locked="0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16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>
      <protection locked="0"/>
    </xf>
    <xf numFmtId="0" fontId="10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0">
      <protection locked="0"/>
    </xf>
  </cellStyleXfs>
  <cellXfs count="132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9" fontId="2" fillId="0" borderId="2" xfId="50" applyNumberFormat="1" applyFont="1" applyBorder="1" applyAlignment="1" applyProtection="1">
      <alignment horizontal="center" vertical="center" wrapText="1"/>
    </xf>
    <xf numFmtId="177" fontId="2" fillId="0" borderId="2" xfId="50" applyNumberFormat="1" applyFont="1" applyBorder="1" applyAlignment="1" applyProtection="1">
      <alignment horizontal="right" vertical="center" wrapText="1"/>
    </xf>
    <xf numFmtId="180" fontId="3" fillId="0" borderId="2" xfId="0" applyNumberFormat="1" applyFont="1" applyFill="1" applyBorder="1">
      <alignment vertical="center"/>
    </xf>
    <xf numFmtId="180" fontId="3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82" fontId="3" fillId="0" borderId="6" xfId="0" applyNumberFormat="1" applyFont="1" applyFill="1" applyBorder="1" applyAlignment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80" fontId="3" fillId="0" borderId="6" xfId="0" applyNumberFormat="1" applyFont="1" applyFill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wrapText="1" shrinkToFit="1"/>
    </xf>
    <xf numFmtId="181" fontId="1" fillId="2" borderId="6" xfId="19" applyNumberFormat="1" applyFont="1" applyFill="1" applyBorder="1" applyAlignment="1" applyProtection="1">
      <alignment horizontal="center" vertical="center" wrapText="1"/>
    </xf>
    <xf numFmtId="182" fontId="3" fillId="0" borderId="7" xfId="0" applyNumberFormat="1" applyFont="1" applyFill="1" applyBorder="1" applyAlignment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80" fontId="3" fillId="0" borderId="7" xfId="0" applyNumberFormat="1" applyFont="1" applyFill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wrapText="1" shrinkToFit="1"/>
    </xf>
    <xf numFmtId="181" fontId="1" fillId="2" borderId="7" xfId="19" applyNumberFormat="1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79" fontId="4" fillId="4" borderId="7" xfId="50" applyNumberFormat="1" applyFont="1" applyFill="1" applyBorder="1" applyAlignment="1" applyProtection="1">
      <alignment horizontal="center" vertical="center" wrapText="1"/>
    </xf>
    <xf numFmtId="177" fontId="2" fillId="4" borderId="4" xfId="50" applyNumberFormat="1" applyFont="1" applyFill="1" applyBorder="1" applyAlignment="1" applyProtection="1">
      <alignment horizontal="right" vertical="center" wrapText="1"/>
    </xf>
    <xf numFmtId="180" fontId="3" fillId="4" borderId="2" xfId="0" applyNumberFormat="1" applyFont="1" applyFill="1" applyBorder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left" vertical="center" wrapText="1" shrinkToFit="1"/>
    </xf>
    <xf numFmtId="181" fontId="1" fillId="4" borderId="2" xfId="1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vertical="center" wrapText="1"/>
    </xf>
    <xf numFmtId="182" fontId="5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80" fontId="5" fillId="2" borderId="2" xfId="4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 shrinkToFit="1"/>
    </xf>
    <xf numFmtId="49" fontId="5" fillId="2" borderId="2" xfId="50" applyNumberFormat="1" applyFont="1" applyFill="1" applyBorder="1" applyAlignment="1" applyProtection="1">
      <alignment horizontal="center" vertical="center" wrapText="1" shrinkToFit="1"/>
    </xf>
    <xf numFmtId="9" fontId="5" fillId="2" borderId="2" xfId="50" applyNumberFormat="1" applyFont="1" applyFill="1" applyBorder="1" applyAlignment="1" applyProtection="1">
      <alignment horizontal="center" vertical="center" shrinkToFit="1"/>
    </xf>
    <xf numFmtId="9" fontId="5" fillId="2" borderId="2" xfId="19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8" fontId="1" fillId="3" borderId="3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83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6" xfId="50" applyNumberFormat="1" applyFont="1" applyFill="1" applyBorder="1" applyAlignment="1" applyProtection="1">
      <alignment horizontal="center" vertical="center" wrapText="1" shrinkToFit="1"/>
    </xf>
    <xf numFmtId="176" fontId="1" fillId="2" borderId="6" xfId="50" applyNumberFormat="1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10" fontId="1" fillId="0" borderId="2" xfId="0" applyNumberFormat="1" applyFont="1" applyBorder="1">
      <alignment vertical="center"/>
    </xf>
    <xf numFmtId="178" fontId="1" fillId="2" borderId="7" xfId="50" applyNumberFormat="1" applyFont="1" applyFill="1" applyBorder="1" applyAlignment="1" applyProtection="1">
      <alignment horizontal="center" vertical="center" shrinkToFit="1"/>
    </xf>
    <xf numFmtId="178" fontId="1" fillId="2" borderId="7" xfId="50" applyNumberFormat="1" applyFont="1" applyFill="1" applyBorder="1" applyAlignment="1" applyProtection="1">
      <alignment horizontal="center" vertical="center" wrapText="1" shrinkToFit="1"/>
    </xf>
    <xf numFmtId="176" fontId="1" fillId="2" borderId="7" xfId="50" applyNumberFormat="1" applyFont="1" applyFill="1" applyBorder="1" applyAlignment="1" applyProtection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right" vertical="center" shrinkToFit="1"/>
    </xf>
    <xf numFmtId="178" fontId="1" fillId="4" borderId="2" xfId="50" applyNumberFormat="1" applyFont="1" applyFill="1" applyBorder="1" applyAlignment="1" applyProtection="1">
      <alignment horizontal="left" vertical="center" wrapText="1" shrinkToFit="1"/>
    </xf>
    <xf numFmtId="176" fontId="1" fillId="4" borderId="2" xfId="50" applyNumberFormat="1" applyFont="1" applyFill="1" applyBorder="1" applyAlignment="1" applyProtection="1">
      <alignment horizontal="center" vertical="center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83" fontId="1" fillId="4" borderId="2" xfId="50" applyNumberFormat="1" applyFont="1" applyFill="1" applyBorder="1" applyAlignment="1" applyProtection="1">
      <alignment vertical="center" shrinkToFit="1"/>
    </xf>
    <xf numFmtId="178" fontId="1" fillId="4" borderId="2" xfId="50" applyNumberFormat="1" applyFont="1" applyFill="1" applyBorder="1" applyAlignment="1" applyProtection="1">
      <alignment vertical="center" wrapText="1"/>
    </xf>
    <xf numFmtId="178" fontId="1" fillId="4" borderId="2" xfId="50" applyNumberFormat="1" applyFont="1" applyFill="1" applyBorder="1" applyAlignment="1" applyProtection="1">
      <alignment horizontal="left" vertical="center" wrapText="1"/>
    </xf>
    <xf numFmtId="178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0" fontId="5" fillId="0" borderId="2" xfId="0" applyNumberFormat="1" applyFont="1" applyBorder="1">
      <alignment vertical="center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0" fontId="0" fillId="0" borderId="2" xfId="0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8" fontId="1" fillId="3" borderId="5" xfId="50" applyNumberFormat="1" applyFont="1" applyFill="1" applyBorder="1" applyAlignment="1" applyProtection="1">
      <alignment horizontal="center" vertical="center" wrapText="1"/>
    </xf>
    <xf numFmtId="178" fontId="1" fillId="2" borderId="5" xfId="50" applyNumberFormat="1" applyFont="1" applyFill="1" applyBorder="1" applyAlignment="1" applyProtection="1">
      <alignment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/>
    </xf>
    <xf numFmtId="180" fontId="1" fillId="2" borderId="6" xfId="50" applyNumberFormat="1" applyFont="1" applyFill="1" applyBorder="1" applyAlignment="1" applyProtection="1">
      <alignment horizontal="center" vertical="center"/>
    </xf>
    <xf numFmtId="180" fontId="1" fillId="2" borderId="7" xfId="50" applyNumberFormat="1" applyFont="1" applyFill="1" applyBorder="1" applyAlignment="1" applyProtection="1">
      <alignment horizontal="center" vertical="center"/>
    </xf>
    <xf numFmtId="178" fontId="1" fillId="4" borderId="2" xfId="50" applyNumberFormat="1" applyFont="1" applyFill="1" applyBorder="1" applyAlignment="1" applyProtection="1">
      <alignment horizontal="right" vertical="center" wrapText="1" shrinkToFit="1"/>
    </xf>
    <xf numFmtId="178" fontId="1" fillId="4" borderId="2" xfId="50" applyNumberFormat="1" applyFont="1" applyFill="1" applyBorder="1" applyAlignment="1" applyProtection="1">
      <alignment horizontal="center" vertical="center"/>
    </xf>
    <xf numFmtId="178" fontId="5" fillId="2" borderId="2" xfId="50" applyNumberFormat="1" applyFont="1" applyFill="1" applyBorder="1" applyAlignment="1" applyProtection="1">
      <alignment horizontal="left" vertical="center" wrapText="1"/>
    </xf>
    <xf numFmtId="180" fontId="5" fillId="2" borderId="2" xfId="0" applyNumberFormat="1" applyFont="1" applyFill="1" applyBorder="1">
      <alignment vertical="center"/>
    </xf>
    <xf numFmtId="180" fontId="5" fillId="2" borderId="6" xfId="50" applyNumberFormat="1" applyFont="1" applyFill="1" applyBorder="1" applyAlignment="1" applyProtection="1">
      <alignment horizontal="center" vertical="center"/>
    </xf>
    <xf numFmtId="180" fontId="5" fillId="2" borderId="7" xfId="50" applyNumberFormat="1" applyFont="1" applyFill="1" applyBorder="1" applyAlignment="1" applyProtection="1">
      <alignment horizontal="center"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1" fillId="2" borderId="2" xfId="50" applyNumberFormat="1" applyFont="1" applyFill="1" applyBorder="1" applyAlignment="1" applyProtection="1">
      <alignment horizontal="right" vertical="center"/>
    </xf>
    <xf numFmtId="178" fontId="1" fillId="2" borderId="4" xfId="50" applyNumberFormat="1" applyFont="1" applyFill="1" applyBorder="1" applyAlignment="1" applyProtection="1">
      <alignment horizontal="center" vertical="center" shrinkToFit="1"/>
    </xf>
    <xf numFmtId="178" fontId="2" fillId="0" borderId="2" xfId="50" applyNumberFormat="1" applyFont="1" applyBorder="1" applyAlignment="1" applyProtection="1">
      <alignment horizontal="right" vertical="center" wrapText="1"/>
    </xf>
    <xf numFmtId="178" fontId="2" fillId="4" borderId="4" xfId="50" applyNumberFormat="1" applyFont="1" applyFill="1" applyBorder="1" applyAlignment="1" applyProtection="1">
      <alignment horizontal="right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>
      <alignment vertical="center"/>
    </xf>
    <xf numFmtId="180" fontId="1" fillId="2" borderId="2" xfId="0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topLeftCell="A4" workbookViewId="0">
      <selection activeCell="A14" sqref="$A14:$XFD14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10.5" style="2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09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67"/>
      <c r="J2" s="67" t="s">
        <v>4</v>
      </c>
      <c r="K2" s="67"/>
      <c r="L2" s="67"/>
      <c r="M2" s="68"/>
      <c r="N2" s="69" t="s">
        <v>5</v>
      </c>
      <c r="O2" s="69"/>
      <c r="P2" s="70"/>
      <c r="Q2" s="110" t="s">
        <v>6</v>
      </c>
      <c r="R2" s="110"/>
      <c r="S2" s="111"/>
      <c r="T2" s="111"/>
    </row>
    <row r="3" ht="29.1" customHeight="1" spans="1:20">
      <c r="A3" s="4" t="s">
        <v>7</v>
      </c>
      <c r="B3" s="4"/>
      <c r="C3" s="7">
        <v>9200000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/>
      <c r="Q3" s="14" t="s">
        <v>13</v>
      </c>
      <c r="R3" s="15"/>
      <c r="S3" s="15" t="s">
        <v>14</v>
      </c>
      <c r="T3" s="16"/>
    </row>
    <row r="4" ht="29.1" customHeight="1" spans="1:20">
      <c r="A4" s="4" t="s">
        <v>15</v>
      </c>
      <c r="B4" s="4"/>
      <c r="C4" s="9"/>
      <c r="D4" s="9"/>
      <c r="E4" s="9"/>
      <c r="F4" s="7" t="s">
        <v>16</v>
      </c>
      <c r="G4" s="8"/>
      <c r="H4" s="4" t="s">
        <v>17</v>
      </c>
      <c r="I4" s="4"/>
      <c r="J4" s="4"/>
      <c r="K4" s="4"/>
      <c r="L4" s="4"/>
      <c r="M4" s="4"/>
      <c r="N4" s="4" t="s">
        <v>18</v>
      </c>
      <c r="O4" s="4"/>
      <c r="P4" s="7"/>
      <c r="Q4" s="7" t="s">
        <v>19</v>
      </c>
      <c r="R4" s="7" t="s">
        <v>20</v>
      </c>
      <c r="S4" s="7" t="s">
        <v>21</v>
      </c>
      <c r="T4" s="7" t="s">
        <v>20</v>
      </c>
    </row>
    <row r="5" ht="29.1" customHeight="1" spans="1:20">
      <c r="A5" s="4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71" t="s">
        <v>25</v>
      </c>
      <c r="L5" s="10" t="s">
        <v>26</v>
      </c>
      <c r="M5" s="12"/>
      <c r="N5" s="10" t="s">
        <v>27</v>
      </c>
      <c r="O5" s="12"/>
      <c r="P5" s="72" t="s">
        <v>28</v>
      </c>
      <c r="Q5" s="112"/>
      <c r="R5" s="112"/>
      <c r="S5" s="7" t="s">
        <v>29</v>
      </c>
      <c r="T5" s="69" t="s">
        <v>30</v>
      </c>
    </row>
    <row r="6" ht="29.1" customHeight="1" spans="1:20">
      <c r="A6" s="4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73" t="s">
        <v>33</v>
      </c>
      <c r="L6" s="14" t="s">
        <v>34</v>
      </c>
      <c r="M6" s="16"/>
      <c r="N6" s="14" t="s">
        <v>35</v>
      </c>
      <c r="O6" s="16"/>
      <c r="P6" s="74" t="s">
        <v>36</v>
      </c>
      <c r="Q6" s="113"/>
      <c r="R6" s="113"/>
      <c r="S6" s="7"/>
      <c r="T6" s="69"/>
    </row>
    <row r="7" ht="29.1" customHeight="1" spans="1:20">
      <c r="A7" s="4"/>
      <c r="B7" s="18" t="s">
        <v>37</v>
      </c>
      <c r="C7" s="4" t="s">
        <v>38</v>
      </c>
      <c r="D7" s="4" t="s">
        <v>39</v>
      </c>
      <c r="E7" s="7" t="s">
        <v>40</v>
      </c>
      <c r="F7" s="7" t="s">
        <v>41</v>
      </c>
      <c r="G7" s="17" t="s">
        <v>42</v>
      </c>
      <c r="H7" s="4" t="s">
        <v>43</v>
      </c>
      <c r="I7" s="7" t="s">
        <v>44</v>
      </c>
      <c r="J7" s="7" t="s">
        <v>45</v>
      </c>
      <c r="K7" s="75" t="s">
        <v>44</v>
      </c>
      <c r="L7" s="7" t="s">
        <v>44</v>
      </c>
      <c r="M7" s="4" t="s">
        <v>45</v>
      </c>
      <c r="N7" s="4" t="s">
        <v>44</v>
      </c>
      <c r="O7" s="4" t="s">
        <v>45</v>
      </c>
      <c r="P7" s="7" t="s">
        <v>46</v>
      </c>
      <c r="Q7" s="7" t="s">
        <v>47</v>
      </c>
      <c r="R7" s="7" t="s">
        <v>48</v>
      </c>
      <c r="S7" s="7"/>
      <c r="T7" s="69"/>
    </row>
    <row r="8" ht="29.1" customHeight="1" spans="1:20">
      <c r="A8" s="20">
        <v>1</v>
      </c>
      <c r="B8" s="21" t="s">
        <v>49</v>
      </c>
      <c r="C8" s="127">
        <v>350000</v>
      </c>
      <c r="D8" s="23"/>
      <c r="E8" s="24" t="s">
        <v>50</v>
      </c>
      <c r="F8" s="24" t="s">
        <v>51</v>
      </c>
      <c r="G8" s="25"/>
      <c r="H8" s="26">
        <v>0</v>
      </c>
      <c r="I8" s="62">
        <f>C8*H8</f>
        <v>0</v>
      </c>
      <c r="J8" s="76"/>
      <c r="K8" s="77">
        <v>10330.1801801802</v>
      </c>
      <c r="L8" s="62"/>
      <c r="M8" s="7"/>
      <c r="N8" s="62"/>
      <c r="O8" s="7"/>
      <c r="P8" s="78" t="s">
        <v>52</v>
      </c>
      <c r="Q8" s="7"/>
      <c r="R8" s="7"/>
      <c r="S8" s="114">
        <f>C8+D8-I8-K8-L8-N8</f>
        <v>339669.81981982</v>
      </c>
      <c r="T8" s="115">
        <f>C8+D8-I8-K8-L8-N8-S8</f>
        <v>0</v>
      </c>
    </row>
    <row r="9" ht="29.1" customHeight="1" spans="1:20">
      <c r="A9" s="20">
        <v>2</v>
      </c>
      <c r="B9" s="21" t="s">
        <v>53</v>
      </c>
      <c r="C9" s="127">
        <v>434224</v>
      </c>
      <c r="D9" s="23"/>
      <c r="E9" s="24" t="s">
        <v>50</v>
      </c>
      <c r="F9" s="24" t="s">
        <v>51</v>
      </c>
      <c r="G9" s="27"/>
      <c r="H9" s="26">
        <v>0</v>
      </c>
      <c r="I9" s="62">
        <f t="shared" ref="I9:I13" si="0">C9*H9</f>
        <v>0</v>
      </c>
      <c r="J9" s="76"/>
      <c r="K9" s="77">
        <v>16528.2882882883</v>
      </c>
      <c r="L9" s="62"/>
      <c r="M9" s="7"/>
      <c r="N9" s="62"/>
      <c r="O9" s="7"/>
      <c r="P9" s="78" t="s">
        <v>52</v>
      </c>
      <c r="Q9" s="7"/>
      <c r="R9" s="7"/>
      <c r="S9" s="114">
        <f t="shared" ref="S9:S13" si="1">C9+D9-I9-K9-L9-N9</f>
        <v>417695.711711712</v>
      </c>
      <c r="T9" s="115">
        <f t="shared" ref="T9:T13" si="2">C9+D9-I9-K9-L9-N9-S9</f>
        <v>0</v>
      </c>
    </row>
    <row r="10" ht="29.1" customHeight="1" spans="1:20">
      <c r="A10" s="20">
        <v>3</v>
      </c>
      <c r="B10" s="21" t="s">
        <v>54</v>
      </c>
      <c r="C10" s="127">
        <v>644670.02</v>
      </c>
      <c r="D10" s="23"/>
      <c r="E10" s="24" t="s">
        <v>50</v>
      </c>
      <c r="F10" s="24" t="s">
        <v>51</v>
      </c>
      <c r="G10" s="27"/>
      <c r="H10" s="26">
        <v>0</v>
      </c>
      <c r="I10" s="62">
        <f t="shared" si="0"/>
        <v>0</v>
      </c>
      <c r="J10" s="76"/>
      <c r="K10" s="77">
        <v>2662.99690149549</v>
      </c>
      <c r="L10" s="62"/>
      <c r="M10" s="7"/>
      <c r="N10" s="79"/>
      <c r="O10" s="80"/>
      <c r="P10" s="78" t="s">
        <v>52</v>
      </c>
      <c r="Q10" s="7"/>
      <c r="R10" s="7"/>
      <c r="S10" s="114">
        <f t="shared" si="1"/>
        <v>642007.023098505</v>
      </c>
      <c r="T10" s="115">
        <f t="shared" si="2"/>
        <v>0</v>
      </c>
    </row>
    <row r="11" ht="29.1" customHeight="1" spans="1:20">
      <c r="A11" s="20">
        <v>4</v>
      </c>
      <c r="B11" s="21" t="s">
        <v>55</v>
      </c>
      <c r="C11" s="127">
        <v>1205729.56</v>
      </c>
      <c r="D11" s="23"/>
      <c r="E11" s="24" t="s">
        <v>50</v>
      </c>
      <c r="F11" s="24" t="s">
        <v>51</v>
      </c>
      <c r="G11" s="28"/>
      <c r="H11" s="26">
        <v>0</v>
      </c>
      <c r="I11" s="62">
        <f t="shared" si="0"/>
        <v>0</v>
      </c>
      <c r="J11" s="76"/>
      <c r="K11" s="77">
        <v>24792.4324324324</v>
      </c>
      <c r="L11" s="62"/>
      <c r="M11" s="7"/>
      <c r="N11" s="79"/>
      <c r="O11" s="80"/>
      <c r="P11" s="78" t="s">
        <v>52</v>
      </c>
      <c r="Q11" s="7"/>
      <c r="R11" s="7"/>
      <c r="S11" s="114">
        <f t="shared" si="1"/>
        <v>1180937.12756757</v>
      </c>
      <c r="T11" s="115">
        <f t="shared" si="2"/>
        <v>0</v>
      </c>
    </row>
    <row r="12" ht="29.1" customHeight="1" spans="1:20">
      <c r="A12" s="20">
        <v>5</v>
      </c>
      <c r="B12" s="21" t="s">
        <v>56</v>
      </c>
      <c r="C12" s="127">
        <v>310399.85</v>
      </c>
      <c r="D12" s="23"/>
      <c r="E12" s="24" t="s">
        <v>50</v>
      </c>
      <c r="F12" s="24" t="s">
        <v>51</v>
      </c>
      <c r="G12" s="28"/>
      <c r="H12" s="26">
        <v>0</v>
      </c>
      <c r="I12" s="62">
        <f t="shared" si="0"/>
        <v>0</v>
      </c>
      <c r="J12" s="76"/>
      <c r="K12" s="77">
        <v>8264.14414414414</v>
      </c>
      <c r="L12" s="62"/>
      <c r="M12" s="7"/>
      <c r="N12" s="79"/>
      <c r="O12" s="80"/>
      <c r="P12" s="78" t="s">
        <v>52</v>
      </c>
      <c r="Q12" s="7"/>
      <c r="R12" s="7"/>
      <c r="S12" s="114">
        <f t="shared" si="1"/>
        <v>302135.705855856</v>
      </c>
      <c r="T12" s="115">
        <f t="shared" si="2"/>
        <v>0</v>
      </c>
    </row>
    <row r="13" ht="29.1" customHeight="1" spans="1:20">
      <c r="A13" s="20">
        <v>6</v>
      </c>
      <c r="B13" s="21" t="s">
        <v>57</v>
      </c>
      <c r="C13" s="127">
        <v>567238.37</v>
      </c>
      <c r="D13" s="23"/>
      <c r="E13" s="24" t="s">
        <v>50</v>
      </c>
      <c r="F13" s="24" t="s">
        <v>51</v>
      </c>
      <c r="G13" s="28"/>
      <c r="H13" s="26">
        <v>0</v>
      </c>
      <c r="I13" s="62">
        <f t="shared" si="0"/>
        <v>0</v>
      </c>
      <c r="J13" s="76"/>
      <c r="K13" s="77">
        <v>1260.80945945946</v>
      </c>
      <c r="L13" s="62"/>
      <c r="M13" s="7"/>
      <c r="N13" s="79"/>
      <c r="O13" s="80"/>
      <c r="P13" s="78" t="s">
        <v>52</v>
      </c>
      <c r="Q13" s="7"/>
      <c r="R13" s="7"/>
      <c r="S13" s="114">
        <f t="shared" si="1"/>
        <v>565977.56054054</v>
      </c>
      <c r="T13" s="115">
        <f t="shared" si="2"/>
        <v>0</v>
      </c>
    </row>
    <row r="14" ht="19.5" customHeight="1" spans="1:20">
      <c r="A14" s="39"/>
      <c r="B14" s="40" t="s">
        <v>58</v>
      </c>
      <c r="C14" s="128"/>
      <c r="D14" s="42"/>
      <c r="E14" s="43"/>
      <c r="F14" s="43"/>
      <c r="G14" s="44"/>
      <c r="H14" s="45"/>
      <c r="I14" s="90"/>
      <c r="J14" s="91"/>
      <c r="K14" s="92"/>
      <c r="L14" s="90"/>
      <c r="M14" s="93"/>
      <c r="N14" s="94"/>
      <c r="O14" s="95"/>
      <c r="P14" s="96"/>
      <c r="Q14" s="93"/>
      <c r="R14" s="93"/>
      <c r="S14" s="118"/>
      <c r="T14" s="119"/>
    </row>
    <row r="15" ht="29.1" customHeight="1" spans="1:20">
      <c r="A15" s="20">
        <v>7</v>
      </c>
      <c r="B15" s="29" t="s">
        <v>59</v>
      </c>
      <c r="C15" s="81">
        <v>400000</v>
      </c>
      <c r="D15" s="31"/>
      <c r="E15" s="31" t="s">
        <v>50</v>
      </c>
      <c r="F15" s="31" t="s">
        <v>51</v>
      </c>
      <c r="G15" s="32">
        <v>1</v>
      </c>
      <c r="H15" s="33">
        <v>0</v>
      </c>
      <c r="I15" s="81">
        <f t="shared" ref="I15" si="3">C15*H15</f>
        <v>0</v>
      </c>
      <c r="J15" s="82"/>
      <c r="K15" s="83">
        <v>8413.58</v>
      </c>
      <c r="L15" s="81">
        <v>200</v>
      </c>
      <c r="M15" s="84" t="s">
        <v>60</v>
      </c>
      <c r="N15" s="81"/>
      <c r="O15" s="84"/>
      <c r="P15" s="130" t="s">
        <v>61</v>
      </c>
      <c r="Q15" s="7"/>
      <c r="R15" s="7"/>
      <c r="S15" s="62">
        <v>220000</v>
      </c>
      <c r="T15" s="116">
        <f>C15+D15-I15-K15-L15-S15-S16</f>
        <v>0</v>
      </c>
    </row>
    <row r="16" ht="29.1" customHeight="1" spans="1:20">
      <c r="A16" s="20">
        <v>8</v>
      </c>
      <c r="B16" s="34"/>
      <c r="C16" s="86"/>
      <c r="D16" s="36"/>
      <c r="E16" s="36"/>
      <c r="F16" s="36"/>
      <c r="G16" s="37"/>
      <c r="H16" s="38"/>
      <c r="I16" s="86"/>
      <c r="J16" s="87"/>
      <c r="K16" s="88"/>
      <c r="L16" s="86"/>
      <c r="M16" s="89"/>
      <c r="N16" s="86"/>
      <c r="O16" s="89"/>
      <c r="P16" s="78" t="s">
        <v>52</v>
      </c>
      <c r="Q16" s="7"/>
      <c r="R16" s="7"/>
      <c r="S16" s="62">
        <f>C15+D15-I15-K15-L15-S15</f>
        <v>171386.42</v>
      </c>
      <c r="T16" s="117"/>
    </row>
    <row r="17" ht="29.1" customHeight="1" spans="1:20">
      <c r="A17" s="20">
        <v>9</v>
      </c>
      <c r="B17" s="54"/>
      <c r="C17" s="129"/>
      <c r="D17" s="55"/>
      <c r="E17" s="56"/>
      <c r="F17" s="57"/>
      <c r="G17" s="27"/>
      <c r="H17" s="59"/>
      <c r="I17" s="62"/>
      <c r="J17" s="62"/>
      <c r="K17" s="101"/>
      <c r="L17" s="62"/>
      <c r="M17" s="7"/>
      <c r="N17" s="62"/>
      <c r="O17" s="7"/>
      <c r="P17" s="85"/>
      <c r="Q17" s="78"/>
      <c r="R17" s="78"/>
      <c r="S17" s="131"/>
      <c r="T17" s="124"/>
    </row>
    <row r="18" ht="29.1" customHeight="1" spans="1:20">
      <c r="A18" s="20">
        <v>10</v>
      </c>
      <c r="B18" s="54"/>
      <c r="C18" s="129"/>
      <c r="D18" s="55"/>
      <c r="E18" s="56"/>
      <c r="F18" s="57"/>
      <c r="G18" s="58"/>
      <c r="H18" s="59"/>
      <c r="I18" s="62"/>
      <c r="J18" s="62"/>
      <c r="K18" s="101"/>
      <c r="L18" s="62"/>
      <c r="M18" s="7"/>
      <c r="N18" s="62"/>
      <c r="O18" s="7"/>
      <c r="P18" s="85"/>
      <c r="Q18" s="78"/>
      <c r="R18" s="78"/>
      <c r="S18" s="131"/>
      <c r="T18" s="124"/>
    </row>
    <row r="19" ht="29.1" customHeight="1" spans="1:20">
      <c r="A19" s="4" t="s">
        <v>62</v>
      </c>
      <c r="B19" s="4"/>
      <c r="C19" s="5">
        <f>SUM(C8:C18)</f>
        <v>3912261.8</v>
      </c>
      <c r="D19" s="61">
        <f>SUM(D8:D18)</f>
        <v>0</v>
      </c>
      <c r="E19" s="62"/>
      <c r="F19" s="62"/>
      <c r="G19" s="25"/>
      <c r="H19" s="5" t="s">
        <v>63</v>
      </c>
      <c r="I19" s="62">
        <f>SUM(I8:I18)</f>
        <v>0</v>
      </c>
      <c r="J19" s="62"/>
      <c r="K19" s="101">
        <f>SUM(K8:K18)</f>
        <v>72252.431406</v>
      </c>
      <c r="L19" s="62">
        <f>SUM(L8:L18)</f>
        <v>200</v>
      </c>
      <c r="M19" s="5" t="s">
        <v>63</v>
      </c>
      <c r="N19" s="62">
        <f>SUM(N8:N18)</f>
        <v>0</v>
      </c>
      <c r="O19" s="5" t="s">
        <v>63</v>
      </c>
      <c r="P19" s="5" t="s">
        <v>63</v>
      </c>
      <c r="Q19" s="5"/>
      <c r="R19" s="5"/>
      <c r="S19" s="62">
        <f>SUM(S8:S18)</f>
        <v>3839809.368594</v>
      </c>
      <c r="T19" s="125">
        <f>D19+C19-S19-I19-K19-L19-N19</f>
        <v>6.40284270048141e-10</v>
      </c>
    </row>
    <row r="20" ht="29.1" customHeight="1" spans="1:20">
      <c r="A20" s="4" t="s">
        <v>64</v>
      </c>
      <c r="B20" s="4"/>
      <c r="C20" s="4" t="s">
        <v>65</v>
      </c>
      <c r="D20" s="4"/>
      <c r="E20" s="4"/>
      <c r="F20" s="63">
        <f>S15+S16</f>
        <v>391386.42</v>
      </c>
      <c r="G20" s="64"/>
      <c r="H20" s="65" t="s">
        <v>66</v>
      </c>
      <c r="I20" s="103"/>
      <c r="J20" s="103"/>
      <c r="K20" s="103"/>
      <c r="L20" s="104"/>
      <c r="M20" s="4" t="s">
        <v>67</v>
      </c>
      <c r="N20" s="105">
        <f>F20</f>
        <v>391386.42</v>
      </c>
      <c r="O20" s="106"/>
      <c r="P20" s="106"/>
      <c r="Q20" s="106"/>
      <c r="R20" s="106"/>
      <c r="S20" s="106"/>
      <c r="T20" s="126"/>
    </row>
    <row r="21" ht="29.1" customHeight="1" spans="1:20">
      <c r="A21" s="4"/>
      <c r="B21" s="4"/>
      <c r="C21" s="4" t="s">
        <v>68</v>
      </c>
      <c r="D21" s="4"/>
      <c r="E21" s="4"/>
      <c r="F21" s="63">
        <v>0</v>
      </c>
      <c r="G21" s="64"/>
      <c r="H21" s="66"/>
      <c r="I21" s="107"/>
      <c r="J21" s="107"/>
      <c r="K21" s="107"/>
      <c r="L21" s="108"/>
      <c r="M21" s="4" t="s">
        <v>69</v>
      </c>
      <c r="N21" s="6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叁拾玖万壹仟叁佰捌拾陆元肆角贰分</v>
      </c>
      <c r="O21" s="67"/>
      <c r="P21" s="67"/>
      <c r="Q21" s="67"/>
      <c r="R21" s="67"/>
      <c r="S21" s="67"/>
      <c r="T21" s="68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S5:S7"/>
    <mergeCell ref="T5:T7"/>
    <mergeCell ref="T15:T16"/>
    <mergeCell ref="A20:B21"/>
    <mergeCell ref="H20:L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80" zoomScaleNormal="80" workbookViewId="0">
      <selection activeCell="C20" sqref="C20"/>
    </sheetView>
  </sheetViews>
  <sheetFormatPr defaultColWidth="9" defaultRowHeight="13.5"/>
  <cols>
    <col min="1" max="1" width="3.25" customWidth="1"/>
    <col min="2" max="2" width="15.875" customWidth="1"/>
    <col min="3" max="3" width="16.25" style="1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10.5" style="2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09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67"/>
      <c r="J2" s="67" t="s">
        <v>4</v>
      </c>
      <c r="K2" s="67"/>
      <c r="L2" s="67"/>
      <c r="M2" s="68"/>
      <c r="N2" s="69" t="s">
        <v>5</v>
      </c>
      <c r="O2" s="69"/>
      <c r="P2" s="70"/>
      <c r="Q2" s="110" t="s">
        <v>6</v>
      </c>
      <c r="R2" s="110"/>
      <c r="S2" s="111"/>
      <c r="T2" s="111"/>
    </row>
    <row r="3" ht="29.1" customHeight="1" spans="1:20">
      <c r="A3" s="4" t="s">
        <v>7</v>
      </c>
      <c r="B3" s="4"/>
      <c r="C3" s="7">
        <v>9200000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/>
      <c r="Q3" s="14" t="s">
        <v>13</v>
      </c>
      <c r="R3" s="15"/>
      <c r="S3" s="15" t="s">
        <v>14</v>
      </c>
      <c r="T3" s="16"/>
    </row>
    <row r="4" ht="29.1" customHeight="1" spans="1:20">
      <c r="A4" s="4" t="s">
        <v>15</v>
      </c>
      <c r="B4" s="4"/>
      <c r="C4" s="9"/>
      <c r="D4" s="9"/>
      <c r="E4" s="9"/>
      <c r="F4" s="7" t="s">
        <v>16</v>
      </c>
      <c r="G4" s="8"/>
      <c r="H4" s="4" t="s">
        <v>17</v>
      </c>
      <c r="I4" s="4"/>
      <c r="J4" s="4"/>
      <c r="K4" s="4"/>
      <c r="L4" s="4"/>
      <c r="M4" s="4"/>
      <c r="N4" s="4" t="s">
        <v>18</v>
      </c>
      <c r="O4" s="4"/>
      <c r="P4" s="7"/>
      <c r="Q4" s="7" t="s">
        <v>19</v>
      </c>
      <c r="R4" s="7" t="s">
        <v>20</v>
      </c>
      <c r="S4" s="7" t="s">
        <v>21</v>
      </c>
      <c r="T4" s="7" t="s">
        <v>20</v>
      </c>
    </row>
    <row r="5" ht="29.1" customHeight="1" spans="1:20">
      <c r="A5" s="4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71" t="s">
        <v>25</v>
      </c>
      <c r="L5" s="10" t="s">
        <v>26</v>
      </c>
      <c r="M5" s="12"/>
      <c r="N5" s="10" t="s">
        <v>27</v>
      </c>
      <c r="O5" s="12"/>
      <c r="P5" s="72" t="s">
        <v>28</v>
      </c>
      <c r="Q5" s="112"/>
      <c r="R5" s="112"/>
      <c r="S5" s="7" t="s">
        <v>29</v>
      </c>
      <c r="T5" s="69" t="s">
        <v>30</v>
      </c>
    </row>
    <row r="6" ht="29.1" customHeight="1" spans="1:20">
      <c r="A6" s="4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73" t="s">
        <v>33</v>
      </c>
      <c r="L6" s="14" t="s">
        <v>34</v>
      </c>
      <c r="M6" s="16"/>
      <c r="N6" s="14" t="s">
        <v>35</v>
      </c>
      <c r="O6" s="16"/>
      <c r="P6" s="74" t="s">
        <v>36</v>
      </c>
      <c r="Q6" s="113"/>
      <c r="R6" s="113"/>
      <c r="S6" s="7"/>
      <c r="T6" s="69"/>
    </row>
    <row r="7" ht="29.1" customHeight="1" spans="1:20">
      <c r="A7" s="4"/>
      <c r="B7" s="18" t="s">
        <v>37</v>
      </c>
      <c r="C7" s="19" t="s">
        <v>38</v>
      </c>
      <c r="D7" s="4" t="s">
        <v>39</v>
      </c>
      <c r="E7" s="7" t="s">
        <v>40</v>
      </c>
      <c r="F7" s="7" t="s">
        <v>41</v>
      </c>
      <c r="G7" s="17" t="s">
        <v>42</v>
      </c>
      <c r="H7" s="4" t="s">
        <v>43</v>
      </c>
      <c r="I7" s="7" t="s">
        <v>44</v>
      </c>
      <c r="J7" s="7" t="s">
        <v>45</v>
      </c>
      <c r="K7" s="75" t="s">
        <v>44</v>
      </c>
      <c r="L7" s="7" t="s">
        <v>44</v>
      </c>
      <c r="M7" s="4" t="s">
        <v>45</v>
      </c>
      <c r="N7" s="4" t="s">
        <v>44</v>
      </c>
      <c r="O7" s="4" t="s">
        <v>45</v>
      </c>
      <c r="P7" s="7" t="s">
        <v>46</v>
      </c>
      <c r="Q7" s="7" t="s">
        <v>47</v>
      </c>
      <c r="R7" s="7" t="s">
        <v>48</v>
      </c>
      <c r="S7" s="7"/>
      <c r="T7" s="69"/>
    </row>
    <row r="8" ht="29.1" customHeight="1" spans="1:20">
      <c r="A8" s="20">
        <v>1</v>
      </c>
      <c r="B8" s="21" t="s">
        <v>49</v>
      </c>
      <c r="C8" s="22">
        <v>350000</v>
      </c>
      <c r="D8" s="23"/>
      <c r="E8" s="24" t="s">
        <v>50</v>
      </c>
      <c r="F8" s="24" t="s">
        <v>51</v>
      </c>
      <c r="G8" s="25"/>
      <c r="H8" s="26">
        <v>0</v>
      </c>
      <c r="I8" s="62">
        <f>C8*H8</f>
        <v>0</v>
      </c>
      <c r="J8" s="76"/>
      <c r="K8" s="77">
        <v>10330.1801801802</v>
      </c>
      <c r="L8" s="62"/>
      <c r="M8" s="7"/>
      <c r="N8" s="62"/>
      <c r="O8" s="7"/>
      <c r="P8" s="78" t="s">
        <v>52</v>
      </c>
      <c r="Q8" s="7"/>
      <c r="R8" s="7"/>
      <c r="S8" s="114">
        <f>C8+D8-I8-K8-L8-N8</f>
        <v>339669.81981982</v>
      </c>
      <c r="T8" s="115">
        <f>C8+D8-I8-K8-L8-N8-S8</f>
        <v>0</v>
      </c>
    </row>
    <row r="9" ht="29.1" customHeight="1" spans="1:20">
      <c r="A9" s="20">
        <v>2</v>
      </c>
      <c r="B9" s="21" t="s">
        <v>53</v>
      </c>
      <c r="C9" s="22">
        <v>434224</v>
      </c>
      <c r="D9" s="23"/>
      <c r="E9" s="24" t="s">
        <v>50</v>
      </c>
      <c r="F9" s="24" t="s">
        <v>51</v>
      </c>
      <c r="G9" s="27"/>
      <c r="H9" s="26">
        <v>0</v>
      </c>
      <c r="I9" s="62">
        <f t="shared" ref="I9:I13" si="0">C9*H9</f>
        <v>0</v>
      </c>
      <c r="J9" s="76"/>
      <c r="K9" s="77">
        <v>16528.2882882883</v>
      </c>
      <c r="L9" s="62"/>
      <c r="M9" s="7"/>
      <c r="N9" s="62"/>
      <c r="O9" s="7"/>
      <c r="P9" s="78" t="s">
        <v>52</v>
      </c>
      <c r="Q9" s="7"/>
      <c r="R9" s="7"/>
      <c r="S9" s="114">
        <f t="shared" ref="S9:S13" si="1">C9+D9-I9-K9-L9-N9</f>
        <v>417695.711711712</v>
      </c>
      <c r="T9" s="115">
        <f t="shared" ref="T9:T13" si="2">C9+D9-I9-K9-L9-N9-S9</f>
        <v>0</v>
      </c>
    </row>
    <row r="10" ht="29.1" customHeight="1" spans="1:20">
      <c r="A10" s="20">
        <v>3</v>
      </c>
      <c r="B10" s="21" t="s">
        <v>54</v>
      </c>
      <c r="C10" s="22">
        <v>644670.02</v>
      </c>
      <c r="D10" s="23"/>
      <c r="E10" s="24" t="s">
        <v>50</v>
      </c>
      <c r="F10" s="24" t="s">
        <v>51</v>
      </c>
      <c r="G10" s="27"/>
      <c r="H10" s="26">
        <v>0</v>
      </c>
      <c r="I10" s="62">
        <f t="shared" si="0"/>
        <v>0</v>
      </c>
      <c r="J10" s="76"/>
      <c r="K10" s="77">
        <v>2662.99690149549</v>
      </c>
      <c r="L10" s="62"/>
      <c r="M10" s="7"/>
      <c r="N10" s="79"/>
      <c r="O10" s="80"/>
      <c r="P10" s="78" t="s">
        <v>52</v>
      </c>
      <c r="Q10" s="7"/>
      <c r="R10" s="7"/>
      <c r="S10" s="114">
        <f t="shared" si="1"/>
        <v>642007.023098505</v>
      </c>
      <c r="T10" s="115">
        <f t="shared" si="2"/>
        <v>0</v>
      </c>
    </row>
    <row r="11" ht="29.1" customHeight="1" spans="1:20">
      <c r="A11" s="20">
        <v>4</v>
      </c>
      <c r="B11" s="21" t="s">
        <v>55</v>
      </c>
      <c r="C11" s="22">
        <v>1205729.56</v>
      </c>
      <c r="D11" s="23"/>
      <c r="E11" s="24" t="s">
        <v>50</v>
      </c>
      <c r="F11" s="24" t="s">
        <v>51</v>
      </c>
      <c r="G11" s="28"/>
      <c r="H11" s="26">
        <v>0</v>
      </c>
      <c r="I11" s="62">
        <f t="shared" si="0"/>
        <v>0</v>
      </c>
      <c r="J11" s="76"/>
      <c r="K11" s="77">
        <v>24792.4324324324</v>
      </c>
      <c r="L11" s="62"/>
      <c r="M11" s="7"/>
      <c r="N11" s="79"/>
      <c r="O11" s="80"/>
      <c r="P11" s="78" t="s">
        <v>52</v>
      </c>
      <c r="Q11" s="7"/>
      <c r="R11" s="7"/>
      <c r="S11" s="114">
        <f t="shared" si="1"/>
        <v>1180937.12756757</v>
      </c>
      <c r="T11" s="115">
        <f t="shared" si="2"/>
        <v>0</v>
      </c>
    </row>
    <row r="12" ht="29.1" customHeight="1" spans="1:20">
      <c r="A12" s="20">
        <v>5</v>
      </c>
      <c r="B12" s="21" t="s">
        <v>56</v>
      </c>
      <c r="C12" s="22">
        <v>310399.85</v>
      </c>
      <c r="D12" s="23"/>
      <c r="E12" s="24" t="s">
        <v>50</v>
      </c>
      <c r="F12" s="24" t="s">
        <v>51</v>
      </c>
      <c r="G12" s="28"/>
      <c r="H12" s="26">
        <v>0</v>
      </c>
      <c r="I12" s="62">
        <f t="shared" si="0"/>
        <v>0</v>
      </c>
      <c r="J12" s="76"/>
      <c r="K12" s="77">
        <v>8264.14414414414</v>
      </c>
      <c r="L12" s="62"/>
      <c r="M12" s="7"/>
      <c r="N12" s="79"/>
      <c r="O12" s="80"/>
      <c r="P12" s="78" t="s">
        <v>52</v>
      </c>
      <c r="Q12" s="7"/>
      <c r="R12" s="7"/>
      <c r="S12" s="114">
        <f t="shared" si="1"/>
        <v>302135.705855856</v>
      </c>
      <c r="T12" s="115">
        <f t="shared" si="2"/>
        <v>0</v>
      </c>
    </row>
    <row r="13" ht="29.1" customHeight="1" spans="1:20">
      <c r="A13" s="20">
        <v>6</v>
      </c>
      <c r="B13" s="21" t="s">
        <v>57</v>
      </c>
      <c r="C13" s="22">
        <v>567238.37</v>
      </c>
      <c r="D13" s="23"/>
      <c r="E13" s="24" t="s">
        <v>50</v>
      </c>
      <c r="F13" s="24" t="s">
        <v>51</v>
      </c>
      <c r="G13" s="28"/>
      <c r="H13" s="26">
        <v>0</v>
      </c>
      <c r="I13" s="62">
        <f t="shared" si="0"/>
        <v>0</v>
      </c>
      <c r="J13" s="76"/>
      <c r="K13" s="77">
        <v>1260.80945945946</v>
      </c>
      <c r="L13" s="62"/>
      <c r="M13" s="7"/>
      <c r="N13" s="79"/>
      <c r="O13" s="80"/>
      <c r="P13" s="78" t="s">
        <v>52</v>
      </c>
      <c r="Q13" s="7"/>
      <c r="R13" s="7"/>
      <c r="S13" s="114">
        <f t="shared" si="1"/>
        <v>565977.56054054</v>
      </c>
      <c r="T13" s="115">
        <f t="shared" si="2"/>
        <v>0</v>
      </c>
    </row>
    <row r="14" ht="29.1" customHeight="1" spans="1:20">
      <c r="A14" s="20">
        <v>7</v>
      </c>
      <c r="B14" s="29" t="s">
        <v>59</v>
      </c>
      <c r="C14" s="30">
        <v>400000</v>
      </c>
      <c r="D14" s="31"/>
      <c r="E14" s="31" t="s">
        <v>50</v>
      </c>
      <c r="F14" s="31" t="s">
        <v>51</v>
      </c>
      <c r="G14" s="32">
        <v>1</v>
      </c>
      <c r="H14" s="33">
        <v>0</v>
      </c>
      <c r="I14" s="81">
        <f t="shared" ref="I14" si="3">C14*H14</f>
        <v>0</v>
      </c>
      <c r="J14" s="82"/>
      <c r="K14" s="83">
        <v>8413.58</v>
      </c>
      <c r="L14" s="81">
        <v>200</v>
      </c>
      <c r="M14" s="84" t="s">
        <v>60</v>
      </c>
      <c r="N14" s="81"/>
      <c r="O14" s="84"/>
      <c r="P14" s="85" t="s">
        <v>61</v>
      </c>
      <c r="Q14" s="7"/>
      <c r="R14" s="7"/>
      <c r="S14" s="62">
        <v>220000</v>
      </c>
      <c r="T14" s="116">
        <f>C14+D14-I14-K14-L14-S14-S15</f>
        <v>0</v>
      </c>
    </row>
    <row r="15" ht="29.1" customHeight="1" spans="1:20">
      <c r="A15" s="20">
        <v>8</v>
      </c>
      <c r="B15" s="34"/>
      <c r="C15" s="35"/>
      <c r="D15" s="36"/>
      <c r="E15" s="36"/>
      <c r="F15" s="36"/>
      <c r="G15" s="37"/>
      <c r="H15" s="38"/>
      <c r="I15" s="86"/>
      <c r="J15" s="87"/>
      <c r="K15" s="88"/>
      <c r="L15" s="86"/>
      <c r="M15" s="89"/>
      <c r="N15" s="86"/>
      <c r="O15" s="89"/>
      <c r="P15" s="78" t="s">
        <v>52</v>
      </c>
      <c r="Q15" s="7"/>
      <c r="R15" s="7"/>
      <c r="S15" s="62">
        <f>C14+D14-I14-K14-L14-S14</f>
        <v>171386.42</v>
      </c>
      <c r="T15" s="117"/>
    </row>
    <row r="16" ht="19.5" customHeight="1" spans="1:20">
      <c r="A16" s="39"/>
      <c r="B16" s="40" t="s">
        <v>58</v>
      </c>
      <c r="C16" s="41"/>
      <c r="D16" s="42"/>
      <c r="E16" s="43"/>
      <c r="F16" s="43"/>
      <c r="G16" s="44"/>
      <c r="H16" s="45"/>
      <c r="I16" s="90"/>
      <c r="J16" s="91"/>
      <c r="K16" s="92"/>
      <c r="L16" s="90"/>
      <c r="M16" s="93"/>
      <c r="N16" s="94"/>
      <c r="O16" s="95"/>
      <c r="P16" s="96"/>
      <c r="Q16" s="93"/>
      <c r="R16" s="93"/>
      <c r="S16" s="118"/>
      <c r="T16" s="119"/>
    </row>
    <row r="17" ht="29.1" customHeight="1" spans="1:20">
      <c r="A17" s="46">
        <v>9</v>
      </c>
      <c r="B17" s="47" t="s">
        <v>70</v>
      </c>
      <c r="C17" s="48">
        <v>200000</v>
      </c>
      <c r="D17" s="49"/>
      <c r="E17" s="50" t="s">
        <v>71</v>
      </c>
      <c r="F17" s="51" t="s">
        <v>72</v>
      </c>
      <c r="G17" s="52">
        <v>1</v>
      </c>
      <c r="H17" s="53">
        <v>0</v>
      </c>
      <c r="I17" s="97">
        <v>0</v>
      </c>
      <c r="J17" s="97"/>
      <c r="K17" s="98">
        <v>4280.18</v>
      </c>
      <c r="L17" s="97">
        <v>150</v>
      </c>
      <c r="M17" s="99"/>
      <c r="N17" s="97"/>
      <c r="O17" s="99"/>
      <c r="P17" s="100" t="s">
        <v>73</v>
      </c>
      <c r="Q17" s="120"/>
      <c r="R17" s="120"/>
      <c r="S17" s="121">
        <v>110000</v>
      </c>
      <c r="T17" s="122">
        <f>C17+D17-I17-K17-L17-S17-S18</f>
        <v>0</v>
      </c>
    </row>
    <row r="18" ht="29.1" customHeight="1" spans="1:20">
      <c r="A18" s="46"/>
      <c r="B18" s="47"/>
      <c r="C18" s="48"/>
      <c r="D18" s="49"/>
      <c r="E18" s="50"/>
      <c r="F18" s="51"/>
      <c r="G18" s="52"/>
      <c r="H18" s="53"/>
      <c r="I18" s="97"/>
      <c r="J18" s="97"/>
      <c r="K18" s="98"/>
      <c r="L18" s="97"/>
      <c r="M18" s="99"/>
      <c r="N18" s="97"/>
      <c r="O18" s="99"/>
      <c r="P18" s="100" t="s">
        <v>52</v>
      </c>
      <c r="Q18" s="120"/>
      <c r="R18" s="120"/>
      <c r="S18" s="121">
        <v>85569.82</v>
      </c>
      <c r="T18" s="123"/>
    </row>
    <row r="19" ht="29.1" customHeight="1" spans="1:20">
      <c r="A19" s="20">
        <v>10</v>
      </c>
      <c r="B19" s="54"/>
      <c r="C19" s="19"/>
      <c r="D19" s="55"/>
      <c r="E19" s="56"/>
      <c r="F19" s="57"/>
      <c r="G19" s="58"/>
      <c r="H19" s="59"/>
      <c r="I19" s="62"/>
      <c r="J19" s="62"/>
      <c r="K19" s="101"/>
      <c r="L19" s="62"/>
      <c r="M19" s="7"/>
      <c r="N19" s="62"/>
      <c r="O19" s="7"/>
      <c r="P19" s="102"/>
      <c r="Q19" s="102"/>
      <c r="R19" s="102"/>
      <c r="S19" s="102"/>
      <c r="T19" s="124"/>
    </row>
    <row r="20" ht="29.1" customHeight="1" spans="1:20">
      <c r="A20" s="4" t="s">
        <v>62</v>
      </c>
      <c r="B20" s="4"/>
      <c r="C20" s="60">
        <f>SUM(C8:C19)</f>
        <v>4112261.8</v>
      </c>
      <c r="D20" s="61">
        <f>SUM(D8:D19)</f>
        <v>0</v>
      </c>
      <c r="E20" s="62"/>
      <c r="F20" s="62"/>
      <c r="G20" s="25"/>
      <c r="H20" s="5" t="s">
        <v>63</v>
      </c>
      <c r="I20" s="62">
        <f>SUM(I8:I19)</f>
        <v>0</v>
      </c>
      <c r="J20" s="62"/>
      <c r="K20" s="101">
        <f>SUM(K8:K19)</f>
        <v>76532.611406</v>
      </c>
      <c r="L20" s="62">
        <f>SUM(L8:L19)</f>
        <v>350</v>
      </c>
      <c r="M20" s="5" t="s">
        <v>63</v>
      </c>
      <c r="N20" s="62">
        <f>SUM(N8:N19)</f>
        <v>0</v>
      </c>
      <c r="O20" s="5" t="s">
        <v>63</v>
      </c>
      <c r="P20" s="5" t="s">
        <v>63</v>
      </c>
      <c r="Q20" s="5"/>
      <c r="R20" s="5"/>
      <c r="S20" s="62">
        <f>SUM(S8:S18)</f>
        <v>4035379.188594</v>
      </c>
      <c r="T20" s="125">
        <f>D20+C20-S20-I20-K20-L20-N20</f>
        <v>8.14907252788544e-10</v>
      </c>
    </row>
    <row r="21" ht="29.1" customHeight="1" spans="1:20">
      <c r="A21" s="4" t="s">
        <v>64</v>
      </c>
      <c r="B21" s="4"/>
      <c r="C21" s="4" t="s">
        <v>65</v>
      </c>
      <c r="D21" s="4"/>
      <c r="E21" s="4"/>
      <c r="F21" s="63">
        <f>S14+S15</f>
        <v>391386.42</v>
      </c>
      <c r="G21" s="64"/>
      <c r="H21" s="65" t="s">
        <v>66</v>
      </c>
      <c r="I21" s="103"/>
      <c r="J21" s="103"/>
      <c r="K21" s="103"/>
      <c r="L21" s="104"/>
      <c r="M21" s="4" t="s">
        <v>67</v>
      </c>
      <c r="N21" s="105">
        <f>F21</f>
        <v>391386.42</v>
      </c>
      <c r="O21" s="106"/>
      <c r="P21" s="106"/>
      <c r="Q21" s="106"/>
      <c r="R21" s="106"/>
      <c r="S21" s="106"/>
      <c r="T21" s="126"/>
    </row>
    <row r="22" ht="29.1" customHeight="1" spans="1:20">
      <c r="A22" s="4"/>
      <c r="B22" s="4"/>
      <c r="C22" s="4" t="s">
        <v>68</v>
      </c>
      <c r="D22" s="4"/>
      <c r="E22" s="4"/>
      <c r="F22" s="63">
        <v>0</v>
      </c>
      <c r="G22" s="64"/>
      <c r="H22" s="66"/>
      <c r="I22" s="107"/>
      <c r="J22" s="107"/>
      <c r="K22" s="107"/>
      <c r="L22" s="108"/>
      <c r="M22" s="4" t="s">
        <v>69</v>
      </c>
      <c r="N22" s="6" t="str">
        <f>SUBSTITUTE(SUBSTITUTE(TEXT(INT(N21),"[DBNum2][$-804]G/通用格式元"&amp;IF(INT(N21)=N21,"整",""))&amp;TEXT(MID(N21,FIND(".",N21&amp;".0")+1,1),"[DBNum2][$-804]G/通用格式角")&amp;TEXT(MID(N21,FIND(".",N21&amp;".0")+2,1),"[DBNum2][$-804]G/通用格式分"),"零角","零"),"零分","")</f>
        <v>叁拾玖万壹仟叁佰捌拾陆元肆角贰分</v>
      </c>
      <c r="O22" s="67"/>
      <c r="P22" s="67"/>
      <c r="Q22" s="67"/>
      <c r="R22" s="67"/>
      <c r="S22" s="67"/>
      <c r="T22" s="68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S5:S7"/>
    <mergeCell ref="T5:T7"/>
    <mergeCell ref="T14:T15"/>
    <mergeCell ref="T17:T18"/>
    <mergeCell ref="A21:B22"/>
    <mergeCell ref="H21:L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2021-06-15T03:07:21Z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19ECB65157574DEEB5906781BA153C9B</vt:lpwstr>
  </property>
</Properties>
</file>