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0000000 (2)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<sst xmlns="http://schemas.openxmlformats.org/spreadsheetml/2006/main" count="140" uniqueCount="61">
  <si>
    <t xml:space="preserve"> 工程款支付证书  </t>
  </si>
  <si>
    <t>本次</t>
  </si>
  <si>
    <t>工程名称</t>
  </si>
  <si>
    <t>潜山县南外环野中宿舍污水截流工程III标</t>
  </si>
  <si>
    <t>档案编号</t>
  </si>
  <si>
    <t>CD2016-081</t>
  </si>
  <si>
    <t>合同金额</t>
  </si>
  <si>
    <t>中标日期</t>
  </si>
  <si>
    <t>2016.7.12</t>
  </si>
  <si>
    <t>合作单位</t>
  </si>
  <si>
    <t>储海波18133058777</t>
  </si>
  <si>
    <t>胡平川变更为吕林军</t>
  </si>
  <si>
    <t>100日历天</t>
  </si>
  <si>
    <t>潜山县</t>
  </si>
  <si>
    <t>中标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</si>
  <si>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</si>
  <si>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</si>
  <si>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</si>
  <si>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</si>
  <si>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</si>
  <si>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</si>
  <si>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</si>
  <si>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</si>
  <si>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</si>
  <si>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</si>
  <si>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</si>
  <si>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</si>
  <si>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</si>
  <si>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</si>
  <si>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</si>
  <si>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</si>
  <si>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</si>
  <si>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</si>
  <si>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</si>
  <si>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合同3%</t>
  </si>
  <si>
    <t>增值税及附加</t>
  </si>
  <si>
    <t xml:space="preserve">全部管理费3%  +2017.1.20办理外经证费用500
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</si>
  <si>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</si>
  <si>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</si>
  <si>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</si>
  <si>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</si>
  <si>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</si>
  <si>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</si>
  <si>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</si>
  <si>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</si>
  <si>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储海波   潜山县农业银行梅城支行</t>
  </si>
  <si>
    <t>完工证明？</t>
  </si>
  <si>
    <t>大写</t>
  </si>
  <si>
    <t>6228  4523  0803  4309  279</t>
  </si>
  <si>
    <t>申请部门
意见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</si>
  <si>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</si>
  <si>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</si>
  <si>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</si>
  <si>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</si>
  <si>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</si>
  <si>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</si>
  <si>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外经证</t>
  </si>
  <si>
    <t>安徽玮地地矿科技有限公司-劳务
开户行：中国工商银行潜山县支行
账号：1309 0780 0920 0220 844</t>
  </si>
  <si>
    <t>转账费</t>
  </si>
  <si>
    <t>安徽玮地地矿科技有限公司-机械
开户行：中国工商银行潜山县支行
账号：1309 0780 0920 0220 844</t>
  </si>
  <si>
    <r>
      <rPr>
        <sz val="9"/>
        <rFont val="宋体"/>
        <charset val="134"/>
      </rPr>
      <t>中标书、施工合同、项目投资协议；</t>
    </r>
    <r>
      <rPr>
        <sz val="9"/>
        <color rgb="FFFF0000"/>
        <rFont val="宋体"/>
        <charset val="134"/>
      </rPr>
      <t>无交工证书、审计报告、不领章承诺书、工程终结结算承诺书</t>
    </r>
    <r>
      <rPr>
        <sz val="9"/>
        <rFont val="宋体"/>
        <charset val="134"/>
      </rPr>
      <t>；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</si>
</sst>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177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m/d;@"/>
    <numFmt numFmtId="179" formatCode="[DBNum2][$-804]General"/>
  </numFmts>
  <fonts count="46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FF0000"/>
      <name val="宋体"/>
      <charset val="134"/>
    </font>
    <font>
      <sz val="9"/>
      <color rgb="FF00B05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1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41" fillId="10" borderId="14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8" fillId="0" borderId="0"/>
    <xf numFmtId="0" fontId="24" fillId="3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177" fontId="9" fillId="2" borderId="1" xfId="55" applyNumberFormat="1" applyFont="1" applyFill="1" applyBorder="1" applyAlignment="1">
      <alignment horizontal="center" vertical="center" shrinkToFit="1"/>
    </xf>
    <xf numFmtId="14" fontId="5" fillId="2" borderId="1" xfId="55" applyNumberFormat="1" applyFont="1" applyFill="1" applyBorder="1" applyAlignment="1">
      <alignment horizontal="center" vertical="center" wrapText="1"/>
    </xf>
    <xf numFmtId="176" fontId="5" fillId="2" borderId="1" xfId="55" applyNumberFormat="1" applyFont="1" applyFill="1" applyBorder="1" applyAlignment="1">
      <alignment horizontal="right" vertical="center" shrinkToFit="1"/>
    </xf>
    <xf numFmtId="178" fontId="5" fillId="2" borderId="1" xfId="55" applyNumberFormat="1" applyFont="1" applyFill="1" applyBorder="1" applyAlignment="1">
      <alignment horizontal="center" vertical="center" wrapText="1"/>
    </xf>
    <xf numFmtId="9" fontId="5" fillId="0" borderId="1" xfId="21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shrinkToFit="1"/>
    </xf>
    <xf numFmtId="14" fontId="5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right" vertical="center" shrinkToFit="1"/>
    </xf>
    <xf numFmtId="178" fontId="5" fillId="0" borderId="1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shrinkToFit="1"/>
    </xf>
    <xf numFmtId="176" fontId="11" fillId="3" borderId="1" xfId="55" applyNumberFormat="1" applyFont="1" applyFill="1" applyBorder="1" applyAlignment="1">
      <alignment horizontal="right" vertical="center" shrinkToFit="1"/>
    </xf>
    <xf numFmtId="0" fontId="12" fillId="0" borderId="1" xfId="55" applyFont="1" applyFill="1" applyBorder="1" applyAlignment="1">
      <alignment horizontal="center" vertical="center" wrapText="1"/>
    </xf>
    <xf numFmtId="176" fontId="12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79" fontId="12" fillId="2" borderId="5" xfId="55" applyNumberFormat="1" applyFont="1" applyFill="1" applyBorder="1" applyAlignment="1">
      <alignment horizontal="center" vertical="center" wrapText="1"/>
    </xf>
    <xf numFmtId="176" fontId="1" fillId="2" borderId="5" xfId="55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5" fillId="4" borderId="3" xfId="55" applyFont="1" applyFill="1" applyBorder="1" applyAlignment="1">
      <alignment horizontal="left" vertical="center" wrapText="1"/>
    </xf>
    <xf numFmtId="0" fontId="13" fillId="0" borderId="6" xfId="55" applyFont="1" applyFill="1" applyBorder="1" applyAlignment="1">
      <alignment horizontal="left" vertical="center" wrapText="1"/>
    </xf>
    <xf numFmtId="0" fontId="13" fillId="0" borderId="7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4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5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6" fontId="15" fillId="0" borderId="2" xfId="55" applyNumberFormat="1" applyFont="1" applyFill="1" applyBorder="1" applyAlignment="1">
      <alignment horizontal="center" vertical="center" wrapText="1"/>
    </xf>
    <xf numFmtId="176" fontId="15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176" fontId="5" fillId="3" borderId="1" xfId="55" applyNumberFormat="1" applyFont="1" applyFill="1" applyBorder="1" applyAlignment="1">
      <alignment horizontal="right" vertical="center" shrinkToFit="1"/>
    </xf>
    <xf numFmtId="9" fontId="9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176" fontId="5" fillId="3" borderId="1" xfId="55" applyNumberFormat="1" applyFont="1" applyFill="1" applyBorder="1" applyAlignment="1">
      <alignment horizontal="center" vertical="center" shrinkToFit="1"/>
    </xf>
    <xf numFmtId="176" fontId="5" fillId="0" borderId="1" xfId="55" applyNumberFormat="1" applyFont="1" applyFill="1" applyBorder="1" applyAlignment="1">
      <alignment horizontal="right" vertical="center"/>
    </xf>
    <xf numFmtId="176" fontId="5" fillId="0" borderId="1" xfId="55" applyNumberFormat="1" applyFont="1" applyFill="1" applyBorder="1" applyAlignment="1">
      <alignment vertical="center" wrapText="1"/>
    </xf>
    <xf numFmtId="176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176" fontId="1" fillId="0" borderId="1" xfId="55" applyNumberFormat="1" applyFont="1" applyFill="1" applyBorder="1" applyAlignment="1">
      <alignment horizontal="left" vertical="center" wrapText="1"/>
    </xf>
    <xf numFmtId="176" fontId="1" fillId="0" borderId="1" xfId="55" applyNumberFormat="1" applyFont="1" applyFill="1" applyBorder="1" applyAlignment="1">
      <alignment horizontal="right" vertical="center"/>
    </xf>
    <xf numFmtId="176" fontId="11" fillId="4" borderId="1" xfId="55" applyNumberFormat="1" applyFont="1" applyFill="1" applyBorder="1" applyAlignment="1">
      <alignment horizontal="right" vertical="center" shrinkToFit="1"/>
    </xf>
    <xf numFmtId="176" fontId="11" fillId="0" borderId="0" xfId="55" applyNumberFormat="1" applyFont="1" applyFill="1" applyBorder="1" applyAlignment="1">
      <alignment horizontal="center" vertical="center" wrapText="1"/>
    </xf>
    <xf numFmtId="0" fontId="17" fillId="2" borderId="1" xfId="55" applyFont="1" applyFill="1" applyBorder="1" applyAlignment="1">
      <alignment horizontal="center" vertical="center" wrapText="1"/>
    </xf>
    <xf numFmtId="0" fontId="5" fillId="4" borderId="4" xfId="55" applyFont="1" applyFill="1" applyBorder="1" applyAlignment="1">
      <alignment horizontal="left" vertical="center" wrapText="1"/>
    </xf>
    <xf numFmtId="0" fontId="13" fillId="0" borderId="3" xfId="55" applyFont="1" applyFill="1" applyBorder="1" applyAlignment="1">
      <alignment horizontal="left" vertical="center" wrapText="1"/>
    </xf>
    <xf numFmtId="0" fontId="13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14" fontId="12" fillId="0" borderId="1" xfId="55" applyNumberFormat="1" applyFont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18" fillId="2" borderId="1" xfId="14" applyFont="1" applyFill="1" applyBorder="1" applyAlignment="1">
      <alignment horizontal="left" vertical="center"/>
    </xf>
    <xf numFmtId="0" fontId="19" fillId="0" borderId="1" xfId="14" applyFont="1" applyBorder="1" applyAlignment="1">
      <alignment horizontal="center" vertical="center"/>
    </xf>
    <xf numFmtId="0" fontId="19" fillId="2" borderId="1" xfId="14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/>
    </xf>
    <xf numFmtId="0" fontId="21" fillId="0" borderId="1" xfId="14" applyFont="1" applyBorder="1" applyAlignment="1">
      <alignment horizontal="center" vertical="center"/>
    </xf>
    <xf numFmtId="0" fontId="20" fillId="0" borderId="1" xfId="14" applyFont="1" applyBorder="1" applyAlignment="1">
      <alignment horizontal="center" vertical="center" wrapText="1"/>
    </xf>
    <xf numFmtId="0" fontId="20" fillId="0" borderId="1" xfId="14" applyFont="1" applyBorder="1" applyAlignment="1">
      <alignment horizontal="center" vertical="center"/>
    </xf>
    <xf numFmtId="0" fontId="22" fillId="5" borderId="1" xfId="55" applyFont="1" applyFill="1" applyBorder="1" applyAlignment="1">
      <alignment horizontal="left" vertical="center"/>
    </xf>
    <xf numFmtId="0" fontId="1" fillId="4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179" fontId="1" fillId="0" borderId="0" xfId="55" applyNumberFormat="1" applyFont="1" applyFill="1" applyBorder="1" applyAlignment="1">
      <alignment horizontal="center" vertical="center"/>
    </xf>
    <xf numFmtId="10" fontId="3" fillId="5" borderId="0" xfId="55" applyNumberFormat="1" applyFont="1" applyFill="1">
      <alignment vertical="center"/>
    </xf>
    <xf numFmtId="179" fontId="1" fillId="5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0" fillId="2" borderId="1" xfId="14" applyFont="1" applyFill="1" applyBorder="1" applyAlignment="1">
      <alignment horizontal="center" vertical="center" wrapText="1"/>
    </xf>
    <xf numFmtId="0" fontId="23" fillId="0" borderId="1" xfId="14" applyFont="1" applyFill="1" applyBorder="1" applyAlignment="1">
      <alignment horizontal="left" vertical="center"/>
    </xf>
    <xf numFmtId="0" fontId="20" fillId="0" borderId="0" xfId="14" applyFont="1" applyAlignment="1">
      <alignment horizontal="center" vertical="center"/>
    </xf>
    <xf numFmtId="0" fontId="20" fillId="0" borderId="1" xfId="14" applyFont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5" fillId="0" borderId="3" xfId="55" applyFont="1" applyFill="1" applyBorder="1" applyAlignment="1">
      <alignment horizontal="center" vertical="center" wrapText="1"/>
    </xf>
    <xf numFmtId="178" fontId="17" fillId="2" borderId="1" xfId="55" applyNumberFormat="1" applyFont="1" applyFill="1" applyBorder="1" applyAlignment="1">
      <alignment horizontal="center" vertical="center" wrapText="1"/>
    </xf>
    <xf numFmtId="176" fontId="17" fillId="2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872236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123825</xdr:colOff>
      <xdr:row>8</xdr:row>
      <xdr:rowOff>85725</xdr:rowOff>
    </xdr:from>
    <xdr:to>
      <xdr:col>20</xdr:col>
      <xdr:colOff>171450</xdr:colOff>
      <xdr:row>10</xdr:row>
      <xdr:rowOff>171450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86875" y="2846705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762000</xdr:colOff>
      <xdr:row>4</xdr:row>
      <xdr:rowOff>266700</xdr:rowOff>
    </xdr:from>
    <xdr:to>
      <xdr:col>20</xdr:col>
      <xdr:colOff>247650</xdr:colOff>
      <xdr:row>6</xdr:row>
      <xdr:rowOff>457200</xdr:rowOff>
    </xdr:to>
    <xdr:pic>
      <xdr:nvPicPr>
        <xdr:cNvPr id="5" name="图片 4" descr="C:\Users\Administrator\AppData\Roaming\Tencent\Users\501232853\QQ\WinTemp\RichOle\C~[`3D39Z(@%X$O`5(`~Y6B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77325" y="1534160"/>
          <a:ext cx="4076700" cy="82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7</xdr:row>
      <xdr:rowOff>38100</xdr:rowOff>
    </xdr:from>
    <xdr:to>
      <xdr:col>8</xdr:col>
      <xdr:colOff>247650</xdr:colOff>
      <xdr:row>11</xdr:row>
      <xdr:rowOff>161925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4925" y="2482215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06100" y="911733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247650</xdr:colOff>
      <xdr:row>7</xdr:row>
      <xdr:rowOff>38100</xdr:rowOff>
    </xdr:from>
    <xdr:to>
      <xdr:col>8</xdr:col>
      <xdr:colOff>247650</xdr:colOff>
      <xdr:row>11</xdr:row>
      <xdr:rowOff>161925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4925" y="2482215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152400</xdr:colOff>
      <xdr:row>0</xdr:row>
      <xdr:rowOff>228600</xdr:rowOff>
    </xdr:from>
    <xdr:to>
      <xdr:col>24</xdr:col>
      <xdr:colOff>295275</xdr:colOff>
      <xdr:row>14</xdr:row>
      <xdr:rowOff>26670</xdr:rowOff>
    </xdr:to>
    <xdr:pic>
      <xdr:nvPicPr>
        <xdr:cNvPr id="6" name="图片 5" descr="5[NW}_H2J5O67{U@V$VZ)$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06000" y="228600"/>
          <a:ext cx="7810500" cy="4855210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13</xdr:row>
      <xdr:rowOff>6985</xdr:rowOff>
    </xdr:from>
    <xdr:to>
      <xdr:col>10</xdr:col>
      <xdr:colOff>657225</xdr:colOff>
      <xdr:row>13</xdr:row>
      <xdr:rowOff>514350</xdr:rowOff>
    </xdr:to>
    <xdr:pic>
      <xdr:nvPicPr>
        <xdr:cNvPr id="7" name="图片 6" descr="$6D6K_M`[S`YR872)@087%S"/>
        <xdr:cNvPicPr>
          <a:picLocks noChangeAspect="1"/>
        </xdr:cNvPicPr>
      </xdr:nvPicPr>
      <xdr:blipFill>
        <a:blip r:embed="rId4"/>
        <a:srcRect r="29020" b="-1403"/>
        <a:stretch>
          <a:fillRect/>
        </a:stretch>
      </xdr:blipFill>
      <xdr:spPr>
        <a:xfrm>
          <a:off x="2352675" y="4543425"/>
          <a:ext cx="3657600" cy="50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8.75" style="5" customWidth="1"/>
    <col min="12" max="12" width="9.8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7"/>
      <c r="Q1" s="91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8"/>
      <c r="L2" s="48" t="s">
        <v>4</v>
      </c>
      <c r="M2" s="59"/>
      <c r="N2" s="60" t="s">
        <v>5</v>
      </c>
      <c r="O2" s="61"/>
      <c r="P2" s="62"/>
      <c r="Q2" s="62"/>
      <c r="R2" s="92"/>
      <c r="S2" s="9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ht="24.95" customHeight="1" spans="1:36">
      <c r="A3" s="7" t="s">
        <v>6</v>
      </c>
      <c r="B3" s="7"/>
      <c r="C3" s="10">
        <v>490566.43</v>
      </c>
      <c r="D3" s="11"/>
      <c r="E3" s="11"/>
      <c r="F3" s="12"/>
      <c r="G3" s="13" t="s">
        <v>7</v>
      </c>
      <c r="H3" s="14" t="s">
        <v>8</v>
      </c>
      <c r="I3" s="63"/>
      <c r="J3" s="63"/>
      <c r="K3" s="64"/>
      <c r="L3" s="7" t="s">
        <v>9</v>
      </c>
      <c r="M3" s="7"/>
      <c r="N3" s="65" t="s">
        <v>10</v>
      </c>
      <c r="O3" s="66"/>
      <c r="P3" s="67"/>
      <c r="Q3" s="93" t="s">
        <v>5</v>
      </c>
      <c r="R3" s="94">
        <v>87</v>
      </c>
      <c r="S3" s="94">
        <v>4268</v>
      </c>
      <c r="T3" s="95" t="s">
        <v>3</v>
      </c>
      <c r="U3" s="96" t="s">
        <v>8</v>
      </c>
      <c r="V3" s="97">
        <v>490566.43</v>
      </c>
      <c r="W3" s="98" t="s">
        <v>11</v>
      </c>
      <c r="X3" s="99" t="s">
        <v>12</v>
      </c>
      <c r="Y3" s="98" t="s">
        <v>13</v>
      </c>
      <c r="Z3" s="108" t="s">
        <v>10</v>
      </c>
      <c r="AA3" s="108" t="s">
        <v>10</v>
      </c>
      <c r="AB3" s="109" t="s">
        <v>14</v>
      </c>
      <c r="AC3" s="110"/>
      <c r="AD3" s="111"/>
      <c r="AE3" s="67"/>
      <c r="AF3" s="67"/>
      <c r="AG3" s="67"/>
      <c r="AH3" s="67"/>
      <c r="AI3" s="67"/>
      <c r="AJ3" s="67"/>
    </row>
    <row r="4" ht="24.95" customHeight="1" spans="1:20">
      <c r="A4" s="7" t="s">
        <v>15</v>
      </c>
      <c r="B4" s="7"/>
      <c r="C4" s="48"/>
      <c r="D4" s="113"/>
      <c r="E4" s="113"/>
      <c r="F4" s="59"/>
      <c r="G4" s="13" t="s">
        <v>16</v>
      </c>
      <c r="H4" s="10"/>
      <c r="I4" s="11"/>
      <c r="J4" s="11"/>
      <c r="K4" s="12"/>
      <c r="L4" s="7" t="s">
        <v>17</v>
      </c>
      <c r="M4" s="7"/>
      <c r="N4" s="68">
        <v>4268</v>
      </c>
      <c r="O4" s="69"/>
      <c r="P4" s="67"/>
      <c r="Q4" s="100"/>
      <c r="R4" s="1"/>
      <c r="S4" s="1"/>
      <c r="T4" s="1"/>
    </row>
    <row r="5" ht="24.95" customHeight="1" spans="1:16">
      <c r="A5" s="15" t="s">
        <v>18</v>
      </c>
      <c r="B5" s="15" t="s">
        <v>19</v>
      </c>
      <c r="C5" s="15"/>
      <c r="D5" s="15"/>
      <c r="E5" s="15" t="s">
        <v>20</v>
      </c>
      <c r="F5" s="15"/>
      <c r="G5" s="16" t="s">
        <v>21</v>
      </c>
      <c r="H5" s="15" t="s">
        <v>22</v>
      </c>
      <c r="I5" s="15"/>
      <c r="J5" s="15" t="s">
        <v>23</v>
      </c>
      <c r="K5" s="15"/>
      <c r="L5" s="15" t="s">
        <v>24</v>
      </c>
      <c r="M5" s="15"/>
      <c r="N5" s="70" t="s">
        <v>25</v>
      </c>
      <c r="O5" s="70"/>
      <c r="P5" s="67"/>
    </row>
    <row r="6" ht="24.95" customHeight="1" spans="1:18">
      <c r="A6" s="15"/>
      <c r="B6" s="17" t="s">
        <v>26</v>
      </c>
      <c r="C6" s="15" t="s">
        <v>27</v>
      </c>
      <c r="D6" s="16" t="s">
        <v>28</v>
      </c>
      <c r="E6" s="17" t="s">
        <v>26</v>
      </c>
      <c r="F6" s="16" t="s">
        <v>28</v>
      </c>
      <c r="G6" s="16" t="s">
        <v>28</v>
      </c>
      <c r="H6" s="15" t="s">
        <v>29</v>
      </c>
      <c r="I6" s="16" t="s">
        <v>28</v>
      </c>
      <c r="J6" s="15" t="s">
        <v>30</v>
      </c>
      <c r="K6" s="71" t="s">
        <v>28</v>
      </c>
      <c r="L6" s="16" t="s">
        <v>28</v>
      </c>
      <c r="M6" s="15" t="s">
        <v>31</v>
      </c>
      <c r="N6" s="70" t="s">
        <v>32</v>
      </c>
      <c r="O6" s="70" t="s">
        <v>28</v>
      </c>
      <c r="P6" s="67"/>
      <c r="R6" s="1"/>
    </row>
    <row r="7" ht="42.75" customHeight="1" spans="1:18">
      <c r="A7" s="28">
        <v>1</v>
      </c>
      <c r="B7" s="29">
        <v>42760</v>
      </c>
      <c r="C7" s="30" t="s">
        <v>33</v>
      </c>
      <c r="D7" s="31">
        <v>350000</v>
      </c>
      <c r="E7" s="114">
        <v>42760</v>
      </c>
      <c r="F7" s="115">
        <v>350000</v>
      </c>
      <c r="G7" s="31"/>
      <c r="H7" s="33" t="s">
        <v>34</v>
      </c>
      <c r="I7" s="78">
        <f>C3*0.03</f>
        <v>14716.9929</v>
      </c>
      <c r="J7" s="116" t="s">
        <v>35</v>
      </c>
      <c r="K7" s="78">
        <v>24808.45</v>
      </c>
      <c r="L7" s="37">
        <v>500</v>
      </c>
      <c r="M7" s="39"/>
      <c r="N7" s="39"/>
      <c r="O7" s="80">
        <f>ROUNDUP(D7-I7-K7-L7,2)</f>
        <v>309974.56</v>
      </c>
      <c r="P7" s="67"/>
      <c r="Q7"/>
      <c r="R7" s="1"/>
    </row>
    <row r="8" ht="24.95" customHeight="1" spans="1:18">
      <c r="A8" s="34"/>
      <c r="B8" s="35"/>
      <c r="C8" s="36"/>
      <c r="D8" s="37"/>
      <c r="E8" s="38"/>
      <c r="F8" s="37"/>
      <c r="G8" s="37"/>
      <c r="H8" s="33"/>
      <c r="I8" s="78"/>
      <c r="J8" s="34"/>
      <c r="K8" s="78"/>
      <c r="L8" s="37"/>
      <c r="M8" s="82" t="s">
        <v>36</v>
      </c>
      <c r="N8" s="117"/>
      <c r="O8" s="80"/>
      <c r="P8" s="67"/>
      <c r="R8" s="1"/>
    </row>
    <row r="9" ht="24.95" customHeight="1" spans="1:18">
      <c r="A9" s="28"/>
      <c r="B9" s="29"/>
      <c r="C9" s="30"/>
      <c r="D9" s="31"/>
      <c r="E9" s="32"/>
      <c r="F9" s="31"/>
      <c r="G9" s="31"/>
      <c r="H9" s="33"/>
      <c r="I9" s="78"/>
      <c r="J9" s="79"/>
      <c r="K9" s="78"/>
      <c r="L9" s="37"/>
      <c r="M9" s="39"/>
      <c r="N9" s="39"/>
      <c r="O9" s="80"/>
      <c r="P9" s="67"/>
      <c r="R9" s="1"/>
    </row>
    <row r="10" ht="24.95" customHeight="1" spans="1:18">
      <c r="A10" s="28"/>
      <c r="B10" s="29"/>
      <c r="C10" s="30"/>
      <c r="D10" s="31"/>
      <c r="E10" s="32"/>
      <c r="F10" s="31"/>
      <c r="G10" s="31"/>
      <c r="H10" s="33"/>
      <c r="I10" s="78"/>
      <c r="J10" s="79"/>
      <c r="K10" s="78"/>
      <c r="L10" s="37"/>
      <c r="M10" s="39"/>
      <c r="N10" s="39"/>
      <c r="O10" s="80"/>
      <c r="P10" s="67"/>
      <c r="R10" s="1"/>
    </row>
    <row r="11" ht="24.95" customHeight="1" spans="1:18">
      <c r="A11" s="28"/>
      <c r="B11" s="29"/>
      <c r="C11" s="30"/>
      <c r="D11" s="31"/>
      <c r="E11" s="32"/>
      <c r="F11" s="31"/>
      <c r="G11" s="31"/>
      <c r="H11" s="33"/>
      <c r="I11" s="78"/>
      <c r="J11" s="79"/>
      <c r="K11" s="78"/>
      <c r="L11" s="37"/>
      <c r="M11" s="39"/>
      <c r="N11" s="39"/>
      <c r="O11" s="80"/>
      <c r="P11" s="67"/>
      <c r="R11" s="1"/>
    </row>
    <row r="12" ht="24.95" customHeight="1" spans="1:18">
      <c r="A12" s="28"/>
      <c r="B12" s="29"/>
      <c r="C12" s="30"/>
      <c r="D12" s="31"/>
      <c r="E12" s="32"/>
      <c r="F12" s="31"/>
      <c r="G12" s="31"/>
      <c r="H12" s="33"/>
      <c r="I12" s="78"/>
      <c r="J12" s="79"/>
      <c r="K12" s="78"/>
      <c r="L12" s="37"/>
      <c r="M12" s="39"/>
      <c r="N12" s="39"/>
      <c r="O12" s="80"/>
      <c r="P12" s="67"/>
      <c r="R12" s="1"/>
    </row>
    <row r="13" ht="24.95" customHeight="1" spans="1:18">
      <c r="A13" s="28"/>
      <c r="B13" s="29"/>
      <c r="C13" s="30"/>
      <c r="D13" s="31"/>
      <c r="E13" s="32"/>
      <c r="F13" s="31"/>
      <c r="G13" s="31"/>
      <c r="H13" s="33"/>
      <c r="I13" s="78"/>
      <c r="J13" s="79"/>
      <c r="K13" s="78"/>
      <c r="L13" s="37"/>
      <c r="M13" s="39"/>
      <c r="N13" s="39"/>
      <c r="O13" s="80"/>
      <c r="P13" s="67"/>
      <c r="R13" s="1"/>
    </row>
    <row r="14" ht="24.95" customHeight="1" spans="1:18">
      <c r="A14" s="28"/>
      <c r="B14" s="29"/>
      <c r="C14" s="30"/>
      <c r="D14" s="31"/>
      <c r="E14" s="32"/>
      <c r="F14" s="31"/>
      <c r="G14" s="31"/>
      <c r="H14" s="33"/>
      <c r="I14" s="78"/>
      <c r="J14" s="79"/>
      <c r="K14" s="78"/>
      <c r="L14" s="37"/>
      <c r="M14" s="39"/>
      <c r="N14" s="39"/>
      <c r="O14" s="80"/>
      <c r="P14" s="67"/>
      <c r="R14" s="1"/>
    </row>
    <row r="15" ht="24.95" customHeight="1" spans="1:18">
      <c r="A15" s="28"/>
      <c r="B15" s="29"/>
      <c r="C15" s="30"/>
      <c r="D15" s="31"/>
      <c r="E15" s="32"/>
      <c r="F15" s="31"/>
      <c r="G15" s="31"/>
      <c r="H15" s="33"/>
      <c r="I15" s="78"/>
      <c r="J15" s="79"/>
      <c r="K15" s="78"/>
      <c r="L15" s="37"/>
      <c r="M15" s="39"/>
      <c r="N15" s="39"/>
      <c r="O15" s="80"/>
      <c r="P15" s="67"/>
      <c r="R15" s="1"/>
    </row>
    <row r="16" ht="24.95" customHeight="1" spans="1:18">
      <c r="A16" s="28"/>
      <c r="B16" s="29"/>
      <c r="C16" s="30"/>
      <c r="D16" s="31"/>
      <c r="E16" s="32"/>
      <c r="F16" s="31"/>
      <c r="G16" s="31"/>
      <c r="H16" s="33"/>
      <c r="I16" s="78"/>
      <c r="J16" s="79"/>
      <c r="K16" s="78"/>
      <c r="L16" s="37"/>
      <c r="M16" s="39"/>
      <c r="N16" s="39"/>
      <c r="O16" s="80"/>
      <c r="P16" s="67"/>
      <c r="R16" s="1"/>
    </row>
    <row r="17" ht="24.95" customHeight="1" spans="1:18">
      <c r="A17" s="28"/>
      <c r="B17" s="29"/>
      <c r="C17" s="30"/>
      <c r="D17" s="31"/>
      <c r="E17" s="32"/>
      <c r="F17" s="31"/>
      <c r="G17" s="31"/>
      <c r="H17" s="33"/>
      <c r="I17" s="78"/>
      <c r="J17" s="79"/>
      <c r="K17" s="78"/>
      <c r="L17" s="37"/>
      <c r="M17" s="39"/>
      <c r="N17" s="39"/>
      <c r="O17" s="80"/>
      <c r="P17" s="67"/>
      <c r="R17" s="1"/>
    </row>
    <row r="18" ht="24.95" customHeight="1" spans="1:18">
      <c r="A18" s="28"/>
      <c r="B18" s="29"/>
      <c r="C18" s="30"/>
      <c r="D18" s="31"/>
      <c r="E18" s="32"/>
      <c r="F18" s="31"/>
      <c r="G18" s="31"/>
      <c r="H18" s="33"/>
      <c r="I18" s="78"/>
      <c r="J18" s="79"/>
      <c r="K18" s="78"/>
      <c r="L18" s="37"/>
      <c r="M18" s="39"/>
      <c r="N18" s="39"/>
      <c r="O18" s="80"/>
      <c r="P18" s="67"/>
      <c r="R18" s="1"/>
    </row>
    <row r="19" ht="24.95" customHeight="1" spans="1:29">
      <c r="A19" s="28"/>
      <c r="B19" s="29"/>
      <c r="C19" s="30"/>
      <c r="D19" s="31"/>
      <c r="E19" s="32"/>
      <c r="F19" s="31"/>
      <c r="G19" s="31"/>
      <c r="H19" s="33"/>
      <c r="I19" s="78"/>
      <c r="J19" s="79"/>
      <c r="K19" s="78"/>
      <c r="L19" s="37"/>
      <c r="M19" s="39"/>
      <c r="N19" s="39"/>
      <c r="O19" s="80"/>
      <c r="P19" s="67"/>
      <c r="Q19" s="49" t="s">
        <v>37</v>
      </c>
      <c r="R19" s="101" t="s">
        <v>38</v>
      </c>
      <c r="S19" s="101"/>
      <c r="T19" s="101"/>
      <c r="U19" s="101"/>
      <c r="V19" s="101"/>
      <c r="W19" s="101"/>
      <c r="X19" s="102" t="s">
        <v>39</v>
      </c>
      <c r="Y19" s="102"/>
      <c r="Z19" s="102"/>
      <c r="AA19" s="102"/>
      <c r="AB19" s="102"/>
      <c r="AC19" s="112"/>
    </row>
    <row r="20" ht="24.95" customHeight="1" spans="1:16">
      <c r="A20" s="34"/>
      <c r="B20" s="35"/>
      <c r="C20" s="36"/>
      <c r="D20" s="37"/>
      <c r="E20" s="38"/>
      <c r="F20" s="37"/>
      <c r="G20" s="37"/>
      <c r="H20" s="39"/>
      <c r="I20" s="78"/>
      <c r="J20" s="34"/>
      <c r="K20" s="78"/>
      <c r="L20" s="37"/>
      <c r="M20" s="82"/>
      <c r="N20" s="82"/>
      <c r="O20" s="78"/>
      <c r="P20" s="67"/>
    </row>
    <row r="21" ht="24.95" customHeight="1" spans="1:18">
      <c r="A21" s="34"/>
      <c r="B21" s="35"/>
      <c r="C21" s="36"/>
      <c r="D21" s="37"/>
      <c r="E21" s="38"/>
      <c r="F21" s="37"/>
      <c r="G21" s="37"/>
      <c r="H21" s="39"/>
      <c r="I21" s="78"/>
      <c r="J21" s="34"/>
      <c r="K21" s="78"/>
      <c r="L21" s="37"/>
      <c r="M21" s="39"/>
      <c r="N21" s="39"/>
      <c r="O21" s="78"/>
      <c r="P21" s="67"/>
      <c r="Q21" s="103"/>
      <c r="R21" s="103"/>
    </row>
    <row r="22" ht="24.95" customHeight="1" spans="1:16">
      <c r="A22" s="34"/>
      <c r="B22" s="35"/>
      <c r="C22" s="36"/>
      <c r="D22" s="37"/>
      <c r="E22" s="38"/>
      <c r="F22" s="37"/>
      <c r="G22" s="37"/>
      <c r="H22" s="39"/>
      <c r="I22" s="78"/>
      <c r="J22" s="34"/>
      <c r="K22" s="78"/>
      <c r="L22" s="37"/>
      <c r="M22" s="39"/>
      <c r="N22" s="39"/>
      <c r="O22" s="78"/>
      <c r="P22" s="67"/>
    </row>
    <row r="23" ht="24.95" customHeight="1" spans="1:16">
      <c r="A23" s="34"/>
      <c r="B23" s="35"/>
      <c r="C23" s="36"/>
      <c r="D23" s="37"/>
      <c r="E23" s="38"/>
      <c r="F23" s="37"/>
      <c r="G23" s="37"/>
      <c r="H23" s="39"/>
      <c r="I23" s="78"/>
      <c r="J23" s="34"/>
      <c r="K23" s="78"/>
      <c r="L23" s="37"/>
      <c r="M23" s="39"/>
      <c r="N23" s="39"/>
      <c r="O23" s="78"/>
      <c r="P23" s="67"/>
    </row>
    <row r="24" s="2" customFormat="1" ht="24.95" customHeight="1" spans="1:22">
      <c r="A24" s="15" t="s">
        <v>40</v>
      </c>
      <c r="B24" s="15"/>
      <c r="C24" s="40" t="s">
        <v>41</v>
      </c>
      <c r="D24" s="41">
        <f>SUM(D7:D23)</f>
        <v>350000</v>
      </c>
      <c r="E24" s="40" t="s">
        <v>41</v>
      </c>
      <c r="F24" s="41">
        <f>SUM(F7:F23)</f>
        <v>350000</v>
      </c>
      <c r="G24" s="41">
        <f>SUM(G7:G23)</f>
        <v>0</v>
      </c>
      <c r="H24" s="40" t="s">
        <v>41</v>
      </c>
      <c r="I24" s="41">
        <f>SUM(I7:I23)</f>
        <v>14716.9929</v>
      </c>
      <c r="J24" s="40" t="s">
        <v>41</v>
      </c>
      <c r="K24" s="41">
        <f>SUM(K7:K23)</f>
        <v>24808.45</v>
      </c>
      <c r="L24" s="41"/>
      <c r="M24" s="40" t="s">
        <v>41</v>
      </c>
      <c r="N24" s="40"/>
      <c r="O24" s="41">
        <f>SUM(O7:O23)</f>
        <v>309974.56</v>
      </c>
      <c r="P24" s="84"/>
      <c r="Q24" s="104">
        <f>D25/C3</f>
        <v>0.631870713207995</v>
      </c>
      <c r="R24" s="3"/>
      <c r="S24" s="3"/>
      <c r="T24" s="3"/>
      <c r="U24" s="1"/>
      <c r="V24" s="1"/>
    </row>
    <row r="25" ht="26.1" customHeight="1" spans="1:17">
      <c r="A25" s="42" t="s">
        <v>42</v>
      </c>
      <c r="B25" s="42"/>
      <c r="C25" s="34" t="s">
        <v>43</v>
      </c>
      <c r="D25" s="43">
        <f>O7</f>
        <v>309974.56</v>
      </c>
      <c r="E25" s="43"/>
      <c r="F25" s="43"/>
      <c r="G25" s="43"/>
      <c r="H25" s="44" t="s">
        <v>44</v>
      </c>
      <c r="I25" s="44"/>
      <c r="J25" s="28" t="s">
        <v>45</v>
      </c>
      <c r="K25" s="28"/>
      <c r="L25" s="28"/>
      <c r="M25" s="28"/>
      <c r="N25" s="28"/>
      <c r="O25" s="28"/>
      <c r="P25" s="67"/>
      <c r="Q25" s="105" t="s">
        <v>46</v>
      </c>
    </row>
    <row r="26" ht="26.1" customHeight="1" spans="1:18">
      <c r="A26" s="42"/>
      <c r="B26" s="42"/>
      <c r="C26" s="45" t="s">
        <v>47</v>
      </c>
      <c r="D26" s="46">
        <f>D25</f>
        <v>309974.56</v>
      </c>
      <c r="E26" s="46"/>
      <c r="F26" s="46"/>
      <c r="G26" s="46"/>
      <c r="H26" s="47"/>
      <c r="I26" s="47"/>
      <c r="J26" s="85" t="s">
        <v>48</v>
      </c>
      <c r="K26" s="85"/>
      <c r="L26" s="85"/>
      <c r="M26" s="85"/>
      <c r="N26" s="85"/>
      <c r="O26" s="85"/>
      <c r="P26" s="67"/>
      <c r="R26" s="1"/>
    </row>
    <row r="27" ht="45" customHeight="1" spans="1:20">
      <c r="A27" s="7" t="s">
        <v>49</v>
      </c>
      <c r="B27" s="48"/>
      <c r="C27" s="49" t="s">
        <v>37</v>
      </c>
      <c r="D27" s="102" t="str">
        <f>AB3</f>
        <v>中标</v>
      </c>
      <c r="E27" s="102"/>
      <c r="F27" s="102"/>
      <c r="G27" s="102"/>
      <c r="H27" s="102"/>
      <c r="I27" s="102"/>
      <c r="J27" s="102" t="s">
        <v>39</v>
      </c>
      <c r="K27" s="102"/>
      <c r="L27" s="102"/>
      <c r="M27" s="102"/>
      <c r="N27" s="102"/>
      <c r="O27" s="112"/>
      <c r="P27" s="67"/>
      <c r="R27" s="106"/>
      <c r="S27" s="107"/>
      <c r="T27" s="107"/>
    </row>
    <row r="28" ht="45" customHeight="1" spans="1:16">
      <c r="A28" s="15" t="s">
        <v>50</v>
      </c>
      <c r="B28" s="15"/>
      <c r="C28" s="51" t="s">
        <v>51</v>
      </c>
      <c r="D28" s="52"/>
      <c r="E28" s="52"/>
      <c r="F28" s="52"/>
      <c r="G28" s="52"/>
      <c r="H28" s="52"/>
      <c r="I28" s="52"/>
      <c r="J28" s="87"/>
      <c r="K28" s="87"/>
      <c r="L28" s="87"/>
      <c r="M28" s="87"/>
      <c r="N28" s="87"/>
      <c r="O28" s="88"/>
      <c r="P28" s="67"/>
    </row>
    <row r="29" ht="45" customHeight="1" spans="1:16">
      <c r="A29" s="15" t="s">
        <v>52</v>
      </c>
      <c r="B29" s="15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89"/>
      <c r="P29" s="67"/>
    </row>
    <row r="30" ht="45" customHeight="1" spans="1:20">
      <c r="A30" s="15" t="s">
        <v>53</v>
      </c>
      <c r="B30" s="15"/>
      <c r="C30" s="55" t="s">
        <v>54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90"/>
      <c r="P30" s="67"/>
      <c r="T30" s="106"/>
    </row>
    <row r="31" ht="42" customHeight="1" spans="1:16">
      <c r="A31" s="15" t="s">
        <v>55</v>
      </c>
      <c r="B31" s="1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67"/>
    </row>
    <row r="35" s="1" customFormat="1" spans="17:22">
      <c r="Q35" s="3"/>
      <c r="R35" s="3"/>
      <c r="S35" s="3"/>
      <c r="T35" s="3"/>
      <c r="U35" s="3"/>
      <c r="V35" s="3"/>
    </row>
    <row r="36" s="3" customFormat="1"/>
    <row r="37" s="3" customFormat="1"/>
    <row r="38" s="3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abSelected="1" topLeftCell="A4" workbookViewId="0">
      <selection activeCell="N13" sqref="N13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8.75" style="5" customWidth="1"/>
    <col min="12" max="12" width="9.875" style="5" customWidth="1"/>
    <col min="13" max="13" width="5.5" style="1" customWidth="1"/>
    <col min="14" max="14" width="24.37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7"/>
      <c r="Q1" s="91"/>
      <c r="R1" s="3"/>
      <c r="S1" s="3"/>
      <c r="T1" s="3"/>
    </row>
    <row r="2" s="1" customFormat="1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8"/>
      <c r="L2" s="48" t="s">
        <v>4</v>
      </c>
      <c r="M2" s="59"/>
      <c r="N2" s="60" t="s">
        <v>5</v>
      </c>
      <c r="O2" s="61"/>
      <c r="P2" s="62"/>
      <c r="Q2" s="62"/>
      <c r="R2" s="92"/>
      <c r="S2" s="9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="1" customFormat="1" ht="24.95" customHeight="1" spans="1:36">
      <c r="A3" s="7" t="s">
        <v>6</v>
      </c>
      <c r="B3" s="7"/>
      <c r="C3" s="10">
        <v>490566.43</v>
      </c>
      <c r="D3" s="11"/>
      <c r="E3" s="11"/>
      <c r="F3" s="12"/>
      <c r="G3" s="13" t="s">
        <v>7</v>
      </c>
      <c r="H3" s="14" t="s">
        <v>8</v>
      </c>
      <c r="I3" s="63"/>
      <c r="J3" s="63"/>
      <c r="K3" s="64"/>
      <c r="L3" s="7" t="s">
        <v>9</v>
      </c>
      <c r="M3" s="7"/>
      <c r="N3" s="65" t="s">
        <v>10</v>
      </c>
      <c r="O3" s="66"/>
      <c r="P3" s="67"/>
      <c r="Q3" s="93"/>
      <c r="R3" s="94"/>
      <c r="S3" s="94"/>
      <c r="T3" s="95"/>
      <c r="U3" s="96"/>
      <c r="V3" s="97"/>
      <c r="W3" s="98"/>
      <c r="X3" s="99"/>
      <c r="Y3" s="98"/>
      <c r="Z3" s="108"/>
      <c r="AA3" s="108"/>
      <c r="AB3" s="109"/>
      <c r="AC3" s="110"/>
      <c r="AD3" s="111"/>
      <c r="AE3" s="67"/>
      <c r="AF3" s="67"/>
      <c r="AG3" s="67"/>
      <c r="AH3" s="67"/>
      <c r="AI3" s="67"/>
      <c r="AJ3" s="67"/>
    </row>
    <row r="4" s="1" customFormat="1" ht="24.95" customHeight="1" spans="1:17">
      <c r="A4" s="7" t="s">
        <v>15</v>
      </c>
      <c r="B4" s="7"/>
      <c r="C4" s="10">
        <v>444695.11</v>
      </c>
      <c r="D4" s="11"/>
      <c r="E4" s="11"/>
      <c r="F4" s="12"/>
      <c r="G4" s="13" t="s">
        <v>16</v>
      </c>
      <c r="H4" s="10"/>
      <c r="I4" s="11"/>
      <c r="J4" s="11"/>
      <c r="K4" s="12"/>
      <c r="L4" s="7" t="s">
        <v>17</v>
      </c>
      <c r="M4" s="7"/>
      <c r="N4" s="68">
        <v>4268</v>
      </c>
      <c r="O4" s="69"/>
      <c r="P4" s="67"/>
      <c r="Q4" s="100"/>
    </row>
    <row r="5" s="1" customFormat="1" ht="24.95" customHeight="1" spans="1:20">
      <c r="A5" s="15" t="s">
        <v>18</v>
      </c>
      <c r="B5" s="15" t="s">
        <v>19</v>
      </c>
      <c r="C5" s="15"/>
      <c r="D5" s="15"/>
      <c r="E5" s="15" t="s">
        <v>20</v>
      </c>
      <c r="F5" s="15"/>
      <c r="G5" s="16" t="s">
        <v>21</v>
      </c>
      <c r="H5" s="15" t="s">
        <v>22</v>
      </c>
      <c r="I5" s="15"/>
      <c r="J5" s="15" t="s">
        <v>23</v>
      </c>
      <c r="K5" s="15"/>
      <c r="L5" s="15" t="s">
        <v>24</v>
      </c>
      <c r="M5" s="15"/>
      <c r="N5" s="70" t="s">
        <v>25</v>
      </c>
      <c r="O5" s="70"/>
      <c r="P5" s="67"/>
      <c r="R5" s="3"/>
      <c r="S5" s="3"/>
      <c r="T5" s="3"/>
    </row>
    <row r="6" s="1" customFormat="1" ht="24.95" customHeight="1" spans="1:20">
      <c r="A6" s="15"/>
      <c r="B6" s="17" t="s">
        <v>26</v>
      </c>
      <c r="C6" s="15" t="s">
        <v>27</v>
      </c>
      <c r="D6" s="16" t="s">
        <v>28</v>
      </c>
      <c r="E6" s="17" t="s">
        <v>26</v>
      </c>
      <c r="F6" s="16" t="s">
        <v>28</v>
      </c>
      <c r="G6" s="16" t="s">
        <v>28</v>
      </c>
      <c r="H6" s="15" t="s">
        <v>29</v>
      </c>
      <c r="I6" s="16" t="s">
        <v>28</v>
      </c>
      <c r="J6" s="15" t="s">
        <v>30</v>
      </c>
      <c r="K6" s="71" t="s">
        <v>28</v>
      </c>
      <c r="L6" s="16" t="s">
        <v>28</v>
      </c>
      <c r="M6" s="15" t="s">
        <v>31</v>
      </c>
      <c r="N6" s="70" t="s">
        <v>32</v>
      </c>
      <c r="O6" s="70" t="s">
        <v>28</v>
      </c>
      <c r="P6" s="67"/>
      <c r="S6" s="3"/>
      <c r="T6" s="3"/>
    </row>
    <row r="7" s="1" customFormat="1" ht="42.75" customHeight="1" spans="1:20">
      <c r="A7" s="18">
        <v>1</v>
      </c>
      <c r="B7" s="19">
        <v>42760</v>
      </c>
      <c r="C7" s="20" t="s">
        <v>33</v>
      </c>
      <c r="D7" s="21">
        <v>350000</v>
      </c>
      <c r="E7" s="22">
        <v>42760</v>
      </c>
      <c r="F7" s="21">
        <v>350000</v>
      </c>
      <c r="G7" s="21"/>
      <c r="H7" s="23" t="s">
        <v>34</v>
      </c>
      <c r="I7" s="72">
        <f>C3*0.03</f>
        <v>14716.9929</v>
      </c>
      <c r="J7" s="73" t="s">
        <v>35</v>
      </c>
      <c r="K7" s="72">
        <v>24808.45</v>
      </c>
      <c r="L7" s="26">
        <v>500</v>
      </c>
      <c r="M7" s="74"/>
      <c r="N7" s="74"/>
      <c r="O7" s="75">
        <f>ROUNDUP(D7-I7-K7-L7,2)</f>
        <v>309974.56</v>
      </c>
      <c r="P7" s="67"/>
      <c r="Q7"/>
      <c r="S7" s="3"/>
      <c r="T7" s="3"/>
    </row>
    <row r="8" s="1" customFormat="1" ht="24.95" customHeight="1" spans="1:20">
      <c r="A8" s="7"/>
      <c r="B8" s="24"/>
      <c r="C8" s="25"/>
      <c r="D8" s="26"/>
      <c r="E8" s="27"/>
      <c r="F8" s="26"/>
      <c r="G8" s="26"/>
      <c r="H8" s="23"/>
      <c r="I8" s="72"/>
      <c r="J8" s="7"/>
      <c r="K8" s="72"/>
      <c r="L8" s="26"/>
      <c r="M8" s="76" t="s">
        <v>36</v>
      </c>
      <c r="N8" s="77"/>
      <c r="O8" s="75"/>
      <c r="P8" s="67"/>
      <c r="S8" s="3"/>
      <c r="T8" s="3"/>
    </row>
    <row r="9" s="1" customFormat="1" ht="24.95" customHeight="1" spans="1:20">
      <c r="A9" s="28"/>
      <c r="B9" s="29"/>
      <c r="C9" s="30"/>
      <c r="D9" s="31"/>
      <c r="E9" s="32"/>
      <c r="F9" s="31"/>
      <c r="G9" s="31"/>
      <c r="H9" s="33"/>
      <c r="I9" s="78"/>
      <c r="J9" s="79"/>
      <c r="K9" s="78"/>
      <c r="L9" s="37"/>
      <c r="M9" s="39"/>
      <c r="N9" s="39"/>
      <c r="O9" s="80"/>
      <c r="P9" s="67"/>
      <c r="S9" s="3"/>
      <c r="T9" s="3"/>
    </row>
    <row r="10" s="1" customFormat="1" ht="24.95" customHeight="1" spans="1:20">
      <c r="A10" s="28"/>
      <c r="B10" s="29"/>
      <c r="C10" s="30"/>
      <c r="D10" s="31"/>
      <c r="E10" s="32"/>
      <c r="F10" s="31"/>
      <c r="G10" s="31"/>
      <c r="H10" s="33"/>
      <c r="I10" s="78"/>
      <c r="J10" s="79"/>
      <c r="K10" s="78"/>
      <c r="L10" s="37"/>
      <c r="M10" s="39"/>
      <c r="N10" s="39"/>
      <c r="O10" s="80"/>
      <c r="P10" s="67"/>
      <c r="S10" s="3"/>
      <c r="T10" s="3"/>
    </row>
    <row r="11" s="1" customFormat="1" ht="24.95" customHeight="1" spans="1:20">
      <c r="A11" s="28"/>
      <c r="B11" s="29"/>
      <c r="C11" s="30"/>
      <c r="D11" s="31"/>
      <c r="E11" s="32"/>
      <c r="F11" s="31"/>
      <c r="G11" s="31"/>
      <c r="H11" s="33"/>
      <c r="I11" s="78"/>
      <c r="J11" s="79"/>
      <c r="K11" s="78"/>
      <c r="L11" s="37"/>
      <c r="M11" s="39"/>
      <c r="N11" s="39"/>
      <c r="O11" s="80"/>
      <c r="P11" s="67"/>
      <c r="S11" s="3"/>
      <c r="T11" s="3"/>
    </row>
    <row r="12" s="1" customFormat="1" ht="24.95" customHeight="1" spans="1:20">
      <c r="A12" s="28"/>
      <c r="B12" s="29"/>
      <c r="C12" s="30"/>
      <c r="D12" s="31"/>
      <c r="E12" s="32"/>
      <c r="F12" s="31"/>
      <c r="G12" s="31"/>
      <c r="H12" s="33"/>
      <c r="I12" s="78"/>
      <c r="J12" s="79"/>
      <c r="K12" s="78"/>
      <c r="L12" s="37"/>
      <c r="M12" s="39"/>
      <c r="N12" s="39"/>
      <c r="O12" s="80"/>
      <c r="P12" s="67"/>
      <c r="S12" s="3"/>
      <c r="T12" s="3"/>
    </row>
    <row r="13" s="1" customFormat="1" ht="40" customHeight="1" spans="1:20">
      <c r="A13" s="28">
        <v>2</v>
      </c>
      <c r="B13" s="29">
        <v>44151</v>
      </c>
      <c r="C13" s="30" t="s">
        <v>33</v>
      </c>
      <c r="D13" s="31">
        <v>94695.11</v>
      </c>
      <c r="E13" s="32"/>
      <c r="F13" s="31"/>
      <c r="G13" s="31"/>
      <c r="H13" s="33"/>
      <c r="I13" s="78">
        <v>0</v>
      </c>
      <c r="J13" s="79"/>
      <c r="K13" s="78">
        <f>451.06+6811.1</f>
        <v>7262.16</v>
      </c>
      <c r="L13" s="37">
        <v>500</v>
      </c>
      <c r="M13" s="39" t="s">
        <v>56</v>
      </c>
      <c r="N13" s="81" t="s">
        <v>57</v>
      </c>
      <c r="O13" s="80">
        <v>70000</v>
      </c>
      <c r="P13" s="67"/>
      <c r="S13" s="3"/>
      <c r="T13" s="3"/>
    </row>
    <row r="14" s="1" customFormat="1" ht="41" customHeight="1" spans="1:20">
      <c r="A14" s="28"/>
      <c r="B14" s="29"/>
      <c r="C14" s="30"/>
      <c r="D14" s="31"/>
      <c r="E14" s="32"/>
      <c r="F14" s="31"/>
      <c r="G14" s="31"/>
      <c r="H14" s="33"/>
      <c r="I14" s="78"/>
      <c r="J14" s="79"/>
      <c r="K14" s="78"/>
      <c r="L14" s="37">
        <v>100</v>
      </c>
      <c r="M14" s="39" t="s">
        <v>58</v>
      </c>
      <c r="N14" s="81" t="s">
        <v>59</v>
      </c>
      <c r="O14" s="80">
        <f>D13-K13-L13-L14-O13</f>
        <v>16832.95</v>
      </c>
      <c r="P14" s="67"/>
      <c r="S14" s="3"/>
      <c r="T14" s="3"/>
    </row>
    <row r="15" s="1" customFormat="1" ht="24.95" customHeight="1" spans="1:20">
      <c r="A15" s="28"/>
      <c r="B15" s="29"/>
      <c r="C15" s="30"/>
      <c r="D15" s="31"/>
      <c r="E15" s="32"/>
      <c r="F15" s="31"/>
      <c r="G15" s="31"/>
      <c r="H15" s="33"/>
      <c r="I15" s="78"/>
      <c r="J15" s="79"/>
      <c r="K15" s="78"/>
      <c r="L15" s="37"/>
      <c r="M15" s="39"/>
      <c r="N15" s="39"/>
      <c r="O15" s="80"/>
      <c r="P15" s="67"/>
      <c r="S15" s="3"/>
      <c r="T15" s="3"/>
    </row>
    <row r="16" s="1" customFormat="1" ht="24.95" customHeight="1" spans="1:20">
      <c r="A16" s="28"/>
      <c r="B16" s="29"/>
      <c r="C16" s="30"/>
      <c r="D16" s="31"/>
      <c r="E16" s="32"/>
      <c r="F16" s="31"/>
      <c r="G16" s="31"/>
      <c r="H16" s="33"/>
      <c r="I16" s="78"/>
      <c r="J16" s="79"/>
      <c r="K16" s="78"/>
      <c r="L16" s="37"/>
      <c r="M16" s="39"/>
      <c r="N16" s="39"/>
      <c r="O16" s="80"/>
      <c r="P16" s="67"/>
      <c r="S16" s="3"/>
      <c r="T16" s="3"/>
    </row>
    <row r="17" s="1" customFormat="1" ht="24.95" customHeight="1" spans="1:20">
      <c r="A17" s="28"/>
      <c r="B17" s="29"/>
      <c r="C17" s="30"/>
      <c r="D17" s="31"/>
      <c r="E17" s="32"/>
      <c r="F17" s="31"/>
      <c r="G17" s="31"/>
      <c r="H17" s="33"/>
      <c r="I17" s="78"/>
      <c r="J17" s="79"/>
      <c r="K17" s="78"/>
      <c r="L17" s="37"/>
      <c r="M17" s="39"/>
      <c r="N17" s="39"/>
      <c r="O17" s="80"/>
      <c r="P17" s="67"/>
      <c r="S17" s="3"/>
      <c r="T17" s="3"/>
    </row>
    <row r="18" s="1" customFormat="1" ht="24.95" customHeight="1" spans="1:20">
      <c r="A18" s="28"/>
      <c r="B18" s="29"/>
      <c r="C18" s="30"/>
      <c r="D18" s="31"/>
      <c r="E18" s="32"/>
      <c r="F18" s="31"/>
      <c r="G18" s="31"/>
      <c r="H18" s="33"/>
      <c r="I18" s="78"/>
      <c r="J18" s="79"/>
      <c r="K18" s="78"/>
      <c r="L18" s="37"/>
      <c r="M18" s="39"/>
      <c r="N18" s="39"/>
      <c r="O18" s="80"/>
      <c r="P18" s="67"/>
      <c r="S18" s="3"/>
      <c r="T18" s="3"/>
    </row>
    <row r="19" s="1" customFormat="1" ht="24.95" customHeight="1" spans="1:29">
      <c r="A19" s="28"/>
      <c r="B19" s="29"/>
      <c r="C19" s="30"/>
      <c r="D19" s="31"/>
      <c r="E19" s="32"/>
      <c r="F19" s="31"/>
      <c r="G19" s="31"/>
      <c r="H19" s="33"/>
      <c r="I19" s="78"/>
      <c r="J19" s="79"/>
      <c r="K19" s="78"/>
      <c r="L19" s="37"/>
      <c r="M19" s="39"/>
      <c r="N19" s="39"/>
      <c r="O19" s="80"/>
      <c r="P19" s="67"/>
      <c r="Q19" s="49"/>
      <c r="R19" s="101"/>
      <c r="S19" s="101"/>
      <c r="T19" s="101"/>
      <c r="U19" s="101"/>
      <c r="V19" s="101"/>
      <c r="W19" s="101"/>
      <c r="X19" s="102"/>
      <c r="Y19" s="102"/>
      <c r="Z19" s="102"/>
      <c r="AA19" s="102"/>
      <c r="AB19" s="102"/>
      <c r="AC19" s="112"/>
    </row>
    <row r="20" s="1" customFormat="1" ht="24.95" customHeight="1" spans="1:20">
      <c r="A20" s="34"/>
      <c r="B20" s="35"/>
      <c r="C20" s="36"/>
      <c r="D20" s="37"/>
      <c r="E20" s="38"/>
      <c r="F20" s="37"/>
      <c r="G20" s="37"/>
      <c r="H20" s="39"/>
      <c r="I20" s="78"/>
      <c r="J20" s="34"/>
      <c r="K20" s="78"/>
      <c r="L20" s="37"/>
      <c r="M20" s="82"/>
      <c r="N20" s="82"/>
      <c r="O20" s="78"/>
      <c r="P20" s="67"/>
      <c r="R20" s="3"/>
      <c r="S20" s="3"/>
      <c r="T20" s="3"/>
    </row>
    <row r="21" s="1" customFormat="1" ht="24.95" customHeight="1" spans="1:20">
      <c r="A21" s="34"/>
      <c r="B21" s="35"/>
      <c r="C21" s="36"/>
      <c r="D21" s="37"/>
      <c r="E21" s="38"/>
      <c r="F21" s="37"/>
      <c r="G21" s="37"/>
      <c r="H21" s="39"/>
      <c r="I21" s="78"/>
      <c r="J21" s="34"/>
      <c r="K21" s="78"/>
      <c r="L21" s="37"/>
      <c r="M21" s="39"/>
      <c r="N21" s="39"/>
      <c r="O21" s="78"/>
      <c r="P21" s="67"/>
      <c r="Q21" s="103"/>
      <c r="R21" s="103"/>
      <c r="S21" s="3"/>
      <c r="T21" s="3"/>
    </row>
    <row r="22" s="1" customFormat="1" ht="24.95" customHeight="1" spans="1:20">
      <c r="A22" s="34"/>
      <c r="B22" s="35"/>
      <c r="C22" s="36"/>
      <c r="D22" s="37"/>
      <c r="E22" s="38"/>
      <c r="F22" s="37"/>
      <c r="G22" s="37"/>
      <c r="H22" s="39"/>
      <c r="I22" s="78"/>
      <c r="J22" s="34"/>
      <c r="K22" s="78"/>
      <c r="L22" s="37"/>
      <c r="M22" s="39"/>
      <c r="N22" s="39"/>
      <c r="O22" s="78"/>
      <c r="P22" s="67"/>
      <c r="R22" s="3"/>
      <c r="S22" s="3"/>
      <c r="T22" s="3"/>
    </row>
    <row r="23" s="1" customFormat="1" ht="24.95" customHeight="1" spans="1:20">
      <c r="A23" s="34"/>
      <c r="B23" s="35"/>
      <c r="C23" s="36"/>
      <c r="D23" s="37"/>
      <c r="E23" s="38"/>
      <c r="F23" s="37"/>
      <c r="G23" s="37"/>
      <c r="H23" s="39"/>
      <c r="I23" s="78"/>
      <c r="J23" s="34"/>
      <c r="K23" s="78"/>
      <c r="L23" s="37"/>
      <c r="M23" s="39"/>
      <c r="N23" s="39"/>
      <c r="O23" s="78"/>
      <c r="P23" s="67"/>
      <c r="R23" s="3"/>
      <c r="S23" s="3"/>
      <c r="T23" s="3"/>
    </row>
    <row r="24" s="2" customFormat="1" ht="24.95" customHeight="1" spans="1:22">
      <c r="A24" s="15" t="s">
        <v>40</v>
      </c>
      <c r="B24" s="15"/>
      <c r="C24" s="40" t="s">
        <v>41</v>
      </c>
      <c r="D24" s="41">
        <f t="shared" ref="D24:G24" si="0">SUM(D7:D23)</f>
        <v>444695.11</v>
      </c>
      <c r="E24" s="40" t="s">
        <v>41</v>
      </c>
      <c r="F24" s="41">
        <f t="shared" si="0"/>
        <v>350000</v>
      </c>
      <c r="G24" s="41">
        <f t="shared" si="0"/>
        <v>0</v>
      </c>
      <c r="H24" s="40" t="s">
        <v>41</v>
      </c>
      <c r="I24" s="41">
        <f>SUM(I7:I23)</f>
        <v>14716.9929</v>
      </c>
      <c r="J24" s="40" t="s">
        <v>41</v>
      </c>
      <c r="K24" s="41">
        <f>SUM(K7:K23)</f>
        <v>32070.61</v>
      </c>
      <c r="L24" s="83">
        <f>SUM(L7:L23)</f>
        <v>1100</v>
      </c>
      <c r="M24" s="40" t="s">
        <v>41</v>
      </c>
      <c r="N24" s="40"/>
      <c r="O24" s="41">
        <f>SUM(O7:O23)</f>
        <v>396807.51</v>
      </c>
      <c r="P24" s="84"/>
      <c r="Q24" s="104">
        <f>D25/C3</f>
        <v>0.177005487309843</v>
      </c>
      <c r="R24" s="3"/>
      <c r="S24" s="3"/>
      <c r="T24" s="3"/>
      <c r="U24" s="1"/>
      <c r="V24" s="1"/>
    </row>
    <row r="25" s="1" customFormat="1" ht="26.1" customHeight="1" spans="1:20">
      <c r="A25" s="42" t="s">
        <v>42</v>
      </c>
      <c r="B25" s="42"/>
      <c r="C25" s="34" t="s">
        <v>43</v>
      </c>
      <c r="D25" s="43">
        <f>O13+O14</f>
        <v>86832.95</v>
      </c>
      <c r="E25" s="43"/>
      <c r="F25" s="43"/>
      <c r="G25" s="43"/>
      <c r="H25" s="44" t="s">
        <v>44</v>
      </c>
      <c r="I25" s="44"/>
      <c r="J25" s="28" t="s">
        <v>45</v>
      </c>
      <c r="K25" s="28"/>
      <c r="L25" s="28"/>
      <c r="M25" s="28"/>
      <c r="N25" s="28"/>
      <c r="O25" s="28"/>
      <c r="P25" s="67"/>
      <c r="Q25" s="105" t="s">
        <v>46</v>
      </c>
      <c r="R25" s="3"/>
      <c r="S25" s="3"/>
      <c r="T25" s="3"/>
    </row>
    <row r="26" s="1" customFormat="1" ht="26.1" customHeight="1" spans="1:20">
      <c r="A26" s="42"/>
      <c r="B26" s="42"/>
      <c r="C26" s="45" t="s">
        <v>47</v>
      </c>
      <c r="D26" s="46">
        <f>D25</f>
        <v>86832.95</v>
      </c>
      <c r="E26" s="46"/>
      <c r="F26" s="46"/>
      <c r="G26" s="46"/>
      <c r="H26" s="47"/>
      <c r="I26" s="47"/>
      <c r="J26" s="85" t="s">
        <v>48</v>
      </c>
      <c r="K26" s="85"/>
      <c r="L26" s="85"/>
      <c r="M26" s="85"/>
      <c r="N26" s="85"/>
      <c r="O26" s="85"/>
      <c r="P26" s="67"/>
      <c r="S26" s="3"/>
      <c r="T26" s="3"/>
    </row>
    <row r="27" s="1" customFormat="1" ht="55" customHeight="1" spans="1:20">
      <c r="A27" s="7" t="s">
        <v>49</v>
      </c>
      <c r="B27" s="48"/>
      <c r="C27" s="49" t="s">
        <v>37</v>
      </c>
      <c r="D27" s="50" t="s">
        <v>60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86"/>
      <c r="P27" s="67"/>
      <c r="R27" s="106"/>
      <c r="S27" s="107"/>
      <c r="T27" s="107"/>
    </row>
    <row r="28" s="1" customFormat="1" ht="45" hidden="1" customHeight="1" spans="1:20">
      <c r="A28" s="15" t="s">
        <v>50</v>
      </c>
      <c r="B28" s="15"/>
      <c r="C28" s="51" t="s">
        <v>51</v>
      </c>
      <c r="D28" s="52"/>
      <c r="E28" s="52"/>
      <c r="F28" s="52"/>
      <c r="G28" s="52"/>
      <c r="H28" s="52"/>
      <c r="I28" s="52"/>
      <c r="J28" s="87"/>
      <c r="K28" s="87"/>
      <c r="L28" s="87"/>
      <c r="M28" s="87"/>
      <c r="N28" s="87"/>
      <c r="O28" s="88"/>
      <c r="P28" s="67"/>
      <c r="R28" s="3"/>
      <c r="S28" s="3"/>
      <c r="T28" s="3"/>
    </row>
    <row r="29" s="1" customFormat="1" ht="45" hidden="1" customHeight="1" spans="1:20">
      <c r="A29" s="15" t="s">
        <v>52</v>
      </c>
      <c r="B29" s="15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89"/>
      <c r="P29" s="67"/>
      <c r="R29" s="3"/>
      <c r="S29" s="3"/>
      <c r="T29" s="3"/>
    </row>
    <row r="30" s="1" customFormat="1" ht="45" hidden="1" customHeight="1" spans="1:20">
      <c r="A30" s="15" t="s">
        <v>53</v>
      </c>
      <c r="B30" s="15"/>
      <c r="C30" s="55" t="s">
        <v>54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90"/>
      <c r="P30" s="67"/>
      <c r="R30" s="3"/>
      <c r="S30" s="3"/>
      <c r="T30" s="106"/>
    </row>
    <row r="31" s="1" customFormat="1" ht="42" hidden="1" customHeight="1" spans="1:20">
      <c r="A31" s="15" t="s">
        <v>55</v>
      </c>
      <c r="B31" s="1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67"/>
      <c r="R31" s="3"/>
      <c r="S31" s="3"/>
      <c r="T31" s="3"/>
    </row>
    <row r="32" s="1" customFormat="1" spans="2:20">
      <c r="B32" s="4"/>
      <c r="D32" s="5"/>
      <c r="E32" s="4"/>
      <c r="F32" s="5"/>
      <c r="G32" s="5"/>
      <c r="I32" s="5"/>
      <c r="K32" s="5"/>
      <c r="L32" s="5"/>
      <c r="O32" s="5"/>
      <c r="R32" s="3"/>
      <c r="S32" s="3"/>
      <c r="T32" s="3"/>
    </row>
    <row r="33" s="1" customFormat="1" spans="2:20">
      <c r="B33" s="4"/>
      <c r="D33" s="5"/>
      <c r="E33" s="4"/>
      <c r="F33" s="5"/>
      <c r="G33" s="5"/>
      <c r="I33" s="5"/>
      <c r="K33" s="5"/>
      <c r="L33" s="5"/>
      <c r="O33" s="5"/>
      <c r="R33" s="3"/>
      <c r="S33" s="3"/>
      <c r="T33" s="3"/>
    </row>
    <row r="34" s="1" customFormat="1" spans="2:20">
      <c r="B34" s="4"/>
      <c r="D34" s="5"/>
      <c r="E34" s="4"/>
      <c r="F34" s="5"/>
      <c r="G34" s="5"/>
      <c r="I34" s="5"/>
      <c r="K34" s="5"/>
      <c r="L34" s="5"/>
      <c r="O34" s="5"/>
      <c r="R34" s="3"/>
      <c r="S34" s="3"/>
      <c r="T34" s="3"/>
    </row>
    <row r="35" s="1" customFormat="1" spans="17:22">
      <c r="Q35" s="3"/>
      <c r="R35" s="3"/>
      <c r="S35" s="3"/>
      <c r="T35" s="3"/>
      <c r="U35" s="3"/>
      <c r="V35" s="3"/>
    </row>
    <row r="36" s="3" customFormat="1"/>
    <row r="37" s="3" customFormat="1"/>
    <row r="38" s="3" customFormat="1" spans="17:22">
      <c r="Q38" s="1"/>
      <c r="U38" s="1"/>
      <c r="V38" s="1"/>
    </row>
  </sheetData>
  <mergeCells count="4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 (2)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dcterms:modified xsi:type="dcterms:W3CDTF">2020-12-01T01:18:25Z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