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780" activeTab="5"/>
  </bookViews>
  <sheets>
    <sheet name="3905  石塘镇" sheetId="1" r:id="rId1"/>
    <sheet name="3905  石塘镇 (2)" sheetId="2" r:id="rId2"/>
    <sheet name="3905  石塘镇 (3)" sheetId="3" r:id="rId3"/>
    <sheet name="3905  石塘镇 (4)" sheetId="4" r:id="rId4"/>
    <sheet name="3905  石塘镇 (5)" sheetId="5" r:id="rId5"/>
    <sheet name="6" sheetId="6" r:id="rId6"/>
  </sheets>
  <calcPr calcId="144525"/>
</workbook>
</file>

<file path=xl/sharedStrings.xml><?xml version="1.0" encoding="utf-8"?>
<sst xmlns="http://schemas.openxmlformats.org/spreadsheetml/2006/main" count="458" uniqueCount="85">
  <si>
    <t xml:space="preserve"> 合作工程款支付证书</t>
  </si>
  <si>
    <t>未办理原因：</t>
  </si>
  <si>
    <t>工程名称</t>
  </si>
  <si>
    <t>肥东县畅通工程村道加宽及路面硬化工程施工项目（石塘镇）</t>
  </si>
  <si>
    <t>档案编号</t>
  </si>
  <si>
    <t>CD2016-058</t>
  </si>
  <si>
    <t>2016.6.15</t>
  </si>
  <si>
    <t>刘吉胜</t>
  </si>
  <si>
    <t>150日历天</t>
  </si>
  <si>
    <t>路基、路面、标识标牌</t>
  </si>
  <si>
    <t>肥东县
石塘镇</t>
  </si>
  <si>
    <t>张 霞13865805866</t>
  </si>
  <si>
    <t>林 琰13866794428</t>
  </si>
  <si>
    <t>本工程属营改增项目，于2016.6.15开标，2016.6.16公示，公示期为三天，目前正在公示期间。</t>
  </si>
  <si>
    <t>中标项目，中
标通知书及施工
合同原件在庐江</t>
  </si>
  <si>
    <t>合同金额</t>
  </si>
  <si>
    <t>中标日期</t>
  </si>
  <si>
    <t>2016.6.15中标</t>
  </si>
  <si>
    <t>合作单位</t>
  </si>
  <si>
    <t>决算金额</t>
  </si>
  <si>
    <t>竣工日期</t>
  </si>
  <si>
    <t>ERP编号</t>
  </si>
  <si>
    <t>张霞</t>
  </si>
  <si>
    <t>公路工程</t>
  </si>
  <si>
    <t>序号</t>
  </si>
  <si>
    <t>工程款到账</t>
  </si>
  <si>
    <t>开票情况</t>
  </si>
  <si>
    <t>成本发票</t>
  </si>
  <si>
    <t>扣管理费</t>
  </si>
  <si>
    <t>代扣税金</t>
  </si>
  <si>
    <t>其他扣款</t>
  </si>
  <si>
    <t>支付金额(元)</t>
  </si>
  <si>
    <t>日期</t>
  </si>
  <si>
    <t>账户</t>
  </si>
  <si>
    <t>金额</t>
  </si>
  <si>
    <t>比例</t>
  </si>
  <si>
    <t>税率</t>
  </si>
  <si>
    <t>备注</t>
  </si>
  <si>
    <t>中</t>
  </si>
  <si>
    <t>增值税及附加值</t>
  </si>
  <si>
    <t>详见 备注</t>
  </si>
  <si>
    <t>肥东县畅通工程村道加宽及路面硬化工程施工项目（石塘镇），扣除2016.7.29项目部印章   +2016.8.19交通局会议项目经理刘吉胜出差费800车费500经办人熊俊义出差费300   +2016.9.18办理外经证费用500+全部管理费，  管理费比例问朱总</t>
  </si>
  <si>
    <t>肥东县畅通工程村道加宽及路面硬化工程施工项目（石塘镇），扣除2016.7.29项目部印章100  +2016.8.19交通局会议项目经理刘吉胜出差费800车费500经办人熊俊义出差费300   +2016.9.18办理外经证费用500+全部管理费，  管理费比例问朱总</t>
  </si>
  <si>
    <t xml:space="preserve">                  中标服务费</t>
  </si>
  <si>
    <t>扣除2016.7.29项目部印章100+2016.9.18办理外经证费用500</t>
  </si>
  <si>
    <t xml:space="preserve">2016.8.19交通局会议项目经理刘吉胜出差费800车费500经办人熊俊义出差费300 （已给刘吉胜800；钱会计收了600；需补扣200） </t>
  </si>
  <si>
    <t>本次</t>
  </si>
  <si>
    <t>合计</t>
  </si>
  <si>
    <t>-</t>
  </si>
  <si>
    <t>本次支付金额</t>
  </si>
  <si>
    <t>小写</t>
  </si>
  <si>
    <t>支付账号</t>
  </si>
  <si>
    <t xml:space="preserve">   林  琰   安徽省合肥桐城南路工商银行铁四局支行</t>
  </si>
  <si>
    <t>大写</t>
  </si>
  <si>
    <t>6212  2613  0201  2906  672</t>
  </si>
  <si>
    <t>完工证明？</t>
  </si>
  <si>
    <t>申请部门
意见</t>
  </si>
  <si>
    <t>1、中标通知书及施工合同原件已提供；                          2、此次借条已提供 。（庐江）</t>
  </si>
  <si>
    <t>项目管理
意见</t>
  </si>
  <si>
    <t>何总、朱总已同意支付（附表背面截图）。</t>
  </si>
  <si>
    <t>财务审核
意见</t>
  </si>
  <si>
    <t>质安稽查
意见</t>
  </si>
  <si>
    <t>总经理审批</t>
  </si>
  <si>
    <r>
      <rPr>
        <sz val="9"/>
        <color rgb="FFFF0000"/>
        <rFont val="宋体"/>
        <charset val="134"/>
      </rPr>
      <t>累计</t>
    </r>
    <r>
      <rPr>
        <sz val="9"/>
        <rFont val="宋体"/>
        <charset val="134"/>
      </rPr>
      <t>成本发票</t>
    </r>
  </si>
  <si>
    <r>
      <rPr>
        <sz val="9"/>
        <color rgb="FFFF0000"/>
        <rFont val="宋体"/>
        <charset val="134"/>
      </rPr>
      <t>扣除2016.11.1朱大金工地检查出差费1000车费400+</t>
    </r>
    <r>
      <rPr>
        <sz val="9"/>
        <color rgb="FF7030A0"/>
        <rFont val="宋体"/>
        <charset val="134"/>
      </rPr>
      <t>进度款管理费2%</t>
    </r>
  </si>
  <si>
    <t>1、中标通知书及施工合同原件已提供；                          2、此次借条已提供 。</t>
  </si>
  <si>
    <t>扣除2016.11.1朱大金工地检查出差费1000车费400+进度款管理费2%</t>
  </si>
  <si>
    <t>林  琰</t>
  </si>
  <si>
    <t xml:space="preserve">2016.11.11开会朱大金出差费1000刘吉胜出差费1000车费400
</t>
  </si>
  <si>
    <t>预留转材料款</t>
  </si>
  <si>
    <t>材料</t>
  </si>
  <si>
    <t xml:space="preserve"> 林  琰 </t>
  </si>
  <si>
    <r>
      <rPr>
        <sz val="9"/>
        <color rgb="FF00B050"/>
        <rFont val="宋体"/>
        <charset val="134"/>
      </rPr>
      <t xml:space="preserve">1、中标通知书及施工合同原件已提供；                        </t>
    </r>
    <r>
      <rPr>
        <sz val="9"/>
        <color rgb="FFFF0000"/>
        <rFont val="宋体"/>
        <charset val="134"/>
      </rPr>
      <t xml:space="preserve">  </t>
    </r>
    <r>
      <rPr>
        <sz val="9"/>
        <color rgb="FF00B050"/>
        <rFont val="宋体"/>
        <charset val="134"/>
      </rPr>
      <t>2、此次借条已提供 。</t>
    </r>
  </si>
  <si>
    <t>工程款支付证书</t>
  </si>
  <si>
    <t xml:space="preserve">林琰2.14 </t>
  </si>
  <si>
    <t>余款暂扣</t>
  </si>
  <si>
    <t>4材料</t>
  </si>
  <si>
    <t xml:space="preserve">   林  琰   安徽省合肥桐城南路工商银行铁四局支行6212  2613  0201  2906  672</t>
  </si>
  <si>
    <t>详见报销单据</t>
  </si>
  <si>
    <t xml:space="preserve"> 中标通知书，合同，完工证明，投资协议在庐江
                     </t>
  </si>
  <si>
    <t>董事长审批</t>
  </si>
  <si>
    <t>退暂扣</t>
  </si>
  <si>
    <t xml:space="preserve"> 中标通知书，合同，完工证明，投资协议在庐江</t>
  </si>
  <si>
    <t>财务初审
意见</t>
  </si>
  <si>
    <t>质安初审
意见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</si>
</sst>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m/d;@"/>
    <numFmt numFmtId="179" formatCode="[DBNum2][$-804]General"/>
    <numFmt numFmtId="180" formatCode="0.00_ "/>
  </numFmts>
  <fonts count="57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9"/>
      <color rgb="FFFF0000"/>
      <name val="宋体"/>
      <charset val="134"/>
    </font>
    <font>
      <sz val="8"/>
      <name val="宋体"/>
      <charset val="134"/>
    </font>
    <font>
      <sz val="8"/>
      <color rgb="FFFF0000"/>
      <name val="宋体"/>
      <charset val="134"/>
    </font>
    <font>
      <b/>
      <sz val="12"/>
      <color rgb="FFFF0000"/>
      <name val="宋体"/>
      <charset val="134"/>
    </font>
    <font>
      <sz val="9"/>
      <name val="Arial"/>
      <charset val="134"/>
    </font>
    <font>
      <b/>
      <sz val="9"/>
      <name val="宋体"/>
      <charset val="134"/>
    </font>
    <font>
      <sz val="12"/>
      <color indexed="8"/>
      <name val="宋体"/>
      <charset val="134"/>
    </font>
    <font>
      <sz val="9"/>
      <color theme="1"/>
      <name val="宋体"/>
      <charset val="134"/>
      <scheme val="minor"/>
    </font>
    <font>
      <b/>
      <sz val="9"/>
      <color rgb="FFFFC000"/>
      <name val="宋体"/>
      <charset val="134"/>
    </font>
    <font>
      <b/>
      <sz val="10"/>
      <color rgb="FFFFC000"/>
      <name val="宋体"/>
      <charset val="134"/>
    </font>
    <font>
      <sz val="9"/>
      <color rgb="FFFFC000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9"/>
      <color rgb="FF00B050"/>
      <name val="宋体"/>
      <charset val="134"/>
    </font>
    <font>
      <b/>
      <sz val="9"/>
      <color rgb="FF7030A0"/>
      <name val="宋体"/>
      <charset val="134"/>
    </font>
    <font>
      <b/>
      <sz val="10"/>
      <color rgb="FF7030A0"/>
      <name val="宋体"/>
      <charset val="134"/>
    </font>
    <font>
      <sz val="9"/>
      <color rgb="FF00B0F0"/>
      <name val="宋体"/>
      <charset val="134"/>
    </font>
    <font>
      <sz val="9"/>
      <color rgb="FF7030A0"/>
      <name val="宋体"/>
      <charset val="134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仿宋_GB2312"/>
      <charset val="134"/>
    </font>
    <font>
      <sz val="9"/>
      <color rgb="FF333333"/>
      <name val="ˎ̥"/>
      <charset val="134"/>
    </font>
    <font>
      <sz val="9"/>
      <color rgb="FF333333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sz val="14"/>
      <color rgb="FFFF0000"/>
      <name val="宋体"/>
      <charset val="134"/>
    </font>
    <font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BCDDF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11" borderId="21" applyNumberFormat="0" applyFont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9" fillId="15" borderId="24" applyNumberFormat="0" applyAlignment="0" applyProtection="0">
      <alignment vertical="center"/>
    </xf>
    <xf numFmtId="0" fontId="50" fillId="15" borderId="20" applyNumberFormat="0" applyAlignment="0" applyProtection="0">
      <alignment vertical="center"/>
    </xf>
    <xf numFmtId="0" fontId="51" fillId="16" borderId="25" applyNumberFormat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56" fillId="0" borderId="0"/>
    <xf numFmtId="0" fontId="37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" fillId="0" borderId="0">
      <alignment vertical="center"/>
    </xf>
    <xf numFmtId="0" fontId="37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183">
    <xf numFmtId="0" fontId="0" fillId="0" borderId="0" xfId="0">
      <alignment vertical="center"/>
    </xf>
    <xf numFmtId="0" fontId="1" fillId="0" borderId="0" xfId="56" applyFont="1" applyFill="1" applyBorder="1" applyAlignment="1">
      <alignment horizontal="center" vertical="center"/>
    </xf>
    <xf numFmtId="0" fontId="2" fillId="0" borderId="0" xfId="56" applyFont="1" applyFill="1" applyBorder="1" applyAlignment="1">
      <alignment horizontal="center" vertical="center"/>
    </xf>
    <xf numFmtId="0" fontId="3" fillId="0" borderId="0" xfId="56" applyFont="1">
      <alignment vertical="center"/>
    </xf>
    <xf numFmtId="176" fontId="1" fillId="0" borderId="0" xfId="56" applyNumberFormat="1" applyFont="1" applyFill="1" applyBorder="1" applyAlignment="1">
      <alignment horizontal="center" vertical="center"/>
    </xf>
    <xf numFmtId="177" fontId="1" fillId="0" borderId="0" xfId="56" applyNumberFormat="1" applyFont="1" applyFill="1" applyBorder="1" applyAlignment="1">
      <alignment horizontal="center" vertical="center"/>
    </xf>
    <xf numFmtId="0" fontId="4" fillId="0" borderId="0" xfId="56" applyFont="1" applyFill="1" applyBorder="1" applyAlignment="1">
      <alignment horizontal="center" vertical="center"/>
    </xf>
    <xf numFmtId="0" fontId="1" fillId="0" borderId="1" xfId="56" applyFont="1" applyFill="1" applyBorder="1" applyAlignment="1">
      <alignment horizontal="center" vertical="center" wrapText="1"/>
    </xf>
    <xf numFmtId="0" fontId="5" fillId="0" borderId="2" xfId="56" applyFont="1" applyFill="1" applyBorder="1" applyAlignment="1">
      <alignment horizontal="center" vertical="center" wrapText="1"/>
    </xf>
    <xf numFmtId="0" fontId="5" fillId="0" borderId="3" xfId="56" applyFont="1" applyFill="1" applyBorder="1" applyAlignment="1">
      <alignment horizontal="center" vertical="center" wrapText="1"/>
    </xf>
    <xf numFmtId="177" fontId="6" fillId="0" borderId="2" xfId="56" applyNumberFormat="1" applyFont="1" applyFill="1" applyBorder="1" applyAlignment="1">
      <alignment horizontal="center" vertical="center" wrapText="1"/>
    </xf>
    <xf numFmtId="177" fontId="6" fillId="0" borderId="3" xfId="56" applyNumberFormat="1" applyFont="1" applyFill="1" applyBorder="1" applyAlignment="1">
      <alignment horizontal="center" vertical="center" wrapText="1"/>
    </xf>
    <xf numFmtId="177" fontId="6" fillId="0" borderId="4" xfId="56" applyNumberFormat="1" applyFont="1" applyFill="1" applyBorder="1" applyAlignment="1">
      <alignment horizontal="center" vertical="center" wrapText="1"/>
    </xf>
    <xf numFmtId="177" fontId="7" fillId="0" borderId="1" xfId="56" applyNumberFormat="1" applyFont="1" applyFill="1" applyBorder="1" applyAlignment="1">
      <alignment horizontal="center" vertical="center" shrinkToFit="1"/>
    </xf>
    <xf numFmtId="0" fontId="7" fillId="0" borderId="2" xfId="56" applyFont="1" applyFill="1" applyBorder="1" applyAlignment="1">
      <alignment horizontal="center" vertical="center"/>
    </xf>
    <xf numFmtId="177" fontId="8" fillId="0" borderId="2" xfId="56" applyNumberFormat="1" applyFont="1" applyFill="1" applyBorder="1" applyAlignment="1">
      <alignment horizontal="center" vertical="center" wrapText="1"/>
    </xf>
    <xf numFmtId="177" fontId="8" fillId="0" borderId="3" xfId="56" applyNumberFormat="1" applyFont="1" applyFill="1" applyBorder="1" applyAlignment="1">
      <alignment horizontal="center" vertical="center" wrapText="1"/>
    </xf>
    <xf numFmtId="177" fontId="8" fillId="0" borderId="4" xfId="56" applyNumberFormat="1" applyFont="1" applyFill="1" applyBorder="1" applyAlignment="1">
      <alignment horizontal="center" vertical="center" wrapText="1"/>
    </xf>
    <xf numFmtId="177" fontId="1" fillId="0" borderId="1" xfId="56" applyNumberFormat="1" applyFont="1" applyFill="1" applyBorder="1" applyAlignment="1">
      <alignment horizontal="center" vertical="center" shrinkToFit="1"/>
    </xf>
    <xf numFmtId="0" fontId="1" fillId="0" borderId="2" xfId="56" applyFont="1" applyFill="1" applyBorder="1" applyAlignment="1">
      <alignment horizontal="center" vertical="center"/>
    </xf>
    <xf numFmtId="177" fontId="1" fillId="0" borderId="1" xfId="56" applyNumberFormat="1" applyFont="1" applyFill="1" applyBorder="1" applyAlignment="1">
      <alignment horizontal="center" vertical="center" wrapText="1"/>
    </xf>
    <xf numFmtId="176" fontId="1" fillId="0" borderId="1" xfId="56" applyNumberFormat="1" applyFont="1" applyFill="1" applyBorder="1" applyAlignment="1">
      <alignment horizontal="center" vertical="center" wrapText="1"/>
    </xf>
    <xf numFmtId="176" fontId="9" fillId="0" borderId="1" xfId="56" applyNumberFormat="1" applyFont="1" applyFill="1" applyBorder="1" applyAlignment="1">
      <alignment horizontal="center" vertical="center" shrinkToFit="1"/>
    </xf>
    <xf numFmtId="14" fontId="1" fillId="0" borderId="1" xfId="56" applyNumberFormat="1" applyFont="1" applyFill="1" applyBorder="1" applyAlignment="1">
      <alignment horizontal="center" vertical="center" wrapText="1"/>
    </xf>
    <xf numFmtId="177" fontId="1" fillId="0" borderId="1" xfId="56" applyNumberFormat="1" applyFont="1" applyFill="1" applyBorder="1" applyAlignment="1">
      <alignment vertical="center" shrinkToFit="1"/>
    </xf>
    <xf numFmtId="178" fontId="1" fillId="2" borderId="1" xfId="56" applyNumberFormat="1" applyFont="1" applyFill="1" applyBorder="1" applyAlignment="1">
      <alignment horizontal="center" vertical="center" wrapText="1"/>
    </xf>
    <xf numFmtId="177" fontId="1" fillId="0" borderId="1" xfId="56" applyNumberFormat="1" applyFont="1" applyFill="1" applyBorder="1" applyAlignment="1">
      <alignment horizontal="right" vertical="center" shrinkToFit="1"/>
    </xf>
    <xf numFmtId="9" fontId="1" fillId="0" borderId="1" xfId="14" applyFont="1" applyFill="1" applyBorder="1" applyAlignment="1">
      <alignment horizontal="center" vertical="center" wrapText="1"/>
    </xf>
    <xf numFmtId="176" fontId="1" fillId="0" borderId="1" xfId="56" applyNumberFormat="1" applyFont="1" applyFill="1" applyBorder="1" applyAlignment="1">
      <alignment horizontal="center" vertical="center"/>
    </xf>
    <xf numFmtId="177" fontId="1" fillId="0" borderId="1" xfId="56" applyNumberFormat="1" applyFont="1" applyFill="1" applyBorder="1" applyAlignment="1">
      <alignment horizontal="right" vertical="center" wrapText="1"/>
    </xf>
    <xf numFmtId="0" fontId="2" fillId="0" borderId="1" xfId="56" applyFont="1" applyFill="1" applyBorder="1" applyAlignment="1">
      <alignment horizontal="center" vertical="center" wrapText="1"/>
    </xf>
    <xf numFmtId="176" fontId="10" fillId="0" borderId="1" xfId="56" applyNumberFormat="1" applyFont="1" applyFill="1" applyBorder="1" applyAlignment="1">
      <alignment horizontal="center" vertical="center" shrinkToFit="1"/>
    </xf>
    <xf numFmtId="14" fontId="2" fillId="0" borderId="1" xfId="56" applyNumberFormat="1" applyFont="1" applyFill="1" applyBorder="1" applyAlignment="1">
      <alignment horizontal="center" vertical="center" wrapText="1"/>
    </xf>
    <xf numFmtId="177" fontId="2" fillId="0" borderId="1" xfId="56" applyNumberFormat="1" applyFont="1" applyFill="1" applyBorder="1" applyAlignment="1">
      <alignment horizontal="right" vertical="center" wrapText="1"/>
    </xf>
    <xf numFmtId="176" fontId="2" fillId="0" borderId="1" xfId="56" applyNumberFormat="1" applyFont="1" applyFill="1" applyBorder="1" applyAlignment="1">
      <alignment horizontal="center" vertical="center" wrapText="1"/>
    </xf>
    <xf numFmtId="177" fontId="2" fillId="0" borderId="1" xfId="56" applyNumberFormat="1" applyFont="1" applyFill="1" applyBorder="1" applyAlignment="1">
      <alignment horizontal="center" vertical="center" wrapText="1"/>
    </xf>
    <xf numFmtId="9" fontId="1" fillId="2" borderId="1" xfId="14" applyFont="1" applyFill="1" applyBorder="1" applyAlignment="1">
      <alignment horizontal="center" vertical="center" wrapText="1"/>
    </xf>
    <xf numFmtId="177" fontId="1" fillId="2" borderId="1" xfId="56" applyNumberFormat="1" applyFont="1" applyFill="1" applyBorder="1" applyAlignment="1">
      <alignment horizontal="right" vertical="center" shrinkToFit="1"/>
    </xf>
    <xf numFmtId="177" fontId="1" fillId="2" borderId="1" xfId="56" applyNumberFormat="1" applyFont="1" applyFill="1" applyBorder="1" applyAlignment="1">
      <alignment horizontal="center" vertical="center" wrapText="1"/>
    </xf>
    <xf numFmtId="14" fontId="11" fillId="0" borderId="1" xfId="56" applyNumberFormat="1" applyFont="1" applyBorder="1" applyAlignment="1">
      <alignment horizontal="center" vertical="center" shrinkToFit="1"/>
    </xf>
    <xf numFmtId="177" fontId="2" fillId="0" borderId="1" xfId="56" applyNumberFormat="1" applyFont="1" applyFill="1" applyBorder="1" applyAlignment="1">
      <alignment horizontal="right" vertical="center" shrinkToFit="1"/>
    </xf>
    <xf numFmtId="176" fontId="10" fillId="0" borderId="1" xfId="56" applyNumberFormat="1" applyFont="1" applyFill="1" applyBorder="1" applyAlignment="1">
      <alignment horizontal="center" vertical="center" wrapText="1"/>
    </xf>
    <xf numFmtId="14" fontId="11" fillId="0" borderId="1" xfId="56" applyNumberFormat="1" applyFont="1" applyBorder="1" applyAlignment="1">
      <alignment horizontal="center" vertical="center" wrapText="1"/>
    </xf>
    <xf numFmtId="176" fontId="9" fillId="0" borderId="1" xfId="56" applyNumberFormat="1" applyFont="1" applyFill="1" applyBorder="1" applyAlignment="1">
      <alignment horizontal="center" vertical="center" wrapText="1"/>
    </xf>
    <xf numFmtId="9" fontId="2" fillId="2" borderId="1" xfId="14" applyNumberFormat="1" applyFont="1" applyFill="1" applyBorder="1" applyAlignment="1">
      <alignment horizontal="center" vertical="center" wrapText="1"/>
    </xf>
    <xf numFmtId="0" fontId="1" fillId="3" borderId="1" xfId="56" applyFont="1" applyFill="1" applyBorder="1" applyAlignment="1">
      <alignment horizontal="center" vertical="center" wrapText="1"/>
    </xf>
    <xf numFmtId="177" fontId="12" fillId="3" borderId="1" xfId="56" applyNumberFormat="1" applyFont="1" applyFill="1" applyBorder="1" applyAlignment="1">
      <alignment horizontal="right" vertical="center" shrinkToFit="1"/>
    </xf>
    <xf numFmtId="0" fontId="1" fillId="3" borderId="1" xfId="56" applyFont="1" applyFill="1" applyBorder="1" applyAlignment="1">
      <alignment horizontal="center" vertical="center" shrinkToFit="1"/>
    </xf>
    <xf numFmtId="0" fontId="11" fillId="0" borderId="1" xfId="56" applyFont="1" applyFill="1" applyBorder="1" applyAlignment="1">
      <alignment horizontal="center" vertical="center" wrapText="1"/>
    </xf>
    <xf numFmtId="177" fontId="8" fillId="2" borderId="5" xfId="56" applyNumberFormat="1" applyFont="1" applyFill="1" applyBorder="1" applyAlignment="1">
      <alignment horizontal="center" vertical="center" wrapText="1"/>
    </xf>
    <xf numFmtId="177" fontId="8" fillId="2" borderId="6" xfId="56" applyNumberFormat="1" applyFont="1" applyFill="1" applyBorder="1" applyAlignment="1">
      <alignment horizontal="center" vertical="center" wrapText="1"/>
    </xf>
    <xf numFmtId="177" fontId="8" fillId="2" borderId="7" xfId="56" applyNumberFormat="1" applyFont="1" applyFill="1" applyBorder="1" applyAlignment="1">
      <alignment horizontal="center" vertical="center" wrapText="1"/>
    </xf>
    <xf numFmtId="177" fontId="8" fillId="2" borderId="1" xfId="56" applyNumberFormat="1" applyFont="1" applyFill="1" applyBorder="1" applyAlignment="1">
      <alignment horizontal="center" vertical="center" wrapText="1"/>
    </xf>
    <xf numFmtId="177" fontId="2" fillId="2" borderId="1" xfId="56" applyNumberFormat="1" applyFont="1" applyFill="1" applyBorder="1" applyAlignment="1">
      <alignment vertical="center" wrapText="1"/>
    </xf>
    <xf numFmtId="177" fontId="2" fillId="2" borderId="1" xfId="56" applyNumberFormat="1" applyFont="1" applyFill="1" applyBorder="1" applyAlignment="1">
      <alignment horizontal="center" vertical="center" wrapText="1"/>
    </xf>
    <xf numFmtId="177" fontId="8" fillId="2" borderId="8" xfId="56" applyNumberFormat="1" applyFont="1" applyFill="1" applyBorder="1" applyAlignment="1">
      <alignment horizontal="center" vertical="center" wrapText="1"/>
    </xf>
    <xf numFmtId="177" fontId="8" fillId="2" borderId="9" xfId="56" applyNumberFormat="1" applyFont="1" applyFill="1" applyBorder="1" applyAlignment="1">
      <alignment horizontal="center" vertical="center" wrapText="1"/>
    </xf>
    <xf numFmtId="177" fontId="8" fillId="2" borderId="10" xfId="56" applyNumberFormat="1" applyFont="1" applyFill="1" applyBorder="1" applyAlignment="1">
      <alignment horizontal="center" vertical="center" wrapText="1"/>
    </xf>
    <xf numFmtId="179" fontId="8" fillId="2" borderId="1" xfId="56" applyNumberFormat="1" applyFont="1" applyFill="1" applyBorder="1" applyAlignment="1">
      <alignment horizontal="center" vertical="center" wrapText="1"/>
    </xf>
    <xf numFmtId="0" fontId="13" fillId="0" borderId="1" xfId="53" applyFont="1" applyFill="1" applyBorder="1" applyAlignment="1">
      <alignment horizontal="center" vertical="center" wrapText="1"/>
    </xf>
    <xf numFmtId="0" fontId="1" fillId="0" borderId="2" xfId="53" applyFont="1" applyFill="1" applyBorder="1" applyAlignment="1">
      <alignment horizontal="left" vertical="center" wrapText="1"/>
    </xf>
    <xf numFmtId="0" fontId="1" fillId="0" borderId="3" xfId="53" applyFont="1" applyFill="1" applyBorder="1" applyAlignment="1">
      <alignment horizontal="left" vertical="center" wrapText="1"/>
    </xf>
    <xf numFmtId="0" fontId="1" fillId="0" borderId="4" xfId="53" applyFont="1" applyFill="1" applyBorder="1" applyAlignment="1">
      <alignment horizontal="left" vertical="center" wrapText="1"/>
    </xf>
    <xf numFmtId="0" fontId="1" fillId="0" borderId="1" xfId="53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top" wrapText="1"/>
    </xf>
    <xf numFmtId="0" fontId="14" fillId="0" borderId="0" xfId="56" applyFont="1" applyBorder="1" applyAlignment="1">
      <alignment vertical="center"/>
    </xf>
    <xf numFmtId="0" fontId="5" fillId="0" borderId="4" xfId="56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 wrapText="1"/>
    </xf>
    <xf numFmtId="177" fontId="6" fillId="0" borderId="1" xfId="56" applyNumberFormat="1" applyFont="1" applyFill="1" applyBorder="1" applyAlignment="1">
      <alignment horizontal="center" vertical="center" shrinkToFit="1"/>
    </xf>
    <xf numFmtId="0" fontId="1" fillId="0" borderId="0" xfId="56" applyFont="1" applyFill="1" applyBorder="1" applyAlignment="1">
      <alignment horizontal="center" vertical="center" shrinkToFit="1"/>
    </xf>
    <xf numFmtId="0" fontId="15" fillId="2" borderId="1" xfId="13" applyFont="1" applyFill="1" applyBorder="1" applyAlignment="1">
      <alignment horizontal="left" vertical="center"/>
    </xf>
    <xf numFmtId="0" fontId="7" fillId="0" borderId="3" xfId="56" applyFont="1" applyFill="1" applyBorder="1" applyAlignment="1">
      <alignment horizontal="center" vertical="center"/>
    </xf>
    <xf numFmtId="0" fontId="7" fillId="0" borderId="4" xfId="56" applyFont="1" applyFill="1" applyBorder="1" applyAlignment="1">
      <alignment horizontal="center" vertical="center"/>
    </xf>
    <xf numFmtId="177" fontId="6" fillId="0" borderId="1" xfId="56" applyNumberFormat="1" applyFont="1" applyFill="1" applyBorder="1" applyAlignment="1">
      <alignment horizontal="center" vertical="center" wrapText="1"/>
    </xf>
    <xf numFmtId="0" fontId="1" fillId="0" borderId="0" xfId="56" applyFont="1" applyFill="1" applyBorder="1" applyAlignment="1">
      <alignment horizontal="center" vertical="center" wrapText="1"/>
    </xf>
    <xf numFmtId="0" fontId="1" fillId="0" borderId="3" xfId="56" applyFont="1" applyFill="1" applyBorder="1" applyAlignment="1">
      <alignment horizontal="center" vertical="center"/>
    </xf>
    <xf numFmtId="0" fontId="1" fillId="0" borderId="4" xfId="56" applyFont="1" applyFill="1" applyBorder="1" applyAlignment="1">
      <alignment horizontal="center" vertical="center"/>
    </xf>
    <xf numFmtId="0" fontId="6" fillId="0" borderId="1" xfId="56" applyFont="1" applyFill="1" applyBorder="1" applyAlignment="1">
      <alignment horizontal="center" vertical="center" wrapText="1"/>
    </xf>
    <xf numFmtId="177" fontId="1" fillId="3" borderId="1" xfId="56" applyNumberFormat="1" applyFont="1" applyFill="1" applyBorder="1" applyAlignment="1">
      <alignment horizontal="right" vertical="center" shrinkToFit="1"/>
    </xf>
    <xf numFmtId="9" fontId="9" fillId="0" borderId="1" xfId="14" applyFont="1" applyFill="1" applyBorder="1" applyAlignment="1">
      <alignment horizontal="center" vertical="center" wrapText="1"/>
    </xf>
    <xf numFmtId="177" fontId="1" fillId="3" borderId="1" xfId="56" applyNumberFormat="1" applyFont="1" applyFill="1" applyBorder="1" applyAlignment="1">
      <alignment vertical="center" shrinkToFit="1"/>
    </xf>
    <xf numFmtId="177" fontId="1" fillId="3" borderId="1" xfId="56" applyNumberFormat="1" applyFont="1" applyFill="1" applyBorder="1" applyAlignment="1">
      <alignment horizontal="right" vertical="center" wrapText="1"/>
    </xf>
    <xf numFmtId="177" fontId="1" fillId="0" borderId="2" xfId="56" applyNumberFormat="1" applyFont="1" applyFill="1" applyBorder="1" applyAlignment="1">
      <alignment horizontal="right" vertical="center"/>
    </xf>
    <xf numFmtId="177" fontId="1" fillId="0" borderId="1" xfId="56" applyNumberFormat="1" applyFont="1" applyFill="1" applyBorder="1" applyAlignment="1">
      <alignment horizontal="right" vertical="center"/>
    </xf>
    <xf numFmtId="177" fontId="2" fillId="3" borderId="1" xfId="56" applyNumberFormat="1" applyFont="1" applyFill="1" applyBorder="1" applyAlignment="1">
      <alignment horizontal="right" vertical="center" wrapText="1"/>
    </xf>
    <xf numFmtId="177" fontId="2" fillId="3" borderId="1" xfId="56" applyNumberFormat="1" applyFont="1" applyFill="1" applyBorder="1" applyAlignment="1">
      <alignment horizontal="right" vertical="center" shrinkToFit="1"/>
    </xf>
    <xf numFmtId="177" fontId="1" fillId="2" borderId="1" xfId="56" applyNumberFormat="1" applyFont="1" applyFill="1" applyBorder="1" applyAlignment="1">
      <alignment horizontal="right" vertical="center" wrapText="1"/>
    </xf>
    <xf numFmtId="0" fontId="1" fillId="2" borderId="1" xfId="56" applyFont="1" applyFill="1" applyBorder="1" applyAlignment="1">
      <alignment horizontal="center" vertical="center" wrapText="1"/>
    </xf>
    <xf numFmtId="177" fontId="1" fillId="2" borderId="2" xfId="56" applyNumberFormat="1" applyFont="1" applyFill="1" applyBorder="1" applyAlignment="1">
      <alignment horizontal="right" vertical="center"/>
    </xf>
    <xf numFmtId="177" fontId="2" fillId="0" borderId="1" xfId="56" applyNumberFormat="1" applyFont="1" applyFill="1" applyBorder="1" applyAlignment="1">
      <alignment horizontal="right" vertical="center"/>
    </xf>
    <xf numFmtId="0" fontId="2" fillId="0" borderId="0" xfId="56" applyFont="1" applyFill="1" applyBorder="1" applyAlignment="1">
      <alignment horizontal="center" vertical="center" wrapText="1"/>
    </xf>
    <xf numFmtId="177" fontId="13" fillId="0" borderId="1" xfId="56" applyNumberFormat="1" applyFont="1" applyFill="1" applyBorder="1" applyAlignment="1">
      <alignment horizontal="right" vertical="center"/>
    </xf>
    <xf numFmtId="179" fontId="1" fillId="0" borderId="0" xfId="56" applyNumberFormat="1" applyFont="1" applyFill="1" applyBorder="1" applyAlignment="1">
      <alignment horizontal="center" vertical="center"/>
    </xf>
    <xf numFmtId="177" fontId="16" fillId="0" borderId="1" xfId="56" applyNumberFormat="1" applyFont="1" applyFill="1" applyBorder="1" applyAlignment="1">
      <alignment horizontal="right" vertical="center" shrinkToFit="1"/>
    </xf>
    <xf numFmtId="179" fontId="2" fillId="0" borderId="0" xfId="56" applyNumberFormat="1" applyFont="1" applyFill="1" applyBorder="1" applyAlignment="1">
      <alignment horizontal="center" vertical="center"/>
    </xf>
    <xf numFmtId="177" fontId="17" fillId="0" borderId="1" xfId="56" applyNumberFormat="1" applyFont="1" applyFill="1" applyBorder="1" applyAlignment="1">
      <alignment horizontal="right" vertical="center" wrapText="1"/>
    </xf>
    <xf numFmtId="177" fontId="18" fillId="0" borderId="1" xfId="56" applyNumberFormat="1" applyFont="1" applyFill="1" applyBorder="1" applyAlignment="1">
      <alignment horizontal="right" vertical="center" wrapText="1"/>
    </xf>
    <xf numFmtId="177" fontId="13" fillId="0" borderId="1" xfId="56" applyNumberFormat="1" applyFont="1" applyFill="1" applyBorder="1" applyAlignment="1">
      <alignment horizontal="right" vertical="center" shrinkToFit="1"/>
    </xf>
    <xf numFmtId="177" fontId="1" fillId="2" borderId="11" xfId="56" applyNumberFormat="1" applyFont="1" applyFill="1" applyBorder="1" applyAlignment="1">
      <alignment horizontal="center" vertical="center" wrapText="1"/>
    </xf>
    <xf numFmtId="177" fontId="1" fillId="2" borderId="11" xfId="56" applyNumberFormat="1" applyFont="1" applyFill="1" applyBorder="1" applyAlignment="1">
      <alignment horizontal="right" vertical="center" shrinkToFit="1"/>
    </xf>
    <xf numFmtId="177" fontId="19" fillId="0" borderId="1" xfId="56" applyNumberFormat="1" applyFont="1" applyFill="1" applyBorder="1" applyAlignment="1">
      <alignment horizontal="right" vertical="center" wrapText="1"/>
    </xf>
    <xf numFmtId="177" fontId="1" fillId="2" borderId="12" xfId="56" applyNumberFormat="1" applyFont="1" applyFill="1" applyBorder="1" applyAlignment="1">
      <alignment horizontal="center" vertical="center" wrapText="1"/>
    </xf>
    <xf numFmtId="177" fontId="1" fillId="2" borderId="12" xfId="56" applyNumberFormat="1" applyFont="1" applyFill="1" applyBorder="1" applyAlignment="1">
      <alignment horizontal="right" vertical="center" shrinkToFit="1"/>
    </xf>
    <xf numFmtId="177" fontId="20" fillId="0" borderId="1" xfId="56" applyNumberFormat="1" applyFont="1" applyFill="1" applyBorder="1" applyAlignment="1">
      <alignment horizontal="right" vertical="center" wrapText="1"/>
    </xf>
    <xf numFmtId="177" fontId="2" fillId="2" borderId="12" xfId="56" applyNumberFormat="1" applyFont="1" applyFill="1" applyBorder="1" applyAlignment="1">
      <alignment horizontal="center" vertical="center" wrapText="1"/>
    </xf>
    <xf numFmtId="177" fontId="2" fillId="2" borderId="12" xfId="56" applyNumberFormat="1" applyFont="1" applyFill="1" applyBorder="1" applyAlignment="1">
      <alignment horizontal="right" vertical="center" shrinkToFit="1"/>
    </xf>
    <xf numFmtId="177" fontId="12" fillId="0" borderId="0" xfId="56" applyNumberFormat="1" applyFont="1" applyFill="1" applyBorder="1" applyAlignment="1">
      <alignment horizontal="center" vertical="center" wrapText="1"/>
    </xf>
    <xf numFmtId="10" fontId="3" fillId="4" borderId="0" xfId="56" applyNumberFormat="1" applyFill="1">
      <alignment vertical="center"/>
    </xf>
    <xf numFmtId="179" fontId="1" fillId="4" borderId="0" xfId="56" applyNumberFormat="1" applyFont="1" applyFill="1" applyBorder="1" applyAlignment="1">
      <alignment horizontal="center" vertical="center"/>
    </xf>
    <xf numFmtId="177" fontId="2" fillId="0" borderId="1" xfId="56" applyNumberFormat="1" applyFont="1" applyFill="1" applyBorder="1" applyAlignment="1">
      <alignment vertical="center" shrinkToFit="1"/>
    </xf>
    <xf numFmtId="178" fontId="2" fillId="2" borderId="1" xfId="56" applyNumberFormat="1" applyFont="1" applyFill="1" applyBorder="1" applyAlignment="1">
      <alignment horizontal="center" vertical="center" wrapText="1"/>
    </xf>
    <xf numFmtId="9" fontId="2" fillId="2" borderId="1" xfId="14" applyFont="1" applyFill="1" applyBorder="1" applyAlignment="1">
      <alignment horizontal="center" vertical="center" wrapText="1"/>
    </xf>
    <xf numFmtId="9" fontId="10" fillId="0" borderId="1" xfId="14" applyFont="1" applyFill="1" applyBorder="1" applyAlignment="1">
      <alignment horizontal="center" vertical="center" wrapText="1"/>
    </xf>
    <xf numFmtId="177" fontId="2" fillId="2" borderId="11" xfId="56" applyNumberFormat="1" applyFont="1" applyFill="1" applyBorder="1" applyAlignment="1">
      <alignment horizontal="center" vertical="center" wrapText="1"/>
    </xf>
    <xf numFmtId="177" fontId="2" fillId="2" borderId="11" xfId="56" applyNumberFormat="1" applyFont="1" applyFill="1" applyBorder="1" applyAlignment="1">
      <alignment horizontal="right" vertical="center" shrinkToFit="1"/>
    </xf>
    <xf numFmtId="0" fontId="21" fillId="2" borderId="2" xfId="56" applyFont="1" applyFill="1" applyBorder="1" applyAlignment="1">
      <alignment horizontal="left" vertical="center" wrapText="1"/>
    </xf>
    <xf numFmtId="0" fontId="21" fillId="2" borderId="3" xfId="56" applyFont="1" applyFill="1" applyBorder="1" applyAlignment="1">
      <alignment horizontal="left" vertical="center" wrapText="1"/>
    </xf>
    <xf numFmtId="0" fontId="13" fillId="0" borderId="2" xfId="56" applyFont="1" applyFill="1" applyBorder="1" applyAlignment="1">
      <alignment horizontal="left" vertical="center" wrapText="1"/>
    </xf>
    <xf numFmtId="0" fontId="13" fillId="0" borderId="3" xfId="56" applyFont="1" applyFill="1" applyBorder="1" applyAlignment="1">
      <alignment horizontal="left" vertical="center" wrapText="1"/>
    </xf>
    <xf numFmtId="0" fontId="1" fillId="0" borderId="2" xfId="56" applyFont="1" applyFill="1" applyBorder="1" applyAlignment="1">
      <alignment horizontal="center" vertical="top" wrapText="1"/>
    </xf>
    <xf numFmtId="0" fontId="1" fillId="0" borderId="3" xfId="56" applyFont="1" applyFill="1" applyBorder="1" applyAlignment="1">
      <alignment horizontal="center" vertical="top" wrapText="1"/>
    </xf>
    <xf numFmtId="0" fontId="1" fillId="0" borderId="4" xfId="56" applyFont="1" applyFill="1" applyBorder="1" applyAlignment="1">
      <alignment horizontal="center" vertical="top" wrapText="1"/>
    </xf>
    <xf numFmtId="0" fontId="1" fillId="0" borderId="2" xfId="56" applyFont="1" applyFill="1" applyBorder="1" applyAlignment="1">
      <alignment horizontal="center" vertical="center" wrapText="1"/>
    </xf>
    <xf numFmtId="177" fontId="1" fillId="3" borderId="1" xfId="56" applyNumberFormat="1" applyFont="1" applyFill="1" applyBorder="1" applyAlignment="1">
      <alignment vertical="center" wrapText="1"/>
    </xf>
    <xf numFmtId="177" fontId="22" fillId="0" borderId="1" xfId="56" applyNumberFormat="1" applyFont="1" applyFill="1" applyBorder="1" applyAlignment="1">
      <alignment horizontal="right" vertical="center" wrapText="1"/>
    </xf>
    <xf numFmtId="177" fontId="2" fillId="2" borderId="1" xfId="56" applyNumberFormat="1" applyFont="1" applyFill="1" applyBorder="1" applyAlignment="1">
      <alignment horizontal="right" vertical="center" wrapText="1"/>
    </xf>
    <xf numFmtId="177" fontId="23" fillId="0" borderId="1" xfId="56" applyNumberFormat="1" applyFont="1" applyFill="1" applyBorder="1" applyAlignment="1">
      <alignment horizontal="right" vertical="center" wrapText="1"/>
    </xf>
    <xf numFmtId="0" fontId="21" fillId="2" borderId="4" xfId="56" applyFont="1" applyFill="1" applyBorder="1" applyAlignment="1">
      <alignment horizontal="left" vertical="center" wrapText="1"/>
    </xf>
    <xf numFmtId="0" fontId="21" fillId="0" borderId="0" xfId="56" applyFont="1" applyFill="1" applyBorder="1" applyAlignment="1">
      <alignment horizontal="center" vertical="center"/>
    </xf>
    <xf numFmtId="0" fontId="13" fillId="0" borderId="4" xfId="56" applyFont="1" applyFill="1" applyBorder="1" applyAlignment="1">
      <alignment horizontal="left" vertical="center" wrapText="1"/>
    </xf>
    <xf numFmtId="0" fontId="1" fillId="0" borderId="4" xfId="56" applyFont="1" applyFill="1" applyBorder="1" applyAlignment="1">
      <alignment vertical="center" wrapText="1"/>
    </xf>
    <xf numFmtId="0" fontId="1" fillId="0" borderId="3" xfId="56" applyFont="1" applyFill="1" applyBorder="1" applyAlignment="1">
      <alignment horizontal="center" vertical="center" wrapText="1"/>
    </xf>
    <xf numFmtId="0" fontId="1" fillId="0" borderId="4" xfId="56" applyFont="1" applyFill="1" applyBorder="1" applyAlignment="1">
      <alignment horizontal="center" vertical="center" wrapText="1"/>
    </xf>
    <xf numFmtId="178" fontId="24" fillId="2" borderId="1" xfId="56" applyNumberFormat="1" applyFont="1" applyFill="1" applyBorder="1" applyAlignment="1">
      <alignment horizontal="center" vertical="center" wrapText="1"/>
    </xf>
    <xf numFmtId="177" fontId="24" fillId="0" borderId="1" xfId="56" applyNumberFormat="1" applyFont="1" applyFill="1" applyBorder="1" applyAlignment="1">
      <alignment horizontal="right" vertical="center" wrapText="1"/>
    </xf>
    <xf numFmtId="179" fontId="2" fillId="2" borderId="2" xfId="56" applyNumberFormat="1" applyFont="1" applyFill="1" applyBorder="1" applyAlignment="1">
      <alignment horizontal="center" vertical="center" shrinkToFit="1"/>
    </xf>
    <xf numFmtId="179" fontId="2" fillId="2" borderId="4" xfId="56" applyNumberFormat="1" applyFont="1" applyFill="1" applyBorder="1" applyAlignment="1">
      <alignment horizontal="center" vertical="center" shrinkToFit="1"/>
    </xf>
    <xf numFmtId="177" fontId="22" fillId="0" borderId="1" xfId="56" applyNumberFormat="1" applyFont="1" applyFill="1" applyBorder="1" applyAlignment="1">
      <alignment horizontal="center" vertical="center" wrapText="1"/>
    </xf>
    <xf numFmtId="177" fontId="25" fillId="3" borderId="1" xfId="56" applyNumberFormat="1" applyFont="1" applyFill="1" applyBorder="1" applyAlignment="1">
      <alignment horizontal="right" vertical="center" wrapText="1"/>
    </xf>
    <xf numFmtId="177" fontId="8" fillId="2" borderId="13" xfId="56" applyNumberFormat="1" applyFont="1" applyFill="1" applyBorder="1" applyAlignment="1">
      <alignment horizontal="center" vertical="center" wrapText="1"/>
    </xf>
    <xf numFmtId="177" fontId="11" fillId="2" borderId="14" xfId="56" applyNumberFormat="1" applyFont="1" applyFill="1" applyBorder="1" applyAlignment="1">
      <alignment horizontal="center" vertical="center" shrinkToFit="1"/>
    </xf>
    <xf numFmtId="177" fontId="11" fillId="2" borderId="15" xfId="56" applyNumberFormat="1" applyFont="1" applyFill="1" applyBorder="1" applyAlignment="1">
      <alignment horizontal="center" vertical="center" shrinkToFit="1"/>
    </xf>
    <xf numFmtId="177" fontId="8" fillId="2" borderId="16" xfId="56" applyNumberFormat="1" applyFont="1" applyFill="1" applyBorder="1" applyAlignment="1">
      <alignment horizontal="center" vertical="center" wrapText="1"/>
    </xf>
    <xf numFmtId="177" fontId="11" fillId="2" borderId="17" xfId="56" applyNumberFormat="1" applyFont="1" applyFill="1" applyBorder="1" applyAlignment="1">
      <alignment horizontal="center" vertical="center" shrinkToFit="1"/>
    </xf>
    <xf numFmtId="177" fontId="11" fillId="2" borderId="18" xfId="56" applyNumberFormat="1" applyFont="1" applyFill="1" applyBorder="1" applyAlignment="1">
      <alignment horizontal="center" vertical="center" shrinkToFit="1"/>
    </xf>
    <xf numFmtId="179" fontId="2" fillId="2" borderId="1" xfId="56" applyNumberFormat="1" applyFont="1" applyFill="1" applyBorder="1" applyAlignment="1">
      <alignment horizontal="center" vertical="center" wrapText="1"/>
    </xf>
    <xf numFmtId="0" fontId="3" fillId="0" borderId="0" xfId="56">
      <alignment vertical="center"/>
    </xf>
    <xf numFmtId="0" fontId="2" fillId="2" borderId="1" xfId="56" applyFont="1" applyFill="1" applyBorder="1" applyAlignment="1">
      <alignment horizontal="center" vertical="center" wrapText="1"/>
    </xf>
    <xf numFmtId="177" fontId="2" fillId="2" borderId="2" xfId="56" applyNumberFormat="1" applyFont="1" applyFill="1" applyBorder="1" applyAlignment="1">
      <alignment horizontal="right" vertical="center"/>
    </xf>
    <xf numFmtId="9" fontId="2" fillId="0" borderId="1" xfId="14" applyFont="1" applyFill="1" applyBorder="1" applyAlignment="1">
      <alignment horizontal="center" vertical="center" wrapText="1"/>
    </xf>
    <xf numFmtId="176" fontId="2" fillId="0" borderId="1" xfId="56" applyNumberFormat="1" applyFont="1" applyFill="1" applyBorder="1" applyAlignment="1">
      <alignment horizontal="center" vertical="center"/>
    </xf>
    <xf numFmtId="177" fontId="12" fillId="3" borderId="1" xfId="56" applyNumberFormat="1" applyFont="1" applyFill="1" applyBorder="1" applyAlignment="1">
      <alignment horizontal="right" vertical="center" wrapText="1"/>
    </xf>
    <xf numFmtId="177" fontId="2" fillId="3" borderId="1" xfId="56" applyNumberFormat="1" applyFont="1" applyFill="1" applyBorder="1" applyAlignment="1">
      <alignment vertical="center" wrapText="1"/>
    </xf>
    <xf numFmtId="177" fontId="2" fillId="0" borderId="2" xfId="56" applyNumberFormat="1" applyFont="1" applyFill="1" applyBorder="1" applyAlignment="1">
      <alignment horizontal="right" vertical="center"/>
    </xf>
    <xf numFmtId="0" fontId="26" fillId="0" borderId="1" xfId="56" applyFont="1" applyBorder="1" applyAlignment="1">
      <alignment horizontal="center" vertical="center"/>
    </xf>
    <xf numFmtId="0" fontId="27" fillId="0" borderId="1" xfId="56" applyFont="1" applyBorder="1" applyAlignment="1">
      <alignment horizontal="center" vertical="center"/>
    </xf>
    <xf numFmtId="0" fontId="28" fillId="0" borderId="11" xfId="56" applyFont="1" applyBorder="1" applyAlignment="1">
      <alignment vertical="center" wrapText="1"/>
    </xf>
    <xf numFmtId="0" fontId="27" fillId="2" borderId="5" xfId="56" applyFont="1" applyFill="1" applyBorder="1" applyAlignment="1">
      <alignment horizontal="center" vertical="center"/>
    </xf>
    <xf numFmtId="180" fontId="27" fillId="2" borderId="5" xfId="56" applyNumberFormat="1" applyFont="1" applyFill="1" applyBorder="1" applyAlignment="1">
      <alignment horizontal="center" vertical="center"/>
    </xf>
    <xf numFmtId="180" fontId="27" fillId="2" borderId="11" xfId="56" applyNumberFormat="1" applyFont="1" applyFill="1" applyBorder="1" applyAlignment="1">
      <alignment horizontal="center" vertical="center"/>
    </xf>
    <xf numFmtId="180" fontId="27" fillId="2" borderId="1" xfId="56" applyNumberFormat="1" applyFont="1" applyFill="1" applyBorder="1" applyAlignment="1">
      <alignment horizontal="center" vertical="center"/>
    </xf>
    <xf numFmtId="0" fontId="29" fillId="0" borderId="4" xfId="56" applyFont="1" applyBorder="1" applyAlignment="1">
      <alignment horizontal="justify" vertical="center"/>
    </xf>
    <xf numFmtId="0" fontId="11" fillId="0" borderId="0" xfId="56" applyFont="1" applyBorder="1" applyAlignment="1">
      <alignment horizontal="center" vertical="center" wrapText="1"/>
    </xf>
    <xf numFmtId="0" fontId="30" fillId="5" borderId="19" xfId="56" applyFont="1" applyFill="1" applyBorder="1" applyAlignment="1">
      <alignment horizontal="center" vertical="center" wrapText="1"/>
    </xf>
    <xf numFmtId="0" fontId="30" fillId="5" borderId="19" xfId="56" applyFont="1" applyFill="1" applyBorder="1" applyAlignment="1">
      <alignment horizontal="left" vertical="center" wrapText="1"/>
    </xf>
    <xf numFmtId="0" fontId="31" fillId="5" borderId="19" xfId="56" applyFont="1" applyFill="1" applyBorder="1" applyAlignment="1">
      <alignment horizontal="left" vertical="center" wrapText="1"/>
    </xf>
    <xf numFmtId="0" fontId="32" fillId="0" borderId="0" xfId="56" applyFont="1">
      <alignment vertical="center"/>
    </xf>
    <xf numFmtId="0" fontId="14" fillId="0" borderId="0" xfId="56" applyFont="1" applyBorder="1" applyAlignment="1">
      <alignment horizontal="center" vertical="center" wrapText="1"/>
    </xf>
    <xf numFmtId="0" fontId="3" fillId="0" borderId="0" xfId="56" applyFont="1" applyAlignment="1">
      <alignment horizontal="left" vertical="center"/>
    </xf>
    <xf numFmtId="0" fontId="33" fillId="0" borderId="0" xfId="56" applyFont="1" applyAlignment="1">
      <alignment horizontal="left" vertical="center"/>
    </xf>
    <xf numFmtId="0" fontId="33" fillId="0" borderId="0" xfId="56" applyFont="1">
      <alignment vertical="center"/>
    </xf>
    <xf numFmtId="0" fontId="32" fillId="0" borderId="0" xfId="56" applyFont="1" applyAlignment="1">
      <alignment horizontal="center" vertical="center"/>
    </xf>
    <xf numFmtId="0" fontId="34" fillId="0" borderId="0" xfId="56" applyFont="1">
      <alignment vertical="center"/>
    </xf>
    <xf numFmtId="0" fontId="35" fillId="0" borderId="0" xfId="56" applyFont="1" applyBorder="1" applyAlignment="1">
      <alignment horizontal="left" vertical="center" wrapText="1"/>
    </xf>
    <xf numFmtId="0" fontId="32" fillId="0" borderId="0" xfId="56" applyFont="1" applyBorder="1" applyAlignment="1">
      <alignment horizontal="left" vertical="center" wrapText="1"/>
    </xf>
    <xf numFmtId="0" fontId="3" fillId="0" borderId="0" xfId="56" applyFont="1" applyAlignment="1">
      <alignment horizontal="center" vertical="center"/>
    </xf>
    <xf numFmtId="0" fontId="3" fillId="0" borderId="0" xfId="56" applyFont="1" applyBorder="1" applyAlignment="1">
      <alignment horizontal="center" vertical="center" wrapText="1"/>
    </xf>
    <xf numFmtId="0" fontId="3" fillId="0" borderId="0" xfId="56" applyFont="1" applyBorder="1">
      <alignment vertical="center"/>
    </xf>
    <xf numFmtId="0" fontId="27" fillId="0" borderId="7" xfId="56" applyFont="1" applyBorder="1" applyAlignment="1">
      <alignment horizontal="center" vertical="center" wrapText="1"/>
    </xf>
    <xf numFmtId="0" fontId="27" fillId="2" borderId="11" xfId="56" applyFont="1" applyFill="1" applyBorder="1" applyAlignment="1">
      <alignment horizontal="center" vertical="center" wrapText="1"/>
    </xf>
    <xf numFmtId="0" fontId="27" fillId="2" borderId="7" xfId="56" applyFont="1" applyFill="1" applyBorder="1" applyAlignment="1">
      <alignment horizontal="center" vertical="center" wrapText="1"/>
    </xf>
    <xf numFmtId="0" fontId="15" fillId="0" borderId="11" xfId="56" applyFont="1" applyBorder="1" applyAlignment="1">
      <alignment vertical="center" wrapText="1"/>
    </xf>
    <xf numFmtId="0" fontId="36" fillId="0" borderId="1" xfId="56" applyFont="1" applyBorder="1" applyAlignment="1">
      <alignment horizontal="center" vertical="center" wrapTex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6 2" xfId="21"/>
    <cellStyle name="百分比 2 2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百分比 2 2 2" xfId="37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2 3" xfId="53"/>
    <cellStyle name="40% - 强调文字颜色 6" xfId="54" builtinId="51"/>
    <cellStyle name="60% - 强调文字颜色 6" xfId="55" builtinId="52"/>
    <cellStyle name="常规 2" xfId="56"/>
    <cellStyle name="常规 3" xfId="57"/>
    <cellStyle name="千位分隔 2" xfId="58"/>
    <cellStyle name="常规 4" xfId="59"/>
    <cellStyle name="常规 5" xfId="60"/>
    <cellStyle name="常规 7" xfId="6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4" Type="http://schemas.openxmlformats.org/officeDocument/2006/relationships/image" Target="../media/image15.png"/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4.xml.rels><?xml version="1.0" encoding="UTF-8" standalone="yes"?>
<Relationships xmlns="http://schemas.openxmlformats.org/package/2006/relationships"><Relationship Id="rId5" Type="http://schemas.openxmlformats.org/officeDocument/2006/relationships/image" Target="../media/image18.png"/><Relationship Id="rId4" Type="http://schemas.openxmlformats.org/officeDocument/2006/relationships/image" Target="../media/image17.png"/><Relationship Id="rId3" Type="http://schemas.openxmlformats.org/officeDocument/2006/relationships/image" Target="../media/image16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5.xml.rels><?xml version="1.0" encoding="UTF-8" standalone="yes"?>
<Relationships xmlns="http://schemas.openxmlformats.org/package/2006/relationships"><Relationship Id="rId5" Type="http://schemas.openxmlformats.org/officeDocument/2006/relationships/image" Target="../media/image19.png"/><Relationship Id="rId4" Type="http://schemas.openxmlformats.org/officeDocument/2006/relationships/image" Target="../media/image17.png"/><Relationship Id="rId3" Type="http://schemas.openxmlformats.org/officeDocument/2006/relationships/image" Target="../media/image16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16</xdr:col>
      <xdr:colOff>714375</xdr:colOff>
      <xdr:row>22</xdr:row>
      <xdr:rowOff>257175</xdr:rowOff>
    </xdr:from>
    <xdr:ext cx="4000500" cy="847725"/>
    <xdr:pic>
      <xdr:nvPicPr>
        <xdr:cNvPr id="2" name="图片 1" descr="C:\Users\Administrator\AppData\Roaming\Tencent\Users\501232853\QQ\WinTemp\RichOle\CBO45354[51VTR)2BD3Z)7R.pn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115550" y="7863205"/>
          <a:ext cx="40005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</xdr:col>
      <xdr:colOff>200025</xdr:colOff>
      <xdr:row>18</xdr:row>
      <xdr:rowOff>57150</xdr:rowOff>
    </xdr:from>
    <xdr:ext cx="8267700" cy="4829175"/>
    <xdr:pic>
      <xdr:nvPicPr>
        <xdr:cNvPr id="3" name="图片 2" descr="C:\Users\Administrator\Documents\Tencent Files\501232853\Image\C2C\Image1\MK33O`_Q~$MYL4CX}3)T`[F.png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01100" y="6097270"/>
          <a:ext cx="8267700" cy="482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</xdr:col>
      <xdr:colOff>666750</xdr:colOff>
      <xdr:row>9</xdr:row>
      <xdr:rowOff>200025</xdr:rowOff>
    </xdr:from>
    <xdr:ext cx="6858000" cy="12192000"/>
    <xdr:pic>
      <xdr:nvPicPr>
        <xdr:cNvPr id="4" name="图片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67825" y="3388360"/>
          <a:ext cx="6858000" cy="1219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</xdr:col>
      <xdr:colOff>638175</xdr:colOff>
      <xdr:row>31</xdr:row>
      <xdr:rowOff>28575</xdr:rowOff>
    </xdr:from>
    <xdr:ext cx="6858000" cy="12192000"/>
    <xdr:pic>
      <xdr:nvPicPr>
        <xdr:cNvPr id="5" name="图片 4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0" y="10739755"/>
          <a:ext cx="6858000" cy="1219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533400</xdr:colOff>
      <xdr:row>9</xdr:row>
      <xdr:rowOff>85725</xdr:rowOff>
    </xdr:from>
    <xdr:ext cx="3714750" cy="1238250"/>
    <xdr:pic>
      <xdr:nvPicPr>
        <xdr:cNvPr id="6" name="图片 5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95600" y="3274060"/>
          <a:ext cx="3714750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6972300" cy="6448425"/>
    <xdr:pic>
      <xdr:nvPicPr>
        <xdr:cNvPr id="7" name="图片 6" descr="C:\Users\Administrator\AppData\Roaming\Tencent\Users\501232853\QQ\WinTemp\RichOle\7[4O$FSOXO8HW][Q03GD[VR.png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225" y="10539730"/>
          <a:ext cx="6972300" cy="6448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476250</xdr:colOff>
      <xdr:row>8</xdr:row>
      <xdr:rowOff>295275</xdr:rowOff>
    </xdr:from>
    <xdr:ext cx="3714750" cy="1038225"/>
    <xdr:pic>
      <xdr:nvPicPr>
        <xdr:cNvPr id="6" name="图片 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952750" y="3166745"/>
          <a:ext cx="3714750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15</xdr:col>
      <xdr:colOff>619124</xdr:colOff>
      <xdr:row>2</xdr:row>
      <xdr:rowOff>28576</xdr:rowOff>
    </xdr:from>
    <xdr:to>
      <xdr:col>24</xdr:col>
      <xdr:colOff>628649</xdr:colOff>
      <xdr:row>14</xdr:row>
      <xdr:rowOff>126895</xdr:rowOff>
    </xdr:to>
    <xdr:pic>
      <xdr:nvPicPr>
        <xdr:cNvPr id="9" name="图片 8" descr="C:\Users\Administrator\Documents\Tencent Files\501232853\Image\C2C\Image1\)4HL(4@EFIZ0U0_YNWCX(X1.png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33865" y="731520"/>
          <a:ext cx="6296025" cy="4167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485775</xdr:colOff>
      <xdr:row>15</xdr:row>
      <xdr:rowOff>0</xdr:rowOff>
    </xdr:from>
    <xdr:to>
      <xdr:col>24</xdr:col>
      <xdr:colOff>619125</xdr:colOff>
      <xdr:row>19</xdr:row>
      <xdr:rowOff>209550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372850" y="5010785"/>
          <a:ext cx="4248150" cy="116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196850</xdr:colOff>
      <xdr:row>14</xdr:row>
      <xdr:rowOff>57151</xdr:rowOff>
    </xdr:from>
    <xdr:to>
      <xdr:col>6</xdr:col>
      <xdr:colOff>444500</xdr:colOff>
      <xdr:row>19</xdr:row>
      <xdr:rowOff>177640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6850" y="4829810"/>
          <a:ext cx="3590925" cy="1310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409575</xdr:colOff>
      <xdr:row>15</xdr:row>
      <xdr:rowOff>123825</xdr:rowOff>
    </xdr:from>
    <xdr:to>
      <xdr:col>18</xdr:col>
      <xdr:colOff>171450</xdr:colOff>
      <xdr:row>18</xdr:row>
      <xdr:rowOff>104775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24950" y="5134610"/>
          <a:ext cx="1933575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8</xdr:col>
      <xdr:colOff>476250</xdr:colOff>
      <xdr:row>81</xdr:row>
      <xdr:rowOff>47625</xdr:rowOff>
    </xdr:to>
    <xdr:pic>
      <xdr:nvPicPr>
        <xdr:cNvPr id="11" name="图片 10" descr="C:\Users\Administrator\AppData\Roaming\Tencent\Users\501232853\QQ\WinTemp\RichOle\MYW2PXL{E5S$CLLJ4M}FZKK.png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225" y="11082020"/>
          <a:ext cx="4724400" cy="664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330200</xdr:colOff>
      <xdr:row>0</xdr:row>
      <xdr:rowOff>50800</xdr:rowOff>
    </xdr:from>
    <xdr:to>
      <xdr:col>27</xdr:col>
      <xdr:colOff>615950</xdr:colOff>
      <xdr:row>14</xdr:row>
      <xdr:rowOff>155575</xdr:rowOff>
    </xdr:to>
    <xdr:pic>
      <xdr:nvPicPr>
        <xdr:cNvPr id="9" name="图片 8" descr="C:\Users\Administrator\Documents\Tencent Files\501232853\Image\C2C\Image2\@JH6HSHF]BE5VY[8KY(K)HI.pn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45675" y="50800"/>
          <a:ext cx="7829550" cy="4636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263525</xdr:colOff>
      <xdr:row>10</xdr:row>
      <xdr:rowOff>184150</xdr:rowOff>
    </xdr:from>
    <xdr:to>
      <xdr:col>22</xdr:col>
      <xdr:colOff>301625</xdr:colOff>
      <xdr:row>14</xdr:row>
      <xdr:rowOff>107950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79000" y="3448685"/>
          <a:ext cx="4152900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333375</xdr:colOff>
      <xdr:row>14</xdr:row>
      <xdr:rowOff>76200</xdr:rowOff>
    </xdr:from>
    <xdr:to>
      <xdr:col>6</xdr:col>
      <xdr:colOff>615950</xdr:colOff>
      <xdr:row>16</xdr:row>
      <xdr:rowOff>180975</xdr:rowOff>
    </xdr:to>
    <xdr:pic>
      <xdr:nvPicPr>
        <xdr:cNvPr id="8" name="图片 7" descr="C:\Users\Administrator\Documents\Tencent Files\501232853\Image\C2C\Image2\[G5OV60T3%JEP~XS230L}V0.png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9600" y="4607560"/>
          <a:ext cx="3349625" cy="874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11</xdr:col>
      <xdr:colOff>333375</xdr:colOff>
      <xdr:row>89</xdr:row>
      <xdr:rowOff>104775</xdr:rowOff>
    </xdr:to>
    <xdr:pic>
      <xdr:nvPicPr>
        <xdr:cNvPr id="12" name="图片 11" descr="C:\Users\Administrator\AppData\Roaming\Tencent\Users\501232853\QQ\WinTemp\RichOle\I7PGHWDRI1_WOHPS{M]99PP.png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225" y="12421870"/>
          <a:ext cx="6334125" cy="7134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330200</xdr:colOff>
      <xdr:row>0</xdr:row>
      <xdr:rowOff>50800</xdr:rowOff>
    </xdr:from>
    <xdr:to>
      <xdr:col>27</xdr:col>
      <xdr:colOff>615950</xdr:colOff>
      <xdr:row>15</xdr:row>
      <xdr:rowOff>11430</xdr:rowOff>
    </xdr:to>
    <xdr:pic>
      <xdr:nvPicPr>
        <xdr:cNvPr id="2" name="图片 1" descr="C:\Users\Administrator\Documents\Tencent Files\501232853\Image\C2C\Image2\@JH6HSHF]BE5VY[8KY(K)HI.pn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93325" y="50800"/>
          <a:ext cx="7829550" cy="463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263525</xdr:colOff>
      <xdr:row>10</xdr:row>
      <xdr:rowOff>184150</xdr:rowOff>
    </xdr:from>
    <xdr:to>
      <xdr:col>22</xdr:col>
      <xdr:colOff>301625</xdr:colOff>
      <xdr:row>14</xdr:row>
      <xdr:rowOff>219075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26650" y="3448685"/>
          <a:ext cx="4152900" cy="1189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9525</xdr:colOff>
      <xdr:row>14</xdr:row>
      <xdr:rowOff>228600</xdr:rowOff>
    </xdr:from>
    <xdr:to>
      <xdr:col>27</xdr:col>
      <xdr:colOff>303530</xdr:colOff>
      <xdr:row>30</xdr:row>
      <xdr:rowOff>211455</xdr:rowOff>
    </xdr:to>
    <xdr:pic>
      <xdr:nvPicPr>
        <xdr:cNvPr id="4" name="图片 3" descr="TLXKMZIFA]WU0]({C61]986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9772650" y="4648200"/>
          <a:ext cx="7837805" cy="5200650"/>
        </a:xfrm>
        <a:prstGeom prst="rect">
          <a:avLst/>
        </a:prstGeom>
      </xdr:spPr>
    </xdr:pic>
    <xdr:clientData/>
  </xdr:twoCellAnchor>
  <xdr:twoCellAnchor editAs="oneCell">
    <xdr:from>
      <xdr:col>16</xdr:col>
      <xdr:colOff>367030</xdr:colOff>
      <xdr:row>6</xdr:row>
      <xdr:rowOff>259080</xdr:rowOff>
    </xdr:from>
    <xdr:to>
      <xdr:col>22</xdr:col>
      <xdr:colOff>658495</xdr:colOff>
      <xdr:row>14</xdr:row>
      <xdr:rowOff>17780</xdr:rowOff>
    </xdr:to>
    <xdr:pic>
      <xdr:nvPicPr>
        <xdr:cNvPr id="5" name="图片 4" descr="[9QIB`GLF~]{]E8@JE4`K[J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10130155" y="2194560"/>
          <a:ext cx="4406265" cy="2242820"/>
        </a:xfrm>
        <a:prstGeom prst="rect">
          <a:avLst/>
        </a:prstGeom>
      </xdr:spPr>
    </xdr:pic>
    <xdr:clientData/>
  </xdr:twoCellAnchor>
  <xdr:twoCellAnchor editAs="oneCell">
    <xdr:from>
      <xdr:col>2</xdr:col>
      <xdr:colOff>68580</xdr:colOff>
      <xdr:row>38</xdr:row>
      <xdr:rowOff>163195</xdr:rowOff>
    </xdr:from>
    <xdr:to>
      <xdr:col>10</xdr:col>
      <xdr:colOff>179705</xdr:colOff>
      <xdr:row>77</xdr:row>
      <xdr:rowOff>24765</xdr:rowOff>
    </xdr:to>
    <xdr:pic>
      <xdr:nvPicPr>
        <xdr:cNvPr id="6" name="图片 5" descr="LD$7C%Q]8ZU9XPKHT$M[1WU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849630" y="12219940"/>
          <a:ext cx="4911725" cy="55194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330200</xdr:colOff>
      <xdr:row>0</xdr:row>
      <xdr:rowOff>50800</xdr:rowOff>
    </xdr:from>
    <xdr:to>
      <xdr:col>27</xdr:col>
      <xdr:colOff>615951</xdr:colOff>
      <xdr:row>15</xdr:row>
      <xdr:rowOff>117263</xdr:rowOff>
    </xdr:to>
    <xdr:pic>
      <xdr:nvPicPr>
        <xdr:cNvPr id="2" name="图片 1" descr="C:\Users\Administrator\Documents\Tencent Files\501232853\Image\C2C\Image2\@JH6HSHF]BE5VY[8KY(K)HI.pn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179050" y="50800"/>
          <a:ext cx="7829550" cy="4633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263525</xdr:colOff>
      <xdr:row>10</xdr:row>
      <xdr:rowOff>184150</xdr:rowOff>
    </xdr:from>
    <xdr:to>
      <xdr:col>22</xdr:col>
      <xdr:colOff>301625</xdr:colOff>
      <xdr:row>14</xdr:row>
      <xdr:rowOff>219074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112375" y="3341370"/>
          <a:ext cx="4152900" cy="1189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506942</xdr:colOff>
      <xdr:row>14</xdr:row>
      <xdr:rowOff>143933</xdr:rowOff>
    </xdr:from>
    <xdr:to>
      <xdr:col>29</xdr:col>
      <xdr:colOff>113031</xdr:colOff>
      <xdr:row>32</xdr:row>
      <xdr:rowOff>227330</xdr:rowOff>
    </xdr:to>
    <xdr:pic>
      <xdr:nvPicPr>
        <xdr:cNvPr id="4" name="图片 3" descr="TLXKMZIFA]WU0]({C61]986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1041380" y="4455795"/>
          <a:ext cx="7835900" cy="5207635"/>
        </a:xfrm>
        <a:prstGeom prst="rect">
          <a:avLst/>
        </a:prstGeom>
      </xdr:spPr>
    </xdr:pic>
    <xdr:clientData/>
  </xdr:twoCellAnchor>
  <xdr:twoCellAnchor editAs="oneCell">
    <xdr:from>
      <xdr:col>16</xdr:col>
      <xdr:colOff>367030</xdr:colOff>
      <xdr:row>6</xdr:row>
      <xdr:rowOff>259080</xdr:rowOff>
    </xdr:from>
    <xdr:to>
      <xdr:col>22</xdr:col>
      <xdr:colOff>658495</xdr:colOff>
      <xdr:row>14</xdr:row>
      <xdr:rowOff>123613</xdr:rowOff>
    </xdr:to>
    <xdr:pic>
      <xdr:nvPicPr>
        <xdr:cNvPr id="5" name="图片 4" descr="[9QIB`GLF~]{]E8@JE4`K[J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10215880" y="2194560"/>
          <a:ext cx="4406265" cy="2240915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495300</xdr:colOff>
      <xdr:row>46</xdr:row>
      <xdr:rowOff>133350</xdr:rowOff>
    </xdr:from>
    <xdr:to>
      <xdr:col>11</xdr:col>
      <xdr:colOff>790575</xdr:colOff>
      <xdr:row>94</xdr:row>
      <xdr:rowOff>123825</xdr:rowOff>
    </xdr:to>
    <xdr:pic>
      <xdr:nvPicPr>
        <xdr:cNvPr id="1025" name="Picture 1" descr="C:\Users\Administrator\AppData\Roaming\Tencent\Users\501232853\QQ\WinTemp\RichOle\_B0_7CHF3EZE6G)0P7@988W.png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771525" y="12598400"/>
          <a:ext cx="6267450" cy="684847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495300</xdr:colOff>
      <xdr:row>46</xdr:row>
      <xdr:rowOff>133350</xdr:rowOff>
    </xdr:from>
    <xdr:to>
      <xdr:col>11</xdr:col>
      <xdr:colOff>733425</xdr:colOff>
      <xdr:row>94</xdr:row>
      <xdr:rowOff>123825</xdr:rowOff>
    </xdr:to>
    <xdr:pic>
      <xdr:nvPicPr>
        <xdr:cNvPr id="6" name="Picture 1" descr="C:\Users\Administrator\AppData\Roaming\Tencent\Users\501232853\QQ\WinTemp\RichOle\_B0_7CHF3EZE6G)0P7@988W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1525" y="12598400"/>
          <a:ext cx="6267450" cy="6848475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114300</xdr:colOff>
      <xdr:row>0</xdr:row>
      <xdr:rowOff>635</xdr:rowOff>
    </xdr:from>
    <xdr:to>
      <xdr:col>25</xdr:col>
      <xdr:colOff>514350</xdr:colOff>
      <xdr:row>19</xdr:row>
      <xdr:rowOff>207645</xdr:rowOff>
    </xdr:to>
    <xdr:pic>
      <xdr:nvPicPr>
        <xdr:cNvPr id="7" name="图片 6" descr="{N5SOB_74BSK$`79@N2T3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743950" y="635"/>
          <a:ext cx="7848600" cy="5882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C33"/>
  <sheetViews>
    <sheetView topLeftCell="A10" workbookViewId="0">
      <selection activeCell="P10" sqref="P10"/>
    </sheetView>
  </sheetViews>
  <sheetFormatPr defaultColWidth="9" defaultRowHeight="13.5"/>
  <cols>
    <col min="1" max="1" width="3.625" style="1" customWidth="1"/>
    <col min="2" max="2" width="6.625" style="4" customWidth="1"/>
    <col min="3" max="3" width="3.625" style="1" customWidth="1"/>
    <col min="4" max="4" width="11.375" style="5" customWidth="1"/>
    <col min="5" max="5" width="5.75" style="4" customWidth="1"/>
    <col min="6" max="6" width="11.375" style="5" customWidth="1"/>
    <col min="7" max="7" width="11.875" style="5" customWidth="1"/>
    <col min="8" max="8" width="3.625" style="1" customWidth="1"/>
    <col min="9" max="9" width="9.75" style="5" customWidth="1"/>
    <col min="10" max="10" width="4.125" style="1" customWidth="1"/>
    <col min="11" max="11" width="9.125" style="5" customWidth="1"/>
    <col min="12" max="12" width="8.5" style="5" customWidth="1"/>
    <col min="13" max="13" width="5.5" style="1" customWidth="1"/>
    <col min="14" max="14" width="11.75" style="5" customWidth="1"/>
    <col min="15" max="15" width="6.25" style="1" customWidth="1"/>
    <col min="16" max="16" width="10.5" style="1" customWidth="1"/>
    <col min="17" max="17" width="11.875" style="3" customWidth="1"/>
    <col min="18" max="18" width="8.375" style="3" customWidth="1"/>
    <col min="19" max="19" width="27.5" style="3" customWidth="1"/>
    <col min="20" max="21" width="23.75" style="3" customWidth="1"/>
    <col min="22" max="25" width="9" style="1"/>
    <col min="26" max="26" width="11.125" style="1" customWidth="1"/>
    <col min="27" max="27" width="11.25" style="1" customWidth="1"/>
    <col min="28" max="16384" width="9" style="1"/>
  </cols>
  <sheetData>
    <row r="1" ht="29.25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Q1" s="65" t="s">
        <v>1</v>
      </c>
    </row>
    <row r="2" ht="26.1" customHeight="1" spans="1:29">
      <c r="A2" s="7" t="s">
        <v>2</v>
      </c>
      <c r="B2" s="7"/>
      <c r="C2" s="8" t="s">
        <v>3</v>
      </c>
      <c r="D2" s="9"/>
      <c r="E2" s="9"/>
      <c r="F2" s="9"/>
      <c r="G2" s="9"/>
      <c r="H2" s="9"/>
      <c r="I2" s="9"/>
      <c r="J2" s="9"/>
      <c r="K2" s="66"/>
      <c r="L2" s="67" t="s">
        <v>4</v>
      </c>
      <c r="M2" s="67"/>
      <c r="N2" s="68" t="s">
        <v>5</v>
      </c>
      <c r="O2" s="69"/>
      <c r="P2" s="70" t="s">
        <v>5</v>
      </c>
      <c r="Q2" s="154">
        <v>61</v>
      </c>
      <c r="R2" s="155">
        <v>3905</v>
      </c>
      <c r="S2" s="156" t="s">
        <v>3</v>
      </c>
      <c r="T2" s="157" t="s">
        <v>6</v>
      </c>
      <c r="U2" s="158">
        <v>5672818</v>
      </c>
      <c r="V2" s="159" t="s">
        <v>7</v>
      </c>
      <c r="W2" s="160" t="s">
        <v>8</v>
      </c>
      <c r="X2" s="161" t="s">
        <v>9</v>
      </c>
      <c r="Y2" s="178" t="s">
        <v>10</v>
      </c>
      <c r="Z2" s="179" t="s">
        <v>11</v>
      </c>
      <c r="AA2" s="180" t="s">
        <v>12</v>
      </c>
      <c r="AB2" s="181" t="s">
        <v>13</v>
      </c>
      <c r="AC2" s="182" t="s">
        <v>14</v>
      </c>
    </row>
    <row r="3" ht="26.1" customHeight="1" spans="1:17">
      <c r="A3" s="7" t="s">
        <v>15</v>
      </c>
      <c r="B3" s="7"/>
      <c r="C3" s="10">
        <v>5672818</v>
      </c>
      <c r="D3" s="11"/>
      <c r="E3" s="11"/>
      <c r="F3" s="12"/>
      <c r="G3" s="13" t="s">
        <v>16</v>
      </c>
      <c r="H3" s="14" t="s">
        <v>17</v>
      </c>
      <c r="I3" s="71"/>
      <c r="J3" s="71"/>
      <c r="K3" s="72"/>
      <c r="L3" s="67" t="s">
        <v>18</v>
      </c>
      <c r="M3" s="67"/>
      <c r="N3" s="73" t="s">
        <v>12</v>
      </c>
      <c r="O3" s="74"/>
      <c r="Q3" s="162"/>
    </row>
    <row r="4" ht="23.25" customHeight="1" spans="1:23">
      <c r="A4" s="7" t="s">
        <v>19</v>
      </c>
      <c r="B4" s="7"/>
      <c r="C4" s="15"/>
      <c r="D4" s="16"/>
      <c r="E4" s="16"/>
      <c r="F4" s="17"/>
      <c r="G4" s="18" t="s">
        <v>20</v>
      </c>
      <c r="H4" s="19"/>
      <c r="I4" s="75"/>
      <c r="J4" s="75"/>
      <c r="K4" s="76"/>
      <c r="L4" s="7" t="s">
        <v>21</v>
      </c>
      <c r="M4" s="7"/>
      <c r="N4" s="77">
        <v>3905</v>
      </c>
      <c r="O4" s="74"/>
      <c r="Q4" s="163"/>
      <c r="R4" s="164">
        <v>3905</v>
      </c>
      <c r="S4" s="165" t="s">
        <v>3</v>
      </c>
      <c r="T4" s="164" t="s">
        <v>22</v>
      </c>
      <c r="U4" s="164">
        <v>13865805866</v>
      </c>
      <c r="V4" s="164" t="s">
        <v>23</v>
      </c>
      <c r="W4" s="163">
        <v>5672818</v>
      </c>
    </row>
    <row r="5" ht="26.1" customHeight="1" spans="1:17">
      <c r="A5" s="7" t="s">
        <v>24</v>
      </c>
      <c r="B5" s="7" t="s">
        <v>25</v>
      </c>
      <c r="C5" s="7"/>
      <c r="D5" s="7"/>
      <c r="E5" s="7" t="s">
        <v>26</v>
      </c>
      <c r="F5" s="7"/>
      <c r="G5" s="20" t="s">
        <v>27</v>
      </c>
      <c r="H5" s="7" t="s">
        <v>28</v>
      </c>
      <c r="I5" s="7"/>
      <c r="J5" s="7" t="s">
        <v>29</v>
      </c>
      <c r="K5" s="7"/>
      <c r="L5" s="7" t="s">
        <v>30</v>
      </c>
      <c r="M5" s="7"/>
      <c r="N5" s="20" t="s">
        <v>31</v>
      </c>
      <c r="O5" s="74"/>
      <c r="Q5" s="162"/>
    </row>
    <row r="6" ht="26.1" customHeight="1" spans="1:17">
      <c r="A6" s="7"/>
      <c r="B6" s="21" t="s">
        <v>32</v>
      </c>
      <c r="C6" s="7" t="s">
        <v>33</v>
      </c>
      <c r="D6" s="20" t="s">
        <v>34</v>
      </c>
      <c r="E6" s="21" t="s">
        <v>32</v>
      </c>
      <c r="F6" s="20" t="s">
        <v>34</v>
      </c>
      <c r="G6" s="20" t="s">
        <v>34</v>
      </c>
      <c r="H6" s="7" t="s">
        <v>35</v>
      </c>
      <c r="I6" s="20" t="s">
        <v>34</v>
      </c>
      <c r="J6" s="7" t="s">
        <v>36</v>
      </c>
      <c r="K6" s="20" t="s">
        <v>34</v>
      </c>
      <c r="L6" s="20" t="s">
        <v>34</v>
      </c>
      <c r="M6" s="7" t="s">
        <v>37</v>
      </c>
      <c r="N6" s="20"/>
      <c r="O6" s="74"/>
      <c r="Q6" s="162"/>
    </row>
    <row r="7" s="2" customFormat="1" ht="44.25" customHeight="1" spans="1:21">
      <c r="A7" s="30">
        <v>1</v>
      </c>
      <c r="B7" s="41">
        <v>42654</v>
      </c>
      <c r="C7" s="32" t="s">
        <v>38</v>
      </c>
      <c r="D7" s="33">
        <v>570000</v>
      </c>
      <c r="E7" s="110">
        <v>42636</v>
      </c>
      <c r="F7" s="33">
        <v>570000</v>
      </c>
      <c r="G7" s="33">
        <v>472050</v>
      </c>
      <c r="H7" s="149">
        <v>0.02</v>
      </c>
      <c r="I7" s="84">
        <f>D7*H7</f>
        <v>11400</v>
      </c>
      <c r="J7" s="112" t="s">
        <v>39</v>
      </c>
      <c r="K7" s="84">
        <v>50837.84</v>
      </c>
      <c r="L7" s="33">
        <v>800</v>
      </c>
      <c r="M7" s="35" t="s">
        <v>40</v>
      </c>
      <c r="N7" s="152">
        <f>D7-I7-K7-L7</f>
        <v>506962.16</v>
      </c>
      <c r="O7" s="90"/>
      <c r="Q7" s="162" t="s">
        <v>41</v>
      </c>
      <c r="R7" s="166"/>
      <c r="S7" s="166" t="s">
        <v>42</v>
      </c>
      <c r="T7" s="166"/>
      <c r="U7" s="166"/>
    </row>
    <row r="8" ht="24.95" customHeight="1" spans="1:15">
      <c r="A8" s="30"/>
      <c r="B8" s="41"/>
      <c r="C8" s="32"/>
      <c r="D8" s="33"/>
      <c r="E8" s="150" t="s">
        <v>43</v>
      </c>
      <c r="F8" s="33"/>
      <c r="G8" s="33">
        <v>63484</v>
      </c>
      <c r="H8" s="35"/>
      <c r="I8" s="84"/>
      <c r="J8" s="30"/>
      <c r="K8" s="84"/>
      <c r="L8" s="33"/>
      <c r="M8" s="153" t="s">
        <v>44</v>
      </c>
      <c r="N8" s="84"/>
      <c r="O8" s="74"/>
    </row>
    <row r="9" ht="24.95" customHeight="1" spans="1:15">
      <c r="A9" s="30"/>
      <c r="B9" s="41"/>
      <c r="C9" s="32"/>
      <c r="D9" s="33"/>
      <c r="E9" s="34"/>
      <c r="F9" s="33"/>
      <c r="G9" s="33"/>
      <c r="H9" s="35"/>
      <c r="I9" s="84"/>
      <c r="J9" s="30"/>
      <c r="K9" s="84"/>
      <c r="L9" s="33"/>
      <c r="M9" s="89" t="s">
        <v>45</v>
      </c>
      <c r="N9" s="84"/>
      <c r="O9" s="74"/>
    </row>
    <row r="10" ht="24.95" customHeight="1" spans="1:15">
      <c r="A10" s="30"/>
      <c r="B10" s="41"/>
      <c r="C10" s="32"/>
      <c r="D10" s="33"/>
      <c r="E10" s="34"/>
      <c r="F10" s="33"/>
      <c r="G10" s="33"/>
      <c r="H10" s="35"/>
      <c r="I10" s="84"/>
      <c r="J10" s="30"/>
      <c r="K10" s="84"/>
      <c r="L10" s="33"/>
      <c r="M10" s="35"/>
      <c r="N10" s="84"/>
      <c r="O10" s="74"/>
    </row>
    <row r="11" ht="24.95" customHeight="1" spans="1:15">
      <c r="A11" s="30"/>
      <c r="B11" s="41"/>
      <c r="C11" s="32"/>
      <c r="D11" s="33"/>
      <c r="E11" s="34"/>
      <c r="F11" s="33"/>
      <c r="G11" s="33"/>
      <c r="H11" s="35"/>
      <c r="I11" s="84"/>
      <c r="J11" s="30"/>
      <c r="K11" s="84"/>
      <c r="L11" s="33"/>
      <c r="M11" s="35"/>
      <c r="N11" s="84"/>
      <c r="O11" s="74"/>
    </row>
    <row r="12" ht="24.95" customHeight="1" spans="1:15">
      <c r="A12" s="30"/>
      <c r="B12" s="41"/>
      <c r="C12" s="32"/>
      <c r="D12" s="33"/>
      <c r="E12" s="34"/>
      <c r="F12" s="33"/>
      <c r="G12" s="33"/>
      <c r="H12" s="35"/>
      <c r="I12" s="84"/>
      <c r="J12" s="30"/>
      <c r="K12" s="84"/>
      <c r="L12" s="33"/>
      <c r="M12" s="35"/>
      <c r="N12" s="84"/>
      <c r="O12" s="74"/>
    </row>
    <row r="13" ht="24.95" customHeight="1" spans="1:17">
      <c r="A13" s="30"/>
      <c r="B13" s="41"/>
      <c r="C13" s="32"/>
      <c r="D13" s="33"/>
      <c r="E13" s="34"/>
      <c r="F13" s="33"/>
      <c r="G13" s="33"/>
      <c r="H13" s="35"/>
      <c r="I13" s="84"/>
      <c r="J13" s="30"/>
      <c r="K13" s="84"/>
      <c r="L13" s="33"/>
      <c r="M13" s="35"/>
      <c r="N13" s="84"/>
      <c r="O13" s="74"/>
      <c r="Q13" s="167"/>
    </row>
    <row r="14" ht="24.95" customHeight="1" spans="1:17">
      <c r="A14" s="30"/>
      <c r="B14" s="41"/>
      <c r="C14" s="32"/>
      <c r="D14" s="33"/>
      <c r="E14" s="34"/>
      <c r="F14" s="33"/>
      <c r="G14" s="33"/>
      <c r="H14" s="35"/>
      <c r="I14" s="84"/>
      <c r="J14" s="30"/>
      <c r="K14" s="84"/>
      <c r="L14" s="33"/>
      <c r="M14" s="35"/>
      <c r="N14" s="84"/>
      <c r="O14" s="74"/>
      <c r="Q14" s="167"/>
    </row>
    <row r="15" ht="24.95" customHeight="1" spans="1:18">
      <c r="A15" s="30"/>
      <c r="B15" s="41"/>
      <c r="C15" s="32"/>
      <c r="D15" s="33"/>
      <c r="E15" s="34"/>
      <c r="F15" s="33"/>
      <c r="G15" s="33"/>
      <c r="H15" s="35"/>
      <c r="I15" s="84"/>
      <c r="J15" s="30"/>
      <c r="K15" s="84"/>
      <c r="L15" s="33"/>
      <c r="M15" s="89"/>
      <c r="N15" s="84"/>
      <c r="O15" s="74"/>
      <c r="Q15" s="167"/>
      <c r="R15" s="168"/>
    </row>
    <row r="16" ht="24.95" customHeight="1" spans="1:18">
      <c r="A16" s="30"/>
      <c r="B16" s="41"/>
      <c r="C16" s="32"/>
      <c r="D16" s="33"/>
      <c r="E16" s="34"/>
      <c r="F16" s="33"/>
      <c r="G16" s="33"/>
      <c r="H16" s="35"/>
      <c r="I16" s="84"/>
      <c r="J16" s="30"/>
      <c r="K16" s="84"/>
      <c r="L16" s="33"/>
      <c r="M16" s="35"/>
      <c r="N16" s="84"/>
      <c r="O16" s="74"/>
      <c r="Q16" s="42" t="s">
        <v>46</v>
      </c>
      <c r="R16" s="168"/>
    </row>
    <row r="17" ht="24.95" customHeight="1" spans="1:19">
      <c r="A17" s="30"/>
      <c r="B17" s="41"/>
      <c r="C17" s="32"/>
      <c r="D17" s="33"/>
      <c r="E17" s="34"/>
      <c r="F17" s="33"/>
      <c r="G17" s="33"/>
      <c r="H17" s="35"/>
      <c r="I17" s="84"/>
      <c r="J17" s="30"/>
      <c r="K17" s="84"/>
      <c r="L17" s="33"/>
      <c r="M17" s="35"/>
      <c r="N17" s="84"/>
      <c r="O17" s="74"/>
      <c r="P17" s="92"/>
      <c r="Q17" s="92"/>
      <c r="R17" s="92"/>
      <c r="S17" s="92"/>
    </row>
    <row r="18" ht="24.95" customHeight="1" spans="1:18">
      <c r="A18" s="30"/>
      <c r="B18" s="41"/>
      <c r="C18" s="32"/>
      <c r="D18" s="33"/>
      <c r="E18" s="34"/>
      <c r="F18" s="33"/>
      <c r="G18" s="33"/>
      <c r="H18" s="35"/>
      <c r="I18" s="84"/>
      <c r="J18" s="30"/>
      <c r="K18" s="84"/>
      <c r="L18" s="33"/>
      <c r="M18" s="35"/>
      <c r="N18" s="84"/>
      <c r="O18" s="74"/>
      <c r="Q18" s="1"/>
      <c r="R18" s="1"/>
    </row>
    <row r="19" ht="26.1" customHeight="1" spans="1:21">
      <c r="A19" s="7" t="s">
        <v>47</v>
      </c>
      <c r="B19" s="7"/>
      <c r="C19" s="45" t="s">
        <v>48</v>
      </c>
      <c r="D19" s="151">
        <f>SUM(D7:D18)</f>
        <v>570000</v>
      </c>
      <c r="E19" s="45" t="s">
        <v>48</v>
      </c>
      <c r="F19" s="151">
        <f>SUM(F7:F18)</f>
        <v>570000</v>
      </c>
      <c r="G19" s="151">
        <f>SUM(G7:G18)</f>
        <v>535534</v>
      </c>
      <c r="H19" s="45" t="s">
        <v>48</v>
      </c>
      <c r="I19" s="151">
        <f>SUM(I7:I18)</f>
        <v>11400</v>
      </c>
      <c r="J19" s="45" t="s">
        <v>48</v>
      </c>
      <c r="K19" s="151">
        <f>SUM(K7:K18)</f>
        <v>50837.84</v>
      </c>
      <c r="L19" s="151"/>
      <c r="M19" s="45" t="s">
        <v>48</v>
      </c>
      <c r="N19" s="151">
        <f>SUM(N7:N18)</f>
        <v>506962.16</v>
      </c>
      <c r="O19" s="106"/>
      <c r="Q19" s="169"/>
      <c r="R19" s="168"/>
      <c r="S19" s="170"/>
      <c r="T19" s="170"/>
      <c r="U19" s="170"/>
    </row>
    <row r="20" ht="26.1" customHeight="1" spans="1:18">
      <c r="A20" s="48" t="s">
        <v>49</v>
      </c>
      <c r="B20" s="48"/>
      <c r="C20" s="30" t="s">
        <v>50</v>
      </c>
      <c r="D20" s="54">
        <f>N7</f>
        <v>506962.16</v>
      </c>
      <c r="E20" s="54"/>
      <c r="F20" s="54"/>
      <c r="G20" s="54"/>
      <c r="H20" s="54" t="s">
        <v>51</v>
      </c>
      <c r="I20" s="54"/>
      <c r="J20" s="87" t="s">
        <v>52</v>
      </c>
      <c r="K20" s="87"/>
      <c r="L20" s="87"/>
      <c r="M20" s="87"/>
      <c r="N20" s="87"/>
      <c r="O20" s="74"/>
      <c r="P20" s="107">
        <f>D20/C3</f>
        <v>0.0893669001896412</v>
      </c>
      <c r="Q20" s="168"/>
      <c r="R20" s="168"/>
    </row>
    <row r="21" ht="26.1" customHeight="1" spans="1:18">
      <c r="A21" s="48"/>
      <c r="B21" s="48"/>
      <c r="C21" s="30" t="s">
        <v>53</v>
      </c>
      <c r="D21" s="145">
        <f>D20</f>
        <v>506962.16</v>
      </c>
      <c r="E21" s="145"/>
      <c r="F21" s="145"/>
      <c r="G21" s="145"/>
      <c r="H21" s="54"/>
      <c r="I21" s="54"/>
      <c r="J21" s="87" t="s">
        <v>54</v>
      </c>
      <c r="K21" s="87"/>
      <c r="L21" s="87"/>
      <c r="M21" s="87"/>
      <c r="N21" s="87"/>
      <c r="O21" s="74"/>
      <c r="P21" s="108" t="s">
        <v>55</v>
      </c>
      <c r="Q21" s="168"/>
      <c r="R21" s="168"/>
    </row>
    <row r="22" ht="45" customHeight="1" spans="1:19">
      <c r="A22" s="7" t="s">
        <v>56</v>
      </c>
      <c r="B22" s="7"/>
      <c r="C22" s="115" t="s">
        <v>57</v>
      </c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27"/>
      <c r="O22" s="74"/>
      <c r="P22" s="128"/>
      <c r="Q22" s="128"/>
      <c r="R22" s="128"/>
      <c r="S22" s="128"/>
    </row>
    <row r="23" ht="45" customHeight="1" spans="1:21">
      <c r="A23" s="7" t="s">
        <v>58</v>
      </c>
      <c r="B23" s="7"/>
      <c r="C23" s="117" t="s">
        <v>59</v>
      </c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29"/>
      <c r="O23" s="74"/>
      <c r="R23" s="166"/>
      <c r="S23" s="171"/>
      <c r="T23" s="168"/>
      <c r="U23" s="168"/>
    </row>
    <row r="24" ht="45" customHeight="1" spans="1:17">
      <c r="A24" s="7" t="s">
        <v>60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4"/>
      <c r="Q24" s="172"/>
    </row>
    <row r="25" ht="45" customHeight="1" spans="1:17">
      <c r="A25" s="7" t="s">
        <v>61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4"/>
      <c r="Q25" s="173"/>
    </row>
    <row r="26" ht="42" customHeight="1" spans="1:21">
      <c r="A26" s="7" t="s">
        <v>62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4"/>
      <c r="Q26" s="174"/>
      <c r="U26" s="175"/>
    </row>
    <row r="27" spans="17:17">
      <c r="Q27" s="176"/>
    </row>
    <row r="28" spans="17:17">
      <c r="Q28" s="176"/>
    </row>
    <row r="29" spans="17:17">
      <c r="Q29" s="176"/>
    </row>
    <row r="30" spans="17:17">
      <c r="Q30" s="176"/>
    </row>
    <row r="31" s="3" customFormat="1" spans="2:17">
      <c r="B31" s="146"/>
      <c r="Q31" s="177"/>
    </row>
    <row r="32" s="3" customFormat="1" spans="17:17">
      <c r="Q32" s="177"/>
    </row>
    <row r="33" s="3" customFormat="1" spans="17:17">
      <c r="Q33" s="177"/>
    </row>
  </sheetData>
  <mergeCells count="36">
    <mergeCell ref="A1:N1"/>
    <mergeCell ref="A2:B2"/>
    <mergeCell ref="C2:K2"/>
    <mergeCell ref="L2:M2"/>
    <mergeCell ref="A3:B3"/>
    <mergeCell ref="C3:F3"/>
    <mergeCell ref="H3:K3"/>
    <mergeCell ref="L3:M3"/>
    <mergeCell ref="A4:B4"/>
    <mergeCell ref="C4:F4"/>
    <mergeCell ref="H4:K4"/>
    <mergeCell ref="L4:M4"/>
    <mergeCell ref="B5:D5"/>
    <mergeCell ref="E5:F5"/>
    <mergeCell ref="H5:I5"/>
    <mergeCell ref="J5:K5"/>
    <mergeCell ref="L5:M5"/>
    <mergeCell ref="A19:B19"/>
    <mergeCell ref="D20:G20"/>
    <mergeCell ref="J20:N20"/>
    <mergeCell ref="D21:G21"/>
    <mergeCell ref="J21:N21"/>
    <mergeCell ref="A22:B22"/>
    <mergeCell ref="C22:N22"/>
    <mergeCell ref="A23:B23"/>
    <mergeCell ref="C23:N23"/>
    <mergeCell ref="A24:B24"/>
    <mergeCell ref="C24:N24"/>
    <mergeCell ref="A25:B25"/>
    <mergeCell ref="C25:N25"/>
    <mergeCell ref="A26:B26"/>
    <mergeCell ref="C26:N26"/>
    <mergeCell ref="A5:A6"/>
    <mergeCell ref="N5:N6"/>
    <mergeCell ref="A20:B21"/>
    <mergeCell ref="H20:I21"/>
  </mergeCells>
  <pageMargins left="0.196527777777778" right="0.196527777777778" top="0.747916666666667" bottom="0.55" header="0.313888888888889" footer="0.313888888888889"/>
  <pageSetup paperSize="9" scale="9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P36"/>
  <sheetViews>
    <sheetView topLeftCell="A28" workbookViewId="0">
      <selection activeCell="K47" sqref="K47"/>
    </sheetView>
  </sheetViews>
  <sheetFormatPr defaultColWidth="9" defaultRowHeight="11.25"/>
  <cols>
    <col min="1" max="1" width="3.625" style="1" customWidth="1"/>
    <col min="2" max="2" width="6.625" style="4" customWidth="1"/>
    <col min="3" max="3" width="3.625" style="1" customWidth="1"/>
    <col min="4" max="4" width="12.875" style="5" customWidth="1"/>
    <col min="5" max="5" width="5.75" style="4" customWidth="1"/>
    <col min="6" max="6" width="11.375" style="5" customWidth="1"/>
    <col min="7" max="7" width="11.875" style="5" customWidth="1"/>
    <col min="8" max="8" width="3.625" style="1" customWidth="1"/>
    <col min="9" max="9" width="9.75" style="5" customWidth="1"/>
    <col min="10" max="10" width="4.125" style="1" customWidth="1"/>
    <col min="11" max="11" width="9.125" style="5" customWidth="1"/>
    <col min="12" max="12" width="8.5" style="5" customWidth="1"/>
    <col min="13" max="13" width="5.5" style="1" customWidth="1"/>
    <col min="14" max="14" width="11.75" style="5" customWidth="1"/>
    <col min="15" max="15" width="6.25" style="1" customWidth="1"/>
    <col min="16" max="16" width="10.5" style="1" customWidth="1"/>
    <col min="17" max="16384" width="9" style="1"/>
  </cols>
  <sheetData>
    <row r="1" ht="29.25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5" t="s">
        <v>1</v>
      </c>
      <c r="P1" s="42" t="s">
        <v>46</v>
      </c>
    </row>
    <row r="2" ht="26.1" customHeight="1" spans="1:16">
      <c r="A2" s="7" t="s">
        <v>2</v>
      </c>
      <c r="B2" s="7"/>
      <c r="C2" s="8" t="s">
        <v>3</v>
      </c>
      <c r="D2" s="9"/>
      <c r="E2" s="9"/>
      <c r="F2" s="9"/>
      <c r="G2" s="9"/>
      <c r="H2" s="9"/>
      <c r="I2" s="9"/>
      <c r="J2" s="9"/>
      <c r="K2" s="66"/>
      <c r="L2" s="67" t="s">
        <v>4</v>
      </c>
      <c r="M2" s="67"/>
      <c r="N2" s="68" t="s">
        <v>5</v>
      </c>
      <c r="O2" s="69"/>
      <c r="P2" s="70" t="s">
        <v>5</v>
      </c>
    </row>
    <row r="3" ht="26.1" customHeight="1" spans="1:15">
      <c r="A3" s="7" t="s">
        <v>15</v>
      </c>
      <c r="B3" s="7"/>
      <c r="C3" s="10">
        <v>5672818</v>
      </c>
      <c r="D3" s="11"/>
      <c r="E3" s="11"/>
      <c r="F3" s="12"/>
      <c r="G3" s="13" t="s">
        <v>16</v>
      </c>
      <c r="H3" s="14" t="s">
        <v>17</v>
      </c>
      <c r="I3" s="71"/>
      <c r="J3" s="71"/>
      <c r="K3" s="72"/>
      <c r="L3" s="67" t="s">
        <v>18</v>
      </c>
      <c r="M3" s="67"/>
      <c r="N3" s="73" t="s">
        <v>12</v>
      </c>
      <c r="O3" s="74"/>
    </row>
    <row r="4" ht="23.25" customHeight="1" spans="1:15">
      <c r="A4" s="7" t="s">
        <v>19</v>
      </c>
      <c r="B4" s="7"/>
      <c r="C4" s="15"/>
      <c r="D4" s="16"/>
      <c r="E4" s="16"/>
      <c r="F4" s="17"/>
      <c r="G4" s="18" t="s">
        <v>20</v>
      </c>
      <c r="H4" s="19"/>
      <c r="I4" s="75"/>
      <c r="J4" s="75"/>
      <c r="K4" s="76"/>
      <c r="L4" s="7" t="s">
        <v>21</v>
      </c>
      <c r="M4" s="7"/>
      <c r="N4" s="77">
        <v>3905</v>
      </c>
      <c r="O4" s="74"/>
    </row>
    <row r="5" ht="26.1" customHeight="1" spans="1:15">
      <c r="A5" s="7" t="s">
        <v>24</v>
      </c>
      <c r="B5" s="7" t="s">
        <v>25</v>
      </c>
      <c r="C5" s="7"/>
      <c r="D5" s="7"/>
      <c r="E5" s="7" t="s">
        <v>26</v>
      </c>
      <c r="F5" s="7"/>
      <c r="G5" s="20" t="s">
        <v>63</v>
      </c>
      <c r="H5" s="7" t="s">
        <v>28</v>
      </c>
      <c r="I5" s="7"/>
      <c r="J5" s="7" t="s">
        <v>29</v>
      </c>
      <c r="K5" s="7"/>
      <c r="L5" s="7" t="s">
        <v>30</v>
      </c>
      <c r="M5" s="7"/>
      <c r="N5" s="20" t="s">
        <v>31</v>
      </c>
      <c r="O5" s="74"/>
    </row>
    <row r="6" ht="26.1" customHeight="1" spans="1:15">
      <c r="A6" s="7"/>
      <c r="B6" s="21" t="s">
        <v>32</v>
      </c>
      <c r="C6" s="7" t="s">
        <v>33</v>
      </c>
      <c r="D6" s="20" t="s">
        <v>34</v>
      </c>
      <c r="E6" s="21" t="s">
        <v>32</v>
      </c>
      <c r="F6" s="20" t="s">
        <v>34</v>
      </c>
      <c r="G6" s="20" t="s">
        <v>34</v>
      </c>
      <c r="H6" s="7" t="s">
        <v>35</v>
      </c>
      <c r="I6" s="20" t="s">
        <v>34</v>
      </c>
      <c r="J6" s="7" t="s">
        <v>36</v>
      </c>
      <c r="K6" s="20" t="s">
        <v>34</v>
      </c>
      <c r="L6" s="20" t="s">
        <v>34</v>
      </c>
      <c r="M6" s="7" t="s">
        <v>37</v>
      </c>
      <c r="N6" s="20"/>
      <c r="O6" s="74"/>
    </row>
    <row r="7" ht="44.25" customHeight="1" spans="1:15">
      <c r="A7" s="7">
        <v>1</v>
      </c>
      <c r="B7" s="43">
        <v>42654</v>
      </c>
      <c r="C7" s="23" t="s">
        <v>38</v>
      </c>
      <c r="D7" s="24">
        <v>570000</v>
      </c>
      <c r="E7" s="25">
        <v>42636</v>
      </c>
      <c r="F7" s="24">
        <v>570000</v>
      </c>
      <c r="G7" s="29">
        <v>472050</v>
      </c>
      <c r="H7" s="27">
        <v>0.02</v>
      </c>
      <c r="I7" s="81">
        <f>D7*H7</f>
        <v>11400</v>
      </c>
      <c r="J7" s="79" t="s">
        <v>39</v>
      </c>
      <c r="K7" s="81">
        <v>50837.84</v>
      </c>
      <c r="L7" s="29">
        <v>800</v>
      </c>
      <c r="M7" s="20" t="s">
        <v>40</v>
      </c>
      <c r="N7" s="123">
        <f>D7-I7-K7-L7</f>
        <v>506962.16</v>
      </c>
      <c r="O7" s="74"/>
    </row>
    <row r="8" ht="24.95" customHeight="1" spans="1:15">
      <c r="A8" s="7"/>
      <c r="B8" s="43"/>
      <c r="C8" s="23"/>
      <c r="D8" s="29"/>
      <c r="E8" s="28" t="s">
        <v>43</v>
      </c>
      <c r="F8" s="29"/>
      <c r="G8" s="29">
        <v>63484</v>
      </c>
      <c r="H8" s="20"/>
      <c r="I8" s="81"/>
      <c r="J8" s="7"/>
      <c r="K8" s="81"/>
      <c r="L8" s="29"/>
      <c r="M8" s="82" t="s">
        <v>44</v>
      </c>
      <c r="N8" s="81"/>
      <c r="O8" s="74"/>
    </row>
    <row r="9" ht="24.95" customHeight="1" spans="1:15">
      <c r="A9" s="7"/>
      <c r="B9" s="43"/>
      <c r="C9" s="23"/>
      <c r="D9" s="29"/>
      <c r="E9" s="21"/>
      <c r="F9" s="29"/>
      <c r="G9" s="29"/>
      <c r="H9" s="20"/>
      <c r="I9" s="81"/>
      <c r="J9" s="7"/>
      <c r="K9" s="81"/>
      <c r="L9" s="29"/>
      <c r="M9" s="83" t="s">
        <v>45</v>
      </c>
      <c r="N9" s="81"/>
      <c r="O9" s="74"/>
    </row>
    <row r="10" ht="24.95" customHeight="1" spans="1:15">
      <c r="A10" s="30"/>
      <c r="B10" s="41"/>
      <c r="C10" s="32"/>
      <c r="D10" s="33"/>
      <c r="E10" s="34"/>
      <c r="F10" s="33"/>
      <c r="G10" s="33"/>
      <c r="H10" s="35"/>
      <c r="I10" s="84"/>
      <c r="J10" s="30"/>
      <c r="K10" s="84"/>
      <c r="L10" s="33"/>
      <c r="M10" s="35"/>
      <c r="N10" s="84"/>
      <c r="O10" s="74"/>
    </row>
    <row r="11" ht="24.95" customHeight="1" spans="1:15">
      <c r="A11" s="30"/>
      <c r="B11" s="41"/>
      <c r="C11" s="32"/>
      <c r="D11" s="33"/>
      <c r="E11" s="34"/>
      <c r="F11" s="33"/>
      <c r="G11" s="33"/>
      <c r="H11" s="35"/>
      <c r="I11" s="84"/>
      <c r="J11" s="30"/>
      <c r="K11" s="84"/>
      <c r="L11" s="33"/>
      <c r="M11" s="35"/>
      <c r="N11" s="84"/>
      <c r="O11" s="74"/>
    </row>
    <row r="12" ht="24.95" customHeight="1" spans="1:15">
      <c r="A12" s="30"/>
      <c r="B12" s="41"/>
      <c r="C12" s="32"/>
      <c r="D12" s="33"/>
      <c r="E12" s="34"/>
      <c r="F12" s="33"/>
      <c r="G12" s="33"/>
      <c r="H12" s="35"/>
      <c r="I12" s="84"/>
      <c r="J12" s="30"/>
      <c r="K12" s="84"/>
      <c r="L12" s="33"/>
      <c r="M12" s="35"/>
      <c r="N12" s="84"/>
      <c r="O12" s="74"/>
    </row>
    <row r="13" ht="24.95" customHeight="1" spans="1:15">
      <c r="A13" s="30"/>
      <c r="B13" s="42" t="s">
        <v>46</v>
      </c>
      <c r="C13" s="32"/>
      <c r="D13" s="33"/>
      <c r="E13" s="34"/>
      <c r="F13" s="33"/>
      <c r="G13" s="33"/>
      <c r="H13" s="35"/>
      <c r="I13" s="84"/>
      <c r="J13" s="30"/>
      <c r="K13" s="84"/>
      <c r="L13" s="33"/>
      <c r="M13" s="35"/>
      <c r="N13" s="84"/>
      <c r="O13" s="74"/>
    </row>
    <row r="14" s="2" customFormat="1" ht="24.95" customHeight="1" spans="1:15">
      <c r="A14" s="30">
        <v>2</v>
      </c>
      <c r="B14" s="41">
        <v>42684</v>
      </c>
      <c r="C14" s="32" t="s">
        <v>38</v>
      </c>
      <c r="D14" s="109">
        <v>1430000</v>
      </c>
      <c r="E14" s="110">
        <v>42677</v>
      </c>
      <c r="F14" s="109">
        <v>1430000</v>
      </c>
      <c r="G14" s="40">
        <v>1476390</v>
      </c>
      <c r="H14" s="111">
        <v>0.02</v>
      </c>
      <c r="I14" s="84">
        <f>D14*0.02</f>
        <v>28600</v>
      </c>
      <c r="J14" s="30"/>
      <c r="K14" s="84">
        <v>95501.71</v>
      </c>
      <c r="L14" s="33">
        <v>1400</v>
      </c>
      <c r="M14" s="35"/>
      <c r="N14" s="84">
        <f>D14-I14-K14-L14</f>
        <v>1304498.29</v>
      </c>
      <c r="O14" s="90"/>
    </row>
    <row r="15" ht="18.75" customHeight="1" spans="1:15">
      <c r="A15" s="30"/>
      <c r="B15" s="41"/>
      <c r="C15" s="32"/>
      <c r="D15" s="33"/>
      <c r="E15" s="34"/>
      <c r="F15" s="33"/>
      <c r="G15" s="125"/>
      <c r="H15" s="54"/>
      <c r="I15" s="125"/>
      <c r="J15" s="147"/>
      <c r="K15" s="125"/>
      <c r="L15" s="125"/>
      <c r="M15" s="148" t="s">
        <v>64</v>
      </c>
      <c r="N15" s="84"/>
      <c r="O15" s="74"/>
    </row>
    <row r="16" ht="18.75" customHeight="1" spans="1:15">
      <c r="A16" s="30"/>
      <c r="B16" s="41"/>
      <c r="C16" s="32"/>
      <c r="D16" s="33"/>
      <c r="E16" s="34"/>
      <c r="F16" s="33"/>
      <c r="G16" s="33"/>
      <c r="H16" s="35"/>
      <c r="I16" s="84"/>
      <c r="J16" s="30"/>
      <c r="K16" s="84"/>
      <c r="L16" s="33"/>
      <c r="M16" s="89"/>
      <c r="N16" s="84"/>
      <c r="O16" s="74"/>
    </row>
    <row r="17" ht="18.75" customHeight="1" spans="1:15">
      <c r="A17" s="30"/>
      <c r="B17" s="41"/>
      <c r="C17" s="32"/>
      <c r="D17" s="33"/>
      <c r="E17" s="34"/>
      <c r="F17" s="33"/>
      <c r="G17" s="33"/>
      <c r="H17" s="35"/>
      <c r="I17" s="84"/>
      <c r="J17" s="30"/>
      <c r="K17" s="84"/>
      <c r="L17" s="33"/>
      <c r="M17" s="89"/>
      <c r="N17" s="84"/>
      <c r="O17" s="74"/>
    </row>
    <row r="18" ht="18.75" customHeight="1" spans="1:15">
      <c r="A18" s="30"/>
      <c r="B18" s="41"/>
      <c r="C18" s="32"/>
      <c r="D18" s="33"/>
      <c r="E18" s="34"/>
      <c r="F18" s="33"/>
      <c r="G18" s="33"/>
      <c r="H18" s="35"/>
      <c r="I18" s="84"/>
      <c r="J18" s="30"/>
      <c r="K18" s="84"/>
      <c r="L18" s="33"/>
      <c r="M18" s="35"/>
      <c r="N18" s="84"/>
      <c r="O18" s="74"/>
    </row>
    <row r="19" ht="18.75" customHeight="1" spans="1:16">
      <c r="A19" s="30"/>
      <c r="B19" s="41"/>
      <c r="C19" s="32"/>
      <c r="D19" s="33"/>
      <c r="E19" s="34"/>
      <c r="F19" s="33"/>
      <c r="G19" s="33"/>
      <c r="H19" s="35"/>
      <c r="I19" s="84"/>
      <c r="J19" s="30"/>
      <c r="K19" s="84"/>
      <c r="L19" s="33"/>
      <c r="M19" s="35"/>
      <c r="N19" s="84"/>
      <c r="O19" s="74"/>
      <c r="P19" s="92"/>
    </row>
    <row r="20" ht="18.75" customHeight="1" spans="1:16">
      <c r="A20" s="30"/>
      <c r="B20" s="41"/>
      <c r="C20" s="32"/>
      <c r="D20" s="33"/>
      <c r="E20" s="34"/>
      <c r="F20" s="33"/>
      <c r="G20" s="33"/>
      <c r="H20" s="35"/>
      <c r="I20" s="84"/>
      <c r="J20" s="30"/>
      <c r="K20" s="84"/>
      <c r="L20" s="33"/>
      <c r="M20" s="35"/>
      <c r="N20" s="84"/>
      <c r="O20" s="74"/>
      <c r="P20" s="92"/>
    </row>
    <row r="21" ht="12" customHeight="1" spans="1:15">
      <c r="A21" s="30"/>
      <c r="B21" s="41"/>
      <c r="C21" s="32"/>
      <c r="D21" s="33"/>
      <c r="E21" s="34"/>
      <c r="F21" s="33"/>
      <c r="G21" s="33"/>
      <c r="H21" s="35"/>
      <c r="I21" s="84"/>
      <c r="J21" s="30"/>
      <c r="K21" s="84"/>
      <c r="L21" s="33"/>
      <c r="M21" s="35"/>
      <c r="N21" s="84"/>
      <c r="O21" s="74"/>
    </row>
    <row r="22" ht="26.1" customHeight="1" spans="1:15">
      <c r="A22" s="7" t="s">
        <v>47</v>
      </c>
      <c r="B22" s="7"/>
      <c r="C22" s="45" t="s">
        <v>48</v>
      </c>
      <c r="D22" s="46">
        <f>SUM(D7:D21)</f>
        <v>2000000</v>
      </c>
      <c r="E22" s="47" t="s">
        <v>48</v>
      </c>
      <c r="F22" s="46">
        <f>SUM(F7:F21)</f>
        <v>2000000</v>
      </c>
      <c r="G22" s="46">
        <f>SUM(G7:G21)</f>
        <v>2011924</v>
      </c>
      <c r="H22" s="47" t="s">
        <v>48</v>
      </c>
      <c r="I22" s="46">
        <f>SUM(I7:I21)</f>
        <v>40000</v>
      </c>
      <c r="J22" s="47" t="s">
        <v>48</v>
      </c>
      <c r="K22" s="46">
        <f>SUM(K7:K21)</f>
        <v>146339.55</v>
      </c>
      <c r="L22" s="46"/>
      <c r="M22" s="47" t="s">
        <v>48</v>
      </c>
      <c r="N22" s="46">
        <f>SUM(N7:N21)</f>
        <v>1811460.45</v>
      </c>
      <c r="O22" s="106"/>
    </row>
    <row r="23" ht="26.1" customHeight="1" spans="1:16">
      <c r="A23" s="48" t="s">
        <v>49</v>
      </c>
      <c r="B23" s="48"/>
      <c r="C23" s="30" t="s">
        <v>50</v>
      </c>
      <c r="D23" s="54">
        <f>N14</f>
        <v>1304498.29</v>
      </c>
      <c r="E23" s="54"/>
      <c r="F23" s="54"/>
      <c r="G23" s="54"/>
      <c r="H23" s="54" t="s">
        <v>51</v>
      </c>
      <c r="I23" s="54"/>
      <c r="J23" s="87" t="s">
        <v>52</v>
      </c>
      <c r="K23" s="87"/>
      <c r="L23" s="87"/>
      <c r="M23" s="87"/>
      <c r="N23" s="87"/>
      <c r="O23" s="74"/>
      <c r="P23" s="107">
        <f>D23/C3</f>
        <v>0.229955956633899</v>
      </c>
    </row>
    <row r="24" ht="26.1" customHeight="1" spans="1:16">
      <c r="A24" s="48"/>
      <c r="B24" s="48"/>
      <c r="C24" s="30" t="s">
        <v>53</v>
      </c>
      <c r="D24" s="145">
        <f>D23</f>
        <v>1304498.29</v>
      </c>
      <c r="E24" s="145"/>
      <c r="F24" s="145"/>
      <c r="G24" s="145"/>
      <c r="H24" s="54"/>
      <c r="I24" s="54"/>
      <c r="J24" s="87" t="s">
        <v>54</v>
      </c>
      <c r="K24" s="87"/>
      <c r="L24" s="87"/>
      <c r="M24" s="87"/>
      <c r="N24" s="87"/>
      <c r="O24" s="74"/>
      <c r="P24" s="108" t="s">
        <v>55</v>
      </c>
    </row>
    <row r="25" ht="45" customHeight="1" spans="1:16">
      <c r="A25" s="7" t="s">
        <v>56</v>
      </c>
      <c r="B25" s="7"/>
      <c r="C25" s="115" t="s">
        <v>65</v>
      </c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27"/>
      <c r="O25" s="74"/>
      <c r="P25" s="128"/>
    </row>
    <row r="26" ht="45" customHeight="1" spans="1:15">
      <c r="A26" s="7" t="s">
        <v>58</v>
      </c>
      <c r="B26" s="7"/>
      <c r="C26" s="117" t="s">
        <v>59</v>
      </c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29"/>
      <c r="O26" s="74"/>
    </row>
    <row r="27" ht="45" customHeight="1" spans="1:15">
      <c r="A27" s="7" t="s">
        <v>60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4"/>
    </row>
    <row r="28" ht="45" customHeight="1" spans="1:15">
      <c r="A28" s="7" t="s">
        <v>61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4"/>
    </row>
    <row r="29" ht="42" customHeight="1" spans="1:15">
      <c r="A29" s="7" t="s">
        <v>62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4"/>
    </row>
    <row r="34" s="3" customFormat="1" ht="13.5" spans="2:2">
      <c r="B34" s="146"/>
    </row>
    <row r="35" s="3" customFormat="1" ht="13.5"/>
    <row r="36" s="3" customFormat="1" ht="13.5" spans="2:2">
      <c r="B36"/>
    </row>
  </sheetData>
  <mergeCells count="36">
    <mergeCell ref="A1:N1"/>
    <mergeCell ref="A2:B2"/>
    <mergeCell ref="C2:K2"/>
    <mergeCell ref="L2:M2"/>
    <mergeCell ref="A3:B3"/>
    <mergeCell ref="C3:F3"/>
    <mergeCell ref="H3:K3"/>
    <mergeCell ref="L3:M3"/>
    <mergeCell ref="A4:B4"/>
    <mergeCell ref="C4:F4"/>
    <mergeCell ref="H4:K4"/>
    <mergeCell ref="L4:M4"/>
    <mergeCell ref="B5:D5"/>
    <mergeCell ref="E5:F5"/>
    <mergeCell ref="H5:I5"/>
    <mergeCell ref="J5:K5"/>
    <mergeCell ref="L5:M5"/>
    <mergeCell ref="A22:B22"/>
    <mergeCell ref="D23:G23"/>
    <mergeCell ref="J23:N23"/>
    <mergeCell ref="D24:G24"/>
    <mergeCell ref="J24:N24"/>
    <mergeCell ref="A25:B25"/>
    <mergeCell ref="C25:N25"/>
    <mergeCell ref="A26:B26"/>
    <mergeCell ref="C26:N26"/>
    <mergeCell ref="A27:B27"/>
    <mergeCell ref="C27:N27"/>
    <mergeCell ref="A28:B28"/>
    <mergeCell ref="C28:N28"/>
    <mergeCell ref="A29:B29"/>
    <mergeCell ref="C29:N29"/>
    <mergeCell ref="A5:A6"/>
    <mergeCell ref="N5:N6"/>
    <mergeCell ref="A23:B24"/>
    <mergeCell ref="H23:I24"/>
  </mergeCells>
  <printOptions horizontalCentered="1" verticalCentered="1"/>
  <pageMargins left="0.196527777777778" right="0.196527777777778" top="0.15625" bottom="0" header="0.313888888888889" footer="0.313888888888889"/>
  <pageSetup paperSize="9" scale="9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T41"/>
  <sheetViews>
    <sheetView workbookViewId="0">
      <selection activeCell="I14" sqref="I14"/>
    </sheetView>
  </sheetViews>
  <sheetFormatPr defaultColWidth="9" defaultRowHeight="11.25"/>
  <cols>
    <col min="1" max="1" width="3.625" style="1" customWidth="1"/>
    <col min="2" max="2" width="6.625" style="4" customWidth="1"/>
    <col min="3" max="3" width="3.625" style="1" customWidth="1"/>
    <col min="4" max="4" width="12.875" style="5" customWidth="1"/>
    <col min="5" max="5" width="5.75" style="4" customWidth="1"/>
    <col min="6" max="6" width="11.375" style="5" customWidth="1"/>
    <col min="7" max="7" width="11.875" style="5" customWidth="1"/>
    <col min="8" max="8" width="3.625" style="1" customWidth="1"/>
    <col min="9" max="9" width="9.75" style="5" customWidth="1"/>
    <col min="10" max="10" width="4.125" style="1" customWidth="1"/>
    <col min="11" max="11" width="9.125" style="5" customWidth="1"/>
    <col min="12" max="12" width="8.5" style="5" customWidth="1"/>
    <col min="13" max="13" width="5.5" style="1" customWidth="1"/>
    <col min="14" max="14" width="11.75" style="5" customWidth="1"/>
    <col min="15" max="15" width="6.25" style="1" customWidth="1"/>
    <col min="16" max="16" width="10.5" style="1" customWidth="1"/>
    <col min="17" max="16384" width="9" style="1"/>
  </cols>
  <sheetData>
    <row r="1" ht="24.75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5" t="s">
        <v>1</v>
      </c>
      <c r="P1" s="42" t="s">
        <v>46</v>
      </c>
    </row>
    <row r="2" ht="26.1" customHeight="1" spans="1:16">
      <c r="A2" s="7" t="s">
        <v>2</v>
      </c>
      <c r="B2" s="7"/>
      <c r="C2" s="8" t="s">
        <v>3</v>
      </c>
      <c r="D2" s="9"/>
      <c r="E2" s="9"/>
      <c r="F2" s="9"/>
      <c r="G2" s="9"/>
      <c r="H2" s="9"/>
      <c r="I2" s="9"/>
      <c r="J2" s="9"/>
      <c r="K2" s="66"/>
      <c r="L2" s="67" t="s">
        <v>4</v>
      </c>
      <c r="M2" s="67"/>
      <c r="N2" s="68" t="s">
        <v>5</v>
      </c>
      <c r="O2" s="69"/>
      <c r="P2" s="70" t="s">
        <v>5</v>
      </c>
    </row>
    <row r="3" ht="26.1" customHeight="1" spans="1:15">
      <c r="A3" s="7" t="s">
        <v>15</v>
      </c>
      <c r="B3" s="7"/>
      <c r="C3" s="10">
        <v>5672818</v>
      </c>
      <c r="D3" s="11"/>
      <c r="E3" s="11"/>
      <c r="F3" s="12"/>
      <c r="G3" s="13" t="s">
        <v>16</v>
      </c>
      <c r="H3" s="14" t="s">
        <v>17</v>
      </c>
      <c r="I3" s="71"/>
      <c r="J3" s="71"/>
      <c r="K3" s="72"/>
      <c r="L3" s="67" t="s">
        <v>18</v>
      </c>
      <c r="M3" s="67"/>
      <c r="N3" s="73" t="s">
        <v>12</v>
      </c>
      <c r="O3" s="74"/>
    </row>
    <row r="4" ht="23.25" customHeight="1" spans="1:15">
      <c r="A4" s="7" t="s">
        <v>19</v>
      </c>
      <c r="B4" s="7"/>
      <c r="C4" s="15"/>
      <c r="D4" s="16"/>
      <c r="E4" s="16"/>
      <c r="F4" s="17"/>
      <c r="G4" s="18" t="s">
        <v>20</v>
      </c>
      <c r="H4" s="19"/>
      <c r="I4" s="75"/>
      <c r="J4" s="75"/>
      <c r="K4" s="76"/>
      <c r="L4" s="7" t="s">
        <v>21</v>
      </c>
      <c r="M4" s="7"/>
      <c r="N4" s="77">
        <v>3905</v>
      </c>
      <c r="O4" s="74"/>
    </row>
    <row r="5" ht="26.1" customHeight="1" spans="1:15">
      <c r="A5" s="7" t="s">
        <v>24</v>
      </c>
      <c r="B5" s="7" t="s">
        <v>25</v>
      </c>
      <c r="C5" s="7"/>
      <c r="D5" s="7"/>
      <c r="E5" s="7" t="s">
        <v>26</v>
      </c>
      <c r="F5" s="7"/>
      <c r="G5" s="20" t="s">
        <v>63</v>
      </c>
      <c r="H5" s="7" t="s">
        <v>28</v>
      </c>
      <c r="I5" s="7"/>
      <c r="J5" s="7" t="s">
        <v>29</v>
      </c>
      <c r="K5" s="7"/>
      <c r="L5" s="7" t="s">
        <v>30</v>
      </c>
      <c r="M5" s="7"/>
      <c r="N5" s="20" t="s">
        <v>31</v>
      </c>
      <c r="O5" s="74"/>
    </row>
    <row r="6" ht="26.1" customHeight="1" spans="1:15">
      <c r="A6" s="7"/>
      <c r="B6" s="21" t="s">
        <v>32</v>
      </c>
      <c r="C6" s="7" t="s">
        <v>33</v>
      </c>
      <c r="D6" s="20" t="s">
        <v>34</v>
      </c>
      <c r="E6" s="21" t="s">
        <v>32</v>
      </c>
      <c r="F6" s="20" t="s">
        <v>34</v>
      </c>
      <c r="G6" s="20" t="s">
        <v>34</v>
      </c>
      <c r="H6" s="7" t="s">
        <v>35</v>
      </c>
      <c r="I6" s="20" t="s">
        <v>34</v>
      </c>
      <c r="J6" s="7" t="s">
        <v>36</v>
      </c>
      <c r="K6" s="20" t="s">
        <v>34</v>
      </c>
      <c r="L6" s="20" t="s">
        <v>34</v>
      </c>
      <c r="M6" s="7" t="s">
        <v>37</v>
      </c>
      <c r="N6" s="20"/>
      <c r="O6" s="74"/>
    </row>
    <row r="7" ht="44.25" customHeight="1" spans="1:15">
      <c r="A7" s="7">
        <v>1</v>
      </c>
      <c r="B7" s="43">
        <v>42654</v>
      </c>
      <c r="C7" s="23" t="s">
        <v>38</v>
      </c>
      <c r="D7" s="24">
        <v>570000</v>
      </c>
      <c r="E7" s="25">
        <v>42636</v>
      </c>
      <c r="F7" s="24">
        <v>570000</v>
      </c>
      <c r="G7" s="29">
        <v>472050</v>
      </c>
      <c r="H7" s="27">
        <v>0.02</v>
      </c>
      <c r="I7" s="81">
        <f>D7*H7</f>
        <v>11400</v>
      </c>
      <c r="J7" s="79" t="s">
        <v>39</v>
      </c>
      <c r="K7" s="81">
        <v>50837.84</v>
      </c>
      <c r="L7" s="29">
        <v>800</v>
      </c>
      <c r="M7" s="20" t="s">
        <v>40</v>
      </c>
      <c r="N7" s="123">
        <f>D7-I7-K7-L7</f>
        <v>506962.16</v>
      </c>
      <c r="O7" s="74"/>
    </row>
    <row r="8" ht="24.95" customHeight="1" spans="1:15">
      <c r="A8" s="7"/>
      <c r="B8" s="43"/>
      <c r="C8" s="23"/>
      <c r="D8" s="29"/>
      <c r="E8" s="28" t="s">
        <v>43</v>
      </c>
      <c r="F8" s="29"/>
      <c r="G8" s="29">
        <v>63484</v>
      </c>
      <c r="H8" s="20"/>
      <c r="I8" s="81"/>
      <c r="J8" s="7"/>
      <c r="K8" s="81"/>
      <c r="L8" s="29"/>
      <c r="M8" s="82" t="s">
        <v>44</v>
      </c>
      <c r="N8" s="81"/>
      <c r="O8" s="74"/>
    </row>
    <row r="9" ht="24.95" customHeight="1" spans="1:15">
      <c r="A9" s="7"/>
      <c r="B9" s="43"/>
      <c r="C9" s="23"/>
      <c r="D9" s="29"/>
      <c r="E9" s="21"/>
      <c r="F9" s="29"/>
      <c r="G9" s="29"/>
      <c r="H9" s="20"/>
      <c r="I9" s="81"/>
      <c r="J9" s="7"/>
      <c r="K9" s="81"/>
      <c r="L9" s="29"/>
      <c r="M9" s="83" t="s">
        <v>45</v>
      </c>
      <c r="N9" s="81"/>
      <c r="O9" s="74"/>
    </row>
    <row r="10" ht="10.5" customHeight="1" spans="1:15">
      <c r="A10" s="30"/>
      <c r="B10" s="41"/>
      <c r="C10" s="32"/>
      <c r="D10" s="33"/>
      <c r="E10" s="34"/>
      <c r="F10" s="33"/>
      <c r="G10" s="33"/>
      <c r="H10" s="35"/>
      <c r="I10" s="84"/>
      <c r="J10" s="30"/>
      <c r="K10" s="84"/>
      <c r="L10" s="33"/>
      <c r="M10" s="35"/>
      <c r="N10" s="84"/>
      <c r="O10" s="74"/>
    </row>
    <row r="11" ht="24.75" customHeight="1" spans="1:15">
      <c r="A11" s="7">
        <v>2</v>
      </c>
      <c r="B11" s="43">
        <v>42684</v>
      </c>
      <c r="C11" s="23" t="s">
        <v>38</v>
      </c>
      <c r="D11" s="24">
        <v>1430000</v>
      </c>
      <c r="E11" s="25">
        <v>42677</v>
      </c>
      <c r="F11" s="24">
        <v>1430000</v>
      </c>
      <c r="G11" s="26">
        <v>1476390</v>
      </c>
      <c r="H11" s="36">
        <v>0.02</v>
      </c>
      <c r="I11" s="81">
        <f>D11*0.02</f>
        <v>28600</v>
      </c>
      <c r="J11" s="79" t="s">
        <v>39</v>
      </c>
      <c r="K11" s="81">
        <v>95501.71</v>
      </c>
      <c r="L11" s="29">
        <v>1400</v>
      </c>
      <c r="M11" s="20"/>
      <c r="N11" s="81">
        <f>D11-I11-K11-L11</f>
        <v>1304498.29</v>
      </c>
      <c r="O11" s="74"/>
    </row>
    <row r="12" ht="18.75" customHeight="1" spans="1:15">
      <c r="A12" s="7"/>
      <c r="B12" s="43"/>
      <c r="C12" s="23"/>
      <c r="D12" s="29"/>
      <c r="E12" s="21"/>
      <c r="F12" s="29"/>
      <c r="G12" s="86"/>
      <c r="H12" s="38"/>
      <c r="I12" s="86"/>
      <c r="J12" s="87"/>
      <c r="K12" s="86"/>
      <c r="L12" s="86"/>
      <c r="M12" s="88" t="s">
        <v>66</v>
      </c>
      <c r="N12" s="81"/>
      <c r="O12" s="74"/>
    </row>
    <row r="13" ht="18.75" customHeight="1" spans="1:15">
      <c r="A13" s="30"/>
      <c r="B13" s="42" t="s">
        <v>46</v>
      </c>
      <c r="C13" s="32"/>
      <c r="D13" s="33"/>
      <c r="E13" s="34"/>
      <c r="F13" s="33"/>
      <c r="G13" s="33"/>
      <c r="H13" s="35"/>
      <c r="I13" s="84"/>
      <c r="J13" s="30"/>
      <c r="K13" s="84"/>
      <c r="L13" s="33"/>
      <c r="M13" s="89"/>
      <c r="N13" s="84"/>
      <c r="O13" s="74"/>
    </row>
    <row r="14" s="2" customFormat="1" ht="37.5" customHeight="1" spans="1:15">
      <c r="A14" s="30">
        <v>3</v>
      </c>
      <c r="B14" s="41">
        <v>42748</v>
      </c>
      <c r="C14" s="32" t="s">
        <v>38</v>
      </c>
      <c r="D14" s="33">
        <v>1530000</v>
      </c>
      <c r="E14" s="133">
        <v>43078</v>
      </c>
      <c r="F14" s="134">
        <v>1530000</v>
      </c>
      <c r="G14" s="33"/>
      <c r="H14" s="111">
        <v>0.02</v>
      </c>
      <c r="I14" s="84">
        <f>D14*0.02</f>
        <v>30600</v>
      </c>
      <c r="J14" s="112" t="s">
        <v>39</v>
      </c>
      <c r="K14" s="84">
        <v>96417.37</v>
      </c>
      <c r="L14" s="33">
        <v>2400</v>
      </c>
      <c r="M14" s="89" t="s">
        <v>67</v>
      </c>
      <c r="N14" s="84">
        <f>D14-I14-K14-L14-N16</f>
        <v>800582.63</v>
      </c>
      <c r="O14" s="90"/>
    </row>
    <row r="15" ht="20.1" customHeight="1" spans="1:15">
      <c r="A15" s="30"/>
      <c r="B15" s="41"/>
      <c r="C15" s="32"/>
      <c r="D15" s="33"/>
      <c r="E15" s="34"/>
      <c r="F15" s="33"/>
      <c r="G15" s="33"/>
      <c r="H15" s="35"/>
      <c r="I15" s="84"/>
      <c r="J15" s="30"/>
      <c r="K15" s="84"/>
      <c r="L15" s="33"/>
      <c r="M15" s="89" t="s">
        <v>68</v>
      </c>
      <c r="N15" s="81"/>
      <c r="O15" s="74"/>
    </row>
    <row r="16" ht="40.5" customHeight="1" spans="1:16">
      <c r="A16" s="30"/>
      <c r="B16" s="41"/>
      <c r="C16" s="32"/>
      <c r="D16" s="33"/>
      <c r="E16" s="34"/>
      <c r="F16" s="33"/>
      <c r="G16" s="33"/>
      <c r="H16" s="35"/>
      <c r="I16" s="84"/>
      <c r="J16" s="30"/>
      <c r="K16" s="84"/>
      <c r="L16" s="33"/>
      <c r="M16" s="137" t="s">
        <v>69</v>
      </c>
      <c r="N16" s="138">
        <v>600000</v>
      </c>
      <c r="O16" s="74"/>
      <c r="P16" s="92"/>
    </row>
    <row r="17" ht="20.1" customHeight="1" spans="1:16">
      <c r="A17" s="30"/>
      <c r="B17" s="41"/>
      <c r="C17" s="32"/>
      <c r="D17" s="33"/>
      <c r="E17" s="34"/>
      <c r="F17" s="33"/>
      <c r="G17" s="33"/>
      <c r="H17" s="35"/>
      <c r="I17" s="84"/>
      <c r="J17" s="30"/>
      <c r="K17" s="84"/>
      <c r="L17" s="33"/>
      <c r="M17" s="35"/>
      <c r="N17" s="84"/>
      <c r="O17" s="74"/>
      <c r="P17" s="92"/>
    </row>
    <row r="18" ht="20.1" customHeight="1" spans="1:16">
      <c r="A18" s="30"/>
      <c r="B18" s="41"/>
      <c r="C18" s="32"/>
      <c r="D18" s="33"/>
      <c r="E18" s="34"/>
      <c r="F18" s="33"/>
      <c r="G18" s="33"/>
      <c r="H18" s="35"/>
      <c r="I18" s="84"/>
      <c r="J18" s="30"/>
      <c r="K18" s="84"/>
      <c r="L18" s="33"/>
      <c r="M18" s="35"/>
      <c r="N18" s="84"/>
      <c r="O18" s="74"/>
      <c r="P18" s="92"/>
    </row>
    <row r="19" ht="20.1" customHeight="1" spans="1:16">
      <c r="A19" s="30"/>
      <c r="B19" s="41"/>
      <c r="C19" s="32"/>
      <c r="D19" s="33"/>
      <c r="E19" s="34"/>
      <c r="F19" s="33"/>
      <c r="G19" s="33"/>
      <c r="H19" s="35"/>
      <c r="I19" s="84"/>
      <c r="J19" s="30"/>
      <c r="K19" s="84"/>
      <c r="L19" s="33"/>
      <c r="M19" s="35"/>
      <c r="N19" s="84"/>
      <c r="O19" s="74"/>
      <c r="P19" s="92"/>
    </row>
    <row r="20" ht="20.1" customHeight="1" spans="1:16">
      <c r="A20" s="30"/>
      <c r="B20" s="41"/>
      <c r="C20" s="32"/>
      <c r="D20" s="33"/>
      <c r="E20" s="34"/>
      <c r="F20" s="33"/>
      <c r="G20" s="33"/>
      <c r="H20" s="35"/>
      <c r="I20" s="84"/>
      <c r="J20" s="30"/>
      <c r="K20" s="84"/>
      <c r="L20" s="33"/>
      <c r="M20" s="35"/>
      <c r="N20" s="84"/>
      <c r="O20" s="74"/>
      <c r="P20" s="92"/>
    </row>
    <row r="21" ht="20.1" customHeight="1" spans="1:16">
      <c r="A21" s="30"/>
      <c r="B21" s="41"/>
      <c r="C21" s="32"/>
      <c r="D21" s="33"/>
      <c r="E21" s="34"/>
      <c r="F21" s="33"/>
      <c r="G21" s="33"/>
      <c r="H21" s="35"/>
      <c r="I21" s="84"/>
      <c r="J21" s="30"/>
      <c r="K21" s="84"/>
      <c r="L21" s="33"/>
      <c r="M21" s="35"/>
      <c r="N21" s="84"/>
      <c r="O21" s="74"/>
      <c r="P21" s="92"/>
    </row>
    <row r="22" ht="20.1" customHeight="1" spans="1:16">
      <c r="A22" s="30"/>
      <c r="B22" s="41"/>
      <c r="C22" s="32"/>
      <c r="D22" s="33"/>
      <c r="E22" s="34"/>
      <c r="F22" s="33"/>
      <c r="G22" s="33"/>
      <c r="H22" s="35"/>
      <c r="I22" s="84"/>
      <c r="J22" s="30"/>
      <c r="K22" s="84"/>
      <c r="L22" s="33"/>
      <c r="M22" s="35"/>
      <c r="N22" s="84"/>
      <c r="O22" s="74"/>
      <c r="P22" s="92"/>
    </row>
    <row r="23" ht="20.1" customHeight="1" spans="1:16">
      <c r="A23" s="30"/>
      <c r="B23" s="41"/>
      <c r="C23" s="32"/>
      <c r="D23" s="33"/>
      <c r="E23" s="34"/>
      <c r="F23" s="33"/>
      <c r="G23" s="33"/>
      <c r="H23" s="35"/>
      <c r="I23" s="84"/>
      <c r="J23" s="30"/>
      <c r="K23" s="84"/>
      <c r="L23" s="33"/>
      <c r="M23" s="35"/>
      <c r="N23" s="84"/>
      <c r="O23" s="74"/>
      <c r="P23" s="92"/>
    </row>
    <row r="24" ht="20.1" customHeight="1" spans="1:16">
      <c r="A24" s="30"/>
      <c r="B24" s="41"/>
      <c r="C24" s="32"/>
      <c r="D24" s="33"/>
      <c r="E24" s="34"/>
      <c r="F24" s="33"/>
      <c r="G24" s="33"/>
      <c r="H24" s="35"/>
      <c r="I24" s="84"/>
      <c r="J24" s="30"/>
      <c r="K24" s="84"/>
      <c r="L24" s="33"/>
      <c r="M24" s="89"/>
      <c r="N24" s="84"/>
      <c r="O24" s="74"/>
      <c r="P24" s="92"/>
    </row>
    <row r="25" ht="20.1" customHeight="1" spans="1:20">
      <c r="A25" s="30"/>
      <c r="B25" s="41"/>
      <c r="C25" s="32"/>
      <c r="D25" s="33"/>
      <c r="E25" s="34"/>
      <c r="F25"/>
      <c r="G25" s="33"/>
      <c r="H25" s="35"/>
      <c r="I25" s="84"/>
      <c r="J25" s="30"/>
      <c r="K25" s="84"/>
      <c r="L25" s="33"/>
      <c r="M25" s="35"/>
      <c r="N25" s="84"/>
      <c r="O25" s="74"/>
      <c r="R25" s="139"/>
      <c r="S25" s="140">
        <f>AA12</f>
        <v>0</v>
      </c>
      <c r="T25" s="141"/>
    </row>
    <row r="26" ht="20.1" customHeight="1" spans="1:20">
      <c r="A26" s="7" t="s">
        <v>47</v>
      </c>
      <c r="B26" s="7"/>
      <c r="C26" s="45" t="s">
        <v>48</v>
      </c>
      <c r="D26" s="46">
        <f>SUM(D7:D25)</f>
        <v>3530000</v>
      </c>
      <c r="E26" s="47" t="s">
        <v>48</v>
      </c>
      <c r="F26" s="46">
        <f>SUM(F7:F25)</f>
        <v>3530000</v>
      </c>
      <c r="G26" s="46">
        <f>SUM(G7:G25)</f>
        <v>2011924</v>
      </c>
      <c r="H26" s="47" t="s">
        <v>48</v>
      </c>
      <c r="I26" s="46">
        <f>SUM(I7:I25)</f>
        <v>70600</v>
      </c>
      <c r="J26" s="47" t="s">
        <v>48</v>
      </c>
      <c r="K26" s="46">
        <f>SUM(K7:K25)</f>
        <v>242756.92</v>
      </c>
      <c r="L26" s="46"/>
      <c r="M26" s="47" t="s">
        <v>48</v>
      </c>
      <c r="N26" s="46">
        <f>SUM(N7:N25)</f>
        <v>3212043.08</v>
      </c>
      <c r="O26" s="106"/>
      <c r="R26" s="142" t="s">
        <v>70</v>
      </c>
      <c r="S26" s="143">
        <f>AA13+AA14+AA15</f>
        <v>0</v>
      </c>
      <c r="T26" s="144"/>
    </row>
    <row r="27" ht="26.1" customHeight="1" spans="1:16">
      <c r="A27" s="48" t="s">
        <v>49</v>
      </c>
      <c r="B27" s="48"/>
      <c r="C27" s="30" t="s">
        <v>50</v>
      </c>
      <c r="D27" s="52">
        <f>N14+N16</f>
        <v>1400582.63</v>
      </c>
      <c r="E27" s="52"/>
      <c r="F27" s="52" t="s">
        <v>71</v>
      </c>
      <c r="G27" s="53">
        <f>N14</f>
        <v>800582.63</v>
      </c>
      <c r="H27" s="54" t="s">
        <v>51</v>
      </c>
      <c r="I27" s="54"/>
      <c r="J27" s="87" t="s">
        <v>52</v>
      </c>
      <c r="K27" s="87"/>
      <c r="L27" s="87"/>
      <c r="M27" s="87"/>
      <c r="N27" s="87"/>
      <c r="O27" s="74"/>
      <c r="P27" s="107">
        <f>D27/C3</f>
        <v>0.246893630290977</v>
      </c>
    </row>
    <row r="28" ht="26.1" customHeight="1" spans="1:16">
      <c r="A28" s="48"/>
      <c r="B28" s="48"/>
      <c r="C28" s="30" t="s">
        <v>53</v>
      </c>
      <c r="D28" s="135">
        <f>D27</f>
        <v>1400582.63</v>
      </c>
      <c r="E28" s="136"/>
      <c r="F28" s="58" t="s">
        <v>70</v>
      </c>
      <c r="G28" s="53">
        <f>N16</f>
        <v>600000</v>
      </c>
      <c r="H28" s="54"/>
      <c r="I28" s="54"/>
      <c r="J28" s="87" t="s">
        <v>54</v>
      </c>
      <c r="K28" s="87"/>
      <c r="L28" s="87"/>
      <c r="M28" s="87"/>
      <c r="N28" s="87"/>
      <c r="O28" s="74"/>
      <c r="P28" s="108" t="s">
        <v>55</v>
      </c>
    </row>
    <row r="29" ht="45" customHeight="1" spans="1:16">
      <c r="A29" s="7" t="s">
        <v>56</v>
      </c>
      <c r="B29" s="7"/>
      <c r="C29" s="115" t="s">
        <v>72</v>
      </c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27"/>
      <c r="O29" s="74"/>
      <c r="P29" s="128"/>
    </row>
    <row r="30" ht="45" customHeight="1" spans="1:15">
      <c r="A30" s="7" t="s">
        <v>58</v>
      </c>
      <c r="B30" s="7"/>
      <c r="C30" s="117" t="s">
        <v>59</v>
      </c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29"/>
      <c r="O30" s="74"/>
    </row>
    <row r="31" ht="45" customHeight="1" spans="1:15">
      <c r="A31" s="7" t="s">
        <v>60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4"/>
    </row>
    <row r="32" ht="45" customHeight="1" spans="1:15">
      <c r="A32" s="7" t="s">
        <v>61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4"/>
    </row>
    <row r="33" ht="42" customHeight="1" spans="1:15">
      <c r="A33" s="7" t="s">
        <v>62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4"/>
    </row>
    <row r="38" s="3" customFormat="1" ht="13.5" spans="2:2">
      <c r="B38"/>
    </row>
    <row r="39" s="3" customFormat="1" ht="13.5"/>
    <row r="40" s="3" customFormat="1" ht="13.5" spans="2:2">
      <c r="B40"/>
    </row>
    <row r="41" ht="13.5" spans="2:2">
      <c r="B41"/>
    </row>
  </sheetData>
  <mergeCells count="38">
    <mergeCell ref="A1:N1"/>
    <mergeCell ref="A2:B2"/>
    <mergeCell ref="C2:K2"/>
    <mergeCell ref="L2:M2"/>
    <mergeCell ref="A3:B3"/>
    <mergeCell ref="C3:F3"/>
    <mergeCell ref="H3:K3"/>
    <mergeCell ref="L3:M3"/>
    <mergeCell ref="A4:B4"/>
    <mergeCell ref="C4:F4"/>
    <mergeCell ref="H4:K4"/>
    <mergeCell ref="L4:M4"/>
    <mergeCell ref="B5:D5"/>
    <mergeCell ref="E5:F5"/>
    <mergeCell ref="H5:I5"/>
    <mergeCell ref="J5:K5"/>
    <mergeCell ref="L5:M5"/>
    <mergeCell ref="S25:T25"/>
    <mergeCell ref="A26:B26"/>
    <mergeCell ref="S26:T26"/>
    <mergeCell ref="D27:E27"/>
    <mergeCell ref="J27:N27"/>
    <mergeCell ref="D28:E28"/>
    <mergeCell ref="J28:N28"/>
    <mergeCell ref="A29:B29"/>
    <mergeCell ref="C29:N29"/>
    <mergeCell ref="A30:B30"/>
    <mergeCell ref="C30:N30"/>
    <mergeCell ref="A31:B31"/>
    <mergeCell ref="C31:N31"/>
    <mergeCell ref="A32:B32"/>
    <mergeCell ref="C32:N32"/>
    <mergeCell ref="A33:B33"/>
    <mergeCell ref="C33:N33"/>
    <mergeCell ref="A5:A6"/>
    <mergeCell ref="N5:N6"/>
    <mergeCell ref="A27:B28"/>
    <mergeCell ref="H27:I28"/>
  </mergeCells>
  <printOptions horizontalCentered="1" verticalCentered="1"/>
  <pageMargins left="0.196527777777778" right="0.196527777777778" top="0.15625" bottom="0" header="0.313888888888889" footer="0.313888888888889"/>
  <pageSetup paperSize="9" scale="9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P41"/>
  <sheetViews>
    <sheetView topLeftCell="A9" workbookViewId="0">
      <selection activeCell="I24" sqref="I24"/>
    </sheetView>
  </sheetViews>
  <sheetFormatPr defaultColWidth="9" defaultRowHeight="11.25"/>
  <cols>
    <col min="1" max="1" width="3.625" style="1" customWidth="1"/>
    <col min="2" max="2" width="6.625" style="4" customWidth="1"/>
    <col min="3" max="3" width="3.625" style="1" customWidth="1"/>
    <col min="4" max="4" width="12.875" style="5" customWidth="1"/>
    <col min="5" max="5" width="5.75" style="4" customWidth="1"/>
    <col min="6" max="6" width="11.375" style="5" customWidth="1"/>
    <col min="7" max="7" width="11.875" style="5" customWidth="1"/>
    <col min="8" max="8" width="3.625" style="1" customWidth="1"/>
    <col min="9" max="9" width="9.75" style="5" customWidth="1"/>
    <col min="10" max="10" width="4.125" style="1" customWidth="1"/>
    <col min="11" max="11" width="9.125" style="5" customWidth="1"/>
    <col min="12" max="12" width="11.75" style="5" customWidth="1"/>
    <col min="13" max="13" width="5.5" style="1" customWidth="1"/>
    <col min="14" max="14" width="11.75" style="5" customWidth="1"/>
    <col min="15" max="15" width="6.25" style="1" customWidth="1"/>
    <col min="16" max="16" width="10.5" style="1" customWidth="1"/>
    <col min="17" max="16384" width="9" style="1"/>
  </cols>
  <sheetData>
    <row r="1" ht="24.75" customHeight="1" spans="1:16">
      <c r="A1" s="6" t="s">
        <v>73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5" t="s">
        <v>1</v>
      </c>
      <c r="P1" s="42" t="s">
        <v>46</v>
      </c>
    </row>
    <row r="2" ht="26.1" customHeight="1" spans="1:16">
      <c r="A2" s="7" t="s">
        <v>2</v>
      </c>
      <c r="B2" s="7"/>
      <c r="C2" s="8" t="s">
        <v>3</v>
      </c>
      <c r="D2" s="9"/>
      <c r="E2" s="9"/>
      <c r="F2" s="9"/>
      <c r="G2" s="9"/>
      <c r="H2" s="9"/>
      <c r="I2" s="9"/>
      <c r="J2" s="9"/>
      <c r="K2" s="66"/>
      <c r="L2" s="67" t="s">
        <v>4</v>
      </c>
      <c r="M2" s="67"/>
      <c r="N2" s="68" t="s">
        <v>5</v>
      </c>
      <c r="O2" s="69"/>
      <c r="P2" s="70" t="s">
        <v>5</v>
      </c>
    </row>
    <row r="3" ht="26.1" customHeight="1" spans="1:15">
      <c r="A3" s="7" t="s">
        <v>15</v>
      </c>
      <c r="B3" s="7"/>
      <c r="C3" s="10">
        <v>5672818</v>
      </c>
      <c r="D3" s="11"/>
      <c r="E3" s="11"/>
      <c r="F3" s="12"/>
      <c r="G3" s="13" t="s">
        <v>16</v>
      </c>
      <c r="H3" s="14" t="s">
        <v>17</v>
      </c>
      <c r="I3" s="71"/>
      <c r="J3" s="71"/>
      <c r="K3" s="72"/>
      <c r="L3" s="67" t="s">
        <v>18</v>
      </c>
      <c r="M3" s="67"/>
      <c r="N3" s="73" t="s">
        <v>12</v>
      </c>
      <c r="O3" s="74"/>
    </row>
    <row r="4" ht="23.25" customHeight="1" spans="1:15">
      <c r="A4" s="7" t="s">
        <v>19</v>
      </c>
      <c r="B4" s="7"/>
      <c r="C4" s="15">
        <v>4953441.21</v>
      </c>
      <c r="D4" s="16"/>
      <c r="E4" s="16"/>
      <c r="F4" s="17"/>
      <c r="G4" s="18" t="s">
        <v>20</v>
      </c>
      <c r="H4" s="19"/>
      <c r="I4" s="75"/>
      <c r="J4" s="75"/>
      <c r="K4" s="76"/>
      <c r="L4" s="7" t="s">
        <v>21</v>
      </c>
      <c r="M4" s="7"/>
      <c r="N4" s="77">
        <v>3905</v>
      </c>
      <c r="O4" s="74"/>
    </row>
    <row r="5" ht="26.1" customHeight="1" spans="1:15">
      <c r="A5" s="7" t="s">
        <v>24</v>
      </c>
      <c r="B5" s="7" t="s">
        <v>25</v>
      </c>
      <c r="C5" s="7"/>
      <c r="D5" s="7"/>
      <c r="E5" s="7" t="s">
        <v>26</v>
      </c>
      <c r="F5" s="7"/>
      <c r="G5" s="20" t="s">
        <v>63</v>
      </c>
      <c r="H5" s="7" t="s">
        <v>28</v>
      </c>
      <c r="I5" s="7"/>
      <c r="J5" s="7" t="s">
        <v>29</v>
      </c>
      <c r="K5" s="7"/>
      <c r="L5" s="7" t="s">
        <v>30</v>
      </c>
      <c r="M5" s="7"/>
      <c r="N5" s="20" t="s">
        <v>31</v>
      </c>
      <c r="O5" s="74"/>
    </row>
    <row r="6" ht="26.1" customHeight="1" spans="1:15">
      <c r="A6" s="7"/>
      <c r="B6" s="21" t="s">
        <v>32</v>
      </c>
      <c r="C6" s="7" t="s">
        <v>33</v>
      </c>
      <c r="D6" s="20" t="s">
        <v>34</v>
      </c>
      <c r="E6" s="21" t="s">
        <v>32</v>
      </c>
      <c r="F6" s="20" t="s">
        <v>34</v>
      </c>
      <c r="G6" s="20" t="s">
        <v>34</v>
      </c>
      <c r="H6" s="7" t="s">
        <v>35</v>
      </c>
      <c r="I6" s="20" t="s">
        <v>34</v>
      </c>
      <c r="J6" s="7" t="s">
        <v>36</v>
      </c>
      <c r="K6" s="20" t="s">
        <v>34</v>
      </c>
      <c r="L6" s="20" t="s">
        <v>34</v>
      </c>
      <c r="M6" s="7" t="s">
        <v>37</v>
      </c>
      <c r="N6" s="20"/>
      <c r="O6" s="74"/>
    </row>
    <row r="7" ht="44.25" customHeight="1" spans="1:15">
      <c r="A7" s="7">
        <v>1</v>
      </c>
      <c r="B7" s="43">
        <v>42654</v>
      </c>
      <c r="C7" s="23" t="s">
        <v>38</v>
      </c>
      <c r="D7" s="24">
        <v>570000</v>
      </c>
      <c r="E7" s="25">
        <v>42636</v>
      </c>
      <c r="F7" s="24">
        <v>570000</v>
      </c>
      <c r="G7" s="29">
        <v>472050</v>
      </c>
      <c r="H7" s="27">
        <v>0.02</v>
      </c>
      <c r="I7" s="81">
        <f>D7*H7</f>
        <v>11400</v>
      </c>
      <c r="J7" s="79" t="s">
        <v>39</v>
      </c>
      <c r="K7" s="81">
        <v>50837.84</v>
      </c>
      <c r="L7" s="29">
        <v>800</v>
      </c>
      <c r="M7" s="20" t="s">
        <v>40</v>
      </c>
      <c r="N7" s="123">
        <f>D7-I7-K7-L7</f>
        <v>506962.16</v>
      </c>
      <c r="O7" s="74"/>
    </row>
    <row r="8" ht="24.95" customHeight="1" spans="1:15">
      <c r="A8" s="7"/>
      <c r="B8" s="43"/>
      <c r="C8" s="23"/>
      <c r="D8" s="29"/>
      <c r="E8" s="28" t="s">
        <v>43</v>
      </c>
      <c r="F8" s="29"/>
      <c r="G8" s="29">
        <v>63484</v>
      </c>
      <c r="H8" s="20"/>
      <c r="I8" s="81"/>
      <c r="J8" s="7"/>
      <c r="K8" s="81"/>
      <c r="L8" s="29"/>
      <c r="M8" s="82" t="s">
        <v>44</v>
      </c>
      <c r="N8" s="81"/>
      <c r="O8" s="74"/>
    </row>
    <row r="9" ht="24.95" customHeight="1" spans="1:15">
      <c r="A9" s="7"/>
      <c r="B9" s="43"/>
      <c r="C9" s="23"/>
      <c r="D9" s="29"/>
      <c r="E9" s="21"/>
      <c r="F9" s="29"/>
      <c r="G9" s="29"/>
      <c r="H9" s="20"/>
      <c r="I9" s="81"/>
      <c r="J9" s="7"/>
      <c r="K9" s="81"/>
      <c r="L9" s="29"/>
      <c r="M9" s="83" t="s">
        <v>45</v>
      </c>
      <c r="N9" s="81"/>
      <c r="O9" s="74"/>
    </row>
    <row r="10" ht="10.5" customHeight="1" spans="1:15">
      <c r="A10" s="30"/>
      <c r="B10" s="41"/>
      <c r="C10" s="32"/>
      <c r="D10" s="33"/>
      <c r="E10" s="34"/>
      <c r="F10" s="33"/>
      <c r="G10" s="33"/>
      <c r="H10" s="35"/>
      <c r="I10" s="84"/>
      <c r="J10" s="30"/>
      <c r="K10" s="84"/>
      <c r="L10" s="33"/>
      <c r="M10" s="35"/>
      <c r="N10" s="84"/>
      <c r="O10" s="74"/>
    </row>
    <row r="11" ht="24.75" customHeight="1" spans="1:15">
      <c r="A11" s="7">
        <v>2</v>
      </c>
      <c r="B11" s="43">
        <v>42684</v>
      </c>
      <c r="C11" s="23" t="s">
        <v>38</v>
      </c>
      <c r="D11" s="24">
        <v>1430000</v>
      </c>
      <c r="E11" s="25">
        <v>42677</v>
      </c>
      <c r="F11" s="24">
        <v>1430000</v>
      </c>
      <c r="G11" s="26">
        <v>1476390</v>
      </c>
      <c r="H11" s="36">
        <v>0.02</v>
      </c>
      <c r="I11" s="81">
        <f>D11*0.02</f>
        <v>28600</v>
      </c>
      <c r="J11" s="79" t="s">
        <v>39</v>
      </c>
      <c r="K11" s="81">
        <v>95501.71</v>
      </c>
      <c r="L11" s="29">
        <v>1400</v>
      </c>
      <c r="M11" s="20"/>
      <c r="N11" s="81">
        <f>D11-I11-K11-L11</f>
        <v>1304498.29</v>
      </c>
      <c r="O11" s="74"/>
    </row>
    <row r="12" ht="18.75" customHeight="1" spans="1:15">
      <c r="A12" s="7"/>
      <c r="B12" s="43"/>
      <c r="C12" s="23"/>
      <c r="D12" s="29"/>
      <c r="E12" s="21"/>
      <c r="F12" s="29"/>
      <c r="G12" s="86"/>
      <c r="H12" s="38"/>
      <c r="I12" s="86"/>
      <c r="J12" s="87"/>
      <c r="K12" s="86"/>
      <c r="L12" s="86"/>
      <c r="M12" s="88" t="s">
        <v>66</v>
      </c>
      <c r="N12" s="81"/>
      <c r="O12" s="74"/>
    </row>
    <row r="13" ht="9.95" customHeight="1" spans="1:15">
      <c r="A13" s="30"/>
      <c r="B13" s="42"/>
      <c r="C13" s="32"/>
      <c r="D13" s="33"/>
      <c r="E13" s="34"/>
      <c r="F13" s="33"/>
      <c r="G13" s="33"/>
      <c r="H13" s="35"/>
      <c r="I13" s="84"/>
      <c r="J13" s="30"/>
      <c r="K13" s="84"/>
      <c r="L13" s="33"/>
      <c r="M13" s="89"/>
      <c r="N13" s="84"/>
      <c r="O13" s="74"/>
    </row>
    <row r="14" s="2" customFormat="1" ht="37.5" customHeight="1" spans="1:15">
      <c r="A14" s="7">
        <v>3</v>
      </c>
      <c r="B14" s="43">
        <v>42748</v>
      </c>
      <c r="C14" s="23" t="s">
        <v>38</v>
      </c>
      <c r="D14" s="29">
        <v>1530000</v>
      </c>
      <c r="E14" s="25">
        <v>43078</v>
      </c>
      <c r="F14" s="29">
        <v>1530000</v>
      </c>
      <c r="G14" s="29"/>
      <c r="H14" s="36">
        <v>0.02</v>
      </c>
      <c r="I14" s="81">
        <f>D14*0.02</f>
        <v>30600</v>
      </c>
      <c r="J14" s="79" t="s">
        <v>39</v>
      </c>
      <c r="K14" s="81">
        <v>96417.37</v>
      </c>
      <c r="L14" s="29">
        <v>2400</v>
      </c>
      <c r="M14" s="83" t="s">
        <v>67</v>
      </c>
      <c r="N14" s="81">
        <f>D14-I14-K14-L14-N16</f>
        <v>800582.63</v>
      </c>
      <c r="O14" s="90"/>
    </row>
    <row r="15" ht="20.1" customHeight="1" spans="1:15">
      <c r="A15" s="7"/>
      <c r="B15" s="43"/>
      <c r="C15" s="23"/>
      <c r="D15" s="29"/>
      <c r="E15" s="21"/>
      <c r="F15" s="29"/>
      <c r="G15" s="29"/>
      <c r="H15" s="20"/>
      <c r="I15" s="81"/>
      <c r="J15" s="7"/>
      <c r="K15" s="81"/>
      <c r="L15" s="29"/>
      <c r="M15" s="83" t="s">
        <v>68</v>
      </c>
      <c r="N15" s="81"/>
      <c r="O15" s="74"/>
    </row>
    <row r="16" ht="18.95" customHeight="1" spans="1:16">
      <c r="A16" s="7"/>
      <c r="B16" s="43"/>
      <c r="C16" s="23"/>
      <c r="D16" s="29"/>
      <c r="E16" s="21"/>
      <c r="F16" s="29"/>
      <c r="G16" s="29"/>
      <c r="H16" s="20"/>
      <c r="I16" s="81"/>
      <c r="J16" s="7"/>
      <c r="K16" s="81"/>
      <c r="L16" s="29"/>
      <c r="M16" s="91" t="s">
        <v>69</v>
      </c>
      <c r="N16" s="81">
        <v>600000</v>
      </c>
      <c r="O16" s="74"/>
      <c r="P16" s="92"/>
    </row>
    <row r="17" ht="21.95" customHeight="1" spans="1:16">
      <c r="A17" s="30"/>
      <c r="B17" s="42" t="s">
        <v>46</v>
      </c>
      <c r="C17" s="32"/>
      <c r="D17" s="33"/>
      <c r="E17" s="34"/>
      <c r="F17" s="33"/>
      <c r="G17" s="33"/>
      <c r="H17" s="35"/>
      <c r="I17" s="84"/>
      <c r="J17" s="30"/>
      <c r="K17" s="84"/>
      <c r="L17" s="33"/>
      <c r="M17" s="35"/>
      <c r="N17" s="84"/>
      <c r="O17" s="74"/>
      <c r="P17" s="92"/>
    </row>
    <row r="18" s="2" customFormat="1" ht="39.95" customHeight="1" spans="1:16">
      <c r="A18" s="30">
        <v>4</v>
      </c>
      <c r="B18" s="41">
        <v>43145</v>
      </c>
      <c r="C18" s="32" t="s">
        <v>38</v>
      </c>
      <c r="D18" s="109">
        <v>1100000</v>
      </c>
      <c r="E18" s="110">
        <v>43138</v>
      </c>
      <c r="F18" s="109">
        <v>1170000</v>
      </c>
      <c r="G18" s="40"/>
      <c r="H18" s="111">
        <v>0.02</v>
      </c>
      <c r="I18" s="84">
        <f>D18*0.02</f>
        <v>22000</v>
      </c>
      <c r="J18" s="112" t="s">
        <v>39</v>
      </c>
      <c r="K18" s="84">
        <v>97438</v>
      </c>
      <c r="L18" s="124">
        <f>D18-I18-K18-N18-N19</f>
        <v>180562</v>
      </c>
      <c r="M18" s="35" t="s">
        <v>74</v>
      </c>
      <c r="N18" s="125">
        <v>500000</v>
      </c>
      <c r="O18" s="90"/>
      <c r="P18" s="94"/>
    </row>
    <row r="19" ht="20.1" customHeight="1" spans="1:16">
      <c r="A19" s="30"/>
      <c r="B19" s="41"/>
      <c r="C19" s="32"/>
      <c r="D19" s="33"/>
      <c r="E19" s="34"/>
      <c r="F19" s="33"/>
      <c r="G19" s="33"/>
      <c r="H19" s="35"/>
      <c r="I19" s="84"/>
      <c r="J19" s="30"/>
      <c r="K19" s="84"/>
      <c r="L19" s="126" t="s">
        <v>75</v>
      </c>
      <c r="M19" s="35" t="s">
        <v>76</v>
      </c>
      <c r="N19" s="125">
        <v>300000</v>
      </c>
      <c r="O19" s="74"/>
      <c r="P19" s="92"/>
    </row>
    <row r="20" ht="20.1" customHeight="1" spans="1:16">
      <c r="A20" s="30"/>
      <c r="B20" s="41"/>
      <c r="C20" s="32"/>
      <c r="D20" s="33"/>
      <c r="E20" s="34"/>
      <c r="F20" s="33"/>
      <c r="G20" s="33"/>
      <c r="H20" s="35"/>
      <c r="I20" s="84"/>
      <c r="J20" s="30"/>
      <c r="K20" s="84"/>
      <c r="L20" s="33"/>
      <c r="M20" s="35"/>
      <c r="N20" s="84"/>
      <c r="O20" s="74"/>
      <c r="P20" s="92"/>
    </row>
    <row r="21" ht="20.1" customHeight="1" spans="1:16">
      <c r="A21" s="30"/>
      <c r="B21" s="41"/>
      <c r="C21" s="32"/>
      <c r="D21" s="33"/>
      <c r="E21" s="34"/>
      <c r="F21" s="33"/>
      <c r="G21" s="33"/>
      <c r="H21" s="35"/>
      <c r="I21" s="84"/>
      <c r="J21" s="30"/>
      <c r="K21" s="84"/>
      <c r="L21" s="33"/>
      <c r="M21" s="35"/>
      <c r="N21" s="84"/>
      <c r="O21" s="74"/>
      <c r="P21" s="92"/>
    </row>
    <row r="22" ht="20.1" customHeight="1" spans="1:16">
      <c r="A22" s="30"/>
      <c r="B22" s="41"/>
      <c r="C22" s="32"/>
      <c r="D22" s="33"/>
      <c r="E22" s="34"/>
      <c r="F22" s="33"/>
      <c r="G22" s="33"/>
      <c r="H22" s="35"/>
      <c r="I22" s="84"/>
      <c r="J22" s="30"/>
      <c r="K22" s="84"/>
      <c r="L22" s="33"/>
      <c r="M22" s="35"/>
      <c r="N22" s="84"/>
      <c r="O22" s="74"/>
      <c r="P22" s="92"/>
    </row>
    <row r="23" ht="20.1" customHeight="1" spans="1:16">
      <c r="A23" s="30"/>
      <c r="B23" s="41"/>
      <c r="C23" s="32"/>
      <c r="D23" s="33"/>
      <c r="E23" s="34"/>
      <c r="F23" s="33"/>
      <c r="G23" s="33"/>
      <c r="H23" s="35"/>
      <c r="I23" s="84"/>
      <c r="J23" s="30"/>
      <c r="K23" s="84"/>
      <c r="L23" s="33"/>
      <c r="M23" s="35"/>
      <c r="N23" s="84"/>
      <c r="O23" s="74"/>
      <c r="P23" s="92"/>
    </row>
    <row r="24" ht="20.1" customHeight="1" spans="1:16">
      <c r="A24" s="30"/>
      <c r="B24" s="41"/>
      <c r="C24" s="32"/>
      <c r="D24" s="33"/>
      <c r="E24" s="34"/>
      <c r="F24" s="33"/>
      <c r="G24" s="33"/>
      <c r="H24" s="35"/>
      <c r="I24" s="84"/>
      <c r="J24" s="30"/>
      <c r="K24" s="84"/>
      <c r="L24" s="33"/>
      <c r="M24" s="89"/>
      <c r="N24" s="84"/>
      <c r="O24" s="74"/>
      <c r="P24" s="92"/>
    </row>
    <row r="25" ht="20.1" customHeight="1" spans="1:15">
      <c r="A25" s="30"/>
      <c r="B25" s="41"/>
      <c r="C25" s="32"/>
      <c r="D25" s="33"/>
      <c r="E25" s="34"/>
      <c r="F25"/>
      <c r="G25" s="33"/>
      <c r="H25" s="35"/>
      <c r="I25" s="84"/>
      <c r="J25" s="30"/>
      <c r="K25" s="84"/>
      <c r="L25" s="33"/>
      <c r="M25" s="35"/>
      <c r="N25" s="84"/>
      <c r="O25" s="74"/>
    </row>
    <row r="26" ht="27" customHeight="1" spans="1:15">
      <c r="A26" s="7" t="s">
        <v>47</v>
      </c>
      <c r="B26" s="7"/>
      <c r="C26" s="45" t="s">
        <v>48</v>
      </c>
      <c r="D26" s="46">
        <f t="shared" ref="D26:G26" si="0">SUM(D7:D25)</f>
        <v>4630000</v>
      </c>
      <c r="E26" s="47" t="s">
        <v>48</v>
      </c>
      <c r="F26" s="46">
        <f t="shared" si="0"/>
        <v>4700000</v>
      </c>
      <c r="G26" s="46">
        <f t="shared" si="0"/>
        <v>2011924</v>
      </c>
      <c r="H26" s="47" t="s">
        <v>48</v>
      </c>
      <c r="I26" s="46">
        <f t="shared" ref="I26:N26" si="1">SUM(I7:I25)</f>
        <v>92600</v>
      </c>
      <c r="J26" s="47" t="s">
        <v>48</v>
      </c>
      <c r="K26" s="46">
        <f t="shared" si="1"/>
        <v>340194.92</v>
      </c>
      <c r="L26" s="46">
        <f t="shared" si="1"/>
        <v>185162</v>
      </c>
      <c r="M26" s="47" t="s">
        <v>48</v>
      </c>
      <c r="N26" s="46">
        <f t="shared" si="1"/>
        <v>4012043.08</v>
      </c>
      <c r="O26" s="106"/>
    </row>
    <row r="27" ht="26.1" customHeight="1" spans="1:16">
      <c r="A27" s="48" t="s">
        <v>49</v>
      </c>
      <c r="B27" s="48"/>
      <c r="C27" s="49">
        <f>G27+G28</f>
        <v>800000</v>
      </c>
      <c r="D27" s="50"/>
      <c r="E27" s="51"/>
      <c r="F27" s="52" t="s">
        <v>71</v>
      </c>
      <c r="G27" s="53">
        <f>N18</f>
        <v>500000</v>
      </c>
      <c r="H27" s="54" t="s">
        <v>51</v>
      </c>
      <c r="I27" s="54"/>
      <c r="J27" s="87" t="s">
        <v>77</v>
      </c>
      <c r="K27" s="87"/>
      <c r="L27" s="87"/>
      <c r="M27" s="87"/>
      <c r="N27" s="87"/>
      <c r="O27" s="74"/>
      <c r="P27" s="107">
        <f>C27/C3</f>
        <v>0.141023385555468</v>
      </c>
    </row>
    <row r="28" ht="26.1" customHeight="1" spans="1:16">
      <c r="A28" s="48"/>
      <c r="B28" s="48"/>
      <c r="C28" s="55"/>
      <c r="D28" s="56"/>
      <c r="E28" s="57"/>
      <c r="F28" s="58" t="s">
        <v>70</v>
      </c>
      <c r="G28" s="53">
        <f>N19</f>
        <v>300000</v>
      </c>
      <c r="H28" s="54"/>
      <c r="I28" s="54"/>
      <c r="J28" s="87" t="s">
        <v>78</v>
      </c>
      <c r="K28" s="87"/>
      <c r="L28" s="87"/>
      <c r="M28" s="87"/>
      <c r="N28" s="87"/>
      <c r="O28" s="74"/>
      <c r="P28" s="108" t="s">
        <v>55</v>
      </c>
    </row>
    <row r="29" ht="45" customHeight="1" spans="1:16">
      <c r="A29" s="7" t="s">
        <v>56</v>
      </c>
      <c r="B29" s="7"/>
      <c r="C29" s="115" t="s">
        <v>79</v>
      </c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27"/>
      <c r="O29" s="74"/>
      <c r="P29" s="128"/>
    </row>
    <row r="30" ht="45" customHeight="1" spans="1:15">
      <c r="A30" s="7" t="s">
        <v>58</v>
      </c>
      <c r="B30" s="7"/>
      <c r="C30" s="117" t="s">
        <v>59</v>
      </c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29"/>
      <c r="O30" s="74"/>
    </row>
    <row r="31" ht="45" customHeight="1" spans="1:15">
      <c r="A31" s="7" t="s">
        <v>60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4"/>
    </row>
    <row r="32" ht="45" customHeight="1" spans="1:15">
      <c r="A32" s="7" t="s">
        <v>61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4"/>
    </row>
    <row r="33" ht="42" customHeight="1" spans="1:15">
      <c r="A33" s="7" t="s">
        <v>62</v>
      </c>
      <c r="B33" s="7"/>
      <c r="C33" s="119"/>
      <c r="D33" s="120"/>
      <c r="E33" s="120"/>
      <c r="F33" s="120"/>
      <c r="G33" s="121"/>
      <c r="H33" s="122" t="s">
        <v>80</v>
      </c>
      <c r="I33" s="130"/>
      <c r="J33" s="122"/>
      <c r="K33" s="131"/>
      <c r="L33" s="131"/>
      <c r="M33" s="131"/>
      <c r="N33" s="132"/>
      <c r="O33" s="74"/>
    </row>
    <row r="34" spans="15:15">
      <c r="O34" s="74"/>
    </row>
    <row r="35" spans="15:15">
      <c r="O35" s="74"/>
    </row>
    <row r="36" spans="15:15">
      <c r="O36" s="74"/>
    </row>
    <row r="37" spans="15:15">
      <c r="O37" s="74"/>
    </row>
    <row r="38" s="3" customFormat="1" ht="13.5" spans="2:15">
      <c r="B38"/>
      <c r="O38" s="74"/>
    </row>
    <row r="39" s="3" customFormat="1" ht="13.5"/>
    <row r="40" s="3" customFormat="1" ht="13.5" spans="2:2">
      <c r="B40"/>
    </row>
    <row r="41" ht="13.5" spans="2:2">
      <c r="B41"/>
    </row>
  </sheetData>
  <mergeCells count="37">
    <mergeCell ref="A1:N1"/>
    <mergeCell ref="A2:B2"/>
    <mergeCell ref="C2:K2"/>
    <mergeCell ref="L2:M2"/>
    <mergeCell ref="A3:B3"/>
    <mergeCell ref="C3:F3"/>
    <mergeCell ref="H3:K3"/>
    <mergeCell ref="L3:M3"/>
    <mergeCell ref="A4:B4"/>
    <mergeCell ref="C4:F4"/>
    <mergeCell ref="H4:K4"/>
    <mergeCell ref="L4:M4"/>
    <mergeCell ref="B5:D5"/>
    <mergeCell ref="E5:F5"/>
    <mergeCell ref="H5:I5"/>
    <mergeCell ref="J5:K5"/>
    <mergeCell ref="L5:M5"/>
    <mergeCell ref="A26:B26"/>
    <mergeCell ref="J27:N27"/>
    <mergeCell ref="J28:N28"/>
    <mergeCell ref="A29:B29"/>
    <mergeCell ref="C29:N29"/>
    <mergeCell ref="A30:B30"/>
    <mergeCell ref="C30:N30"/>
    <mergeCell ref="A31:B31"/>
    <mergeCell ref="C31:N31"/>
    <mergeCell ref="A32:B32"/>
    <mergeCell ref="C32:N32"/>
    <mergeCell ref="A33:B33"/>
    <mergeCell ref="C33:G33"/>
    <mergeCell ref="H33:I33"/>
    <mergeCell ref="J33:N33"/>
    <mergeCell ref="A5:A6"/>
    <mergeCell ref="N5:N6"/>
    <mergeCell ref="A27:B28"/>
    <mergeCell ref="H27:I28"/>
    <mergeCell ref="C27:E28"/>
  </mergeCells>
  <printOptions horizontalCentered="1" verticalCentered="1"/>
  <pageMargins left="0.196527777777778" right="0.196527777777778" top="0.15625" bottom="0" header="0.313888888888889" footer="0.313888888888889"/>
  <pageSetup paperSize="9" scale="90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Q41"/>
  <sheetViews>
    <sheetView topLeftCell="A4" workbookViewId="0">
      <selection activeCell="N23" sqref="N23"/>
    </sheetView>
  </sheetViews>
  <sheetFormatPr defaultColWidth="9" defaultRowHeight="11.25"/>
  <cols>
    <col min="1" max="1" width="3.625" style="1" customWidth="1"/>
    <col min="2" max="2" width="6.625" style="4" customWidth="1"/>
    <col min="3" max="3" width="3.625" style="1" customWidth="1"/>
    <col min="4" max="4" width="11.625" style="5" customWidth="1"/>
    <col min="5" max="5" width="5.75" style="4" customWidth="1"/>
    <col min="6" max="6" width="11.375" style="5" customWidth="1"/>
    <col min="7" max="7" width="11.875" style="5" customWidth="1"/>
    <col min="8" max="8" width="3.625" style="1" customWidth="1"/>
    <col min="9" max="9" width="9.75" style="5" customWidth="1"/>
    <col min="10" max="10" width="5" style="1" customWidth="1"/>
    <col min="11" max="11" width="9.125" style="5" customWidth="1"/>
    <col min="12" max="12" width="13.25" style="5" customWidth="1"/>
    <col min="13" max="13" width="5.5" style="1" customWidth="1"/>
    <col min="14" max="14" width="11.75" style="5" customWidth="1"/>
    <col min="15" max="15" width="6.25" style="1" customWidth="1"/>
    <col min="16" max="16" width="10.5" style="1" customWidth="1"/>
    <col min="17" max="16384" width="9" style="1"/>
  </cols>
  <sheetData>
    <row r="1" ht="24.75" customHeight="1" spans="1:16">
      <c r="A1" s="6" t="s">
        <v>73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5" t="s">
        <v>1</v>
      </c>
      <c r="P1" s="42" t="s">
        <v>46</v>
      </c>
    </row>
    <row r="2" ht="26.1" customHeight="1" spans="1:16">
      <c r="A2" s="7" t="s">
        <v>2</v>
      </c>
      <c r="B2" s="7"/>
      <c r="C2" s="8" t="s">
        <v>3</v>
      </c>
      <c r="D2" s="9"/>
      <c r="E2" s="9"/>
      <c r="F2" s="9"/>
      <c r="G2" s="9"/>
      <c r="H2" s="9"/>
      <c r="I2" s="9"/>
      <c r="J2" s="9"/>
      <c r="K2" s="66"/>
      <c r="L2" s="67" t="s">
        <v>4</v>
      </c>
      <c r="M2" s="67"/>
      <c r="N2" s="68" t="s">
        <v>5</v>
      </c>
      <c r="O2" s="69"/>
      <c r="P2" s="70" t="s">
        <v>5</v>
      </c>
    </row>
    <row r="3" ht="26.1" customHeight="1" spans="1:15">
      <c r="A3" s="7" t="s">
        <v>15</v>
      </c>
      <c r="B3" s="7"/>
      <c r="C3" s="10">
        <v>5672818</v>
      </c>
      <c r="D3" s="11"/>
      <c r="E3" s="11"/>
      <c r="F3" s="12"/>
      <c r="G3" s="13" t="s">
        <v>16</v>
      </c>
      <c r="H3" s="14" t="s">
        <v>17</v>
      </c>
      <c r="I3" s="71"/>
      <c r="J3" s="71"/>
      <c r="K3" s="72"/>
      <c r="L3" s="67" t="s">
        <v>18</v>
      </c>
      <c r="M3" s="67"/>
      <c r="N3" s="73" t="s">
        <v>12</v>
      </c>
      <c r="O3" s="74"/>
    </row>
    <row r="4" ht="23.25" customHeight="1" spans="1:15">
      <c r="A4" s="7" t="s">
        <v>19</v>
      </c>
      <c r="B4" s="7"/>
      <c r="C4" s="15">
        <v>4953441.21</v>
      </c>
      <c r="D4" s="16"/>
      <c r="E4" s="16"/>
      <c r="F4" s="17"/>
      <c r="G4" s="18" t="s">
        <v>20</v>
      </c>
      <c r="H4" s="19"/>
      <c r="I4" s="75"/>
      <c r="J4" s="75"/>
      <c r="K4" s="76"/>
      <c r="L4" s="7" t="s">
        <v>21</v>
      </c>
      <c r="M4" s="7"/>
      <c r="N4" s="77">
        <v>3905</v>
      </c>
      <c r="O4" s="74"/>
    </row>
    <row r="5" ht="26.1" customHeight="1" spans="1:15">
      <c r="A5" s="7" t="s">
        <v>24</v>
      </c>
      <c r="B5" s="7" t="s">
        <v>25</v>
      </c>
      <c r="C5" s="7"/>
      <c r="D5" s="7"/>
      <c r="E5" s="7" t="s">
        <v>26</v>
      </c>
      <c r="F5" s="7"/>
      <c r="G5" s="20" t="s">
        <v>63</v>
      </c>
      <c r="H5" s="7" t="s">
        <v>28</v>
      </c>
      <c r="I5" s="7"/>
      <c r="J5" s="7" t="s">
        <v>29</v>
      </c>
      <c r="K5" s="7"/>
      <c r="L5" s="7" t="s">
        <v>30</v>
      </c>
      <c r="M5" s="7"/>
      <c r="N5" s="20" t="s">
        <v>31</v>
      </c>
      <c r="O5" s="74"/>
    </row>
    <row r="6" ht="26.1" customHeight="1" spans="1:15">
      <c r="A6" s="7"/>
      <c r="B6" s="21" t="s">
        <v>32</v>
      </c>
      <c r="C6" s="7" t="s">
        <v>33</v>
      </c>
      <c r="D6" s="20" t="s">
        <v>34</v>
      </c>
      <c r="E6" s="21" t="s">
        <v>32</v>
      </c>
      <c r="F6" s="20" t="s">
        <v>34</v>
      </c>
      <c r="G6" s="20" t="s">
        <v>34</v>
      </c>
      <c r="H6" s="7" t="s">
        <v>35</v>
      </c>
      <c r="I6" s="20" t="s">
        <v>34</v>
      </c>
      <c r="J6" s="7" t="s">
        <v>36</v>
      </c>
      <c r="K6" s="20" t="s">
        <v>34</v>
      </c>
      <c r="L6" s="20" t="s">
        <v>34</v>
      </c>
      <c r="M6" s="7" t="s">
        <v>37</v>
      </c>
      <c r="N6" s="20"/>
      <c r="O6" s="74"/>
    </row>
    <row r="7" ht="44.25" customHeight="1" spans="1:15">
      <c r="A7" s="7">
        <v>1</v>
      </c>
      <c r="B7" s="22">
        <v>42654</v>
      </c>
      <c r="C7" s="23" t="s">
        <v>38</v>
      </c>
      <c r="D7" s="24">
        <v>570000</v>
      </c>
      <c r="E7" s="25">
        <v>42636</v>
      </c>
      <c r="F7" s="24">
        <v>570000</v>
      </c>
      <c r="G7" s="26">
        <v>472050</v>
      </c>
      <c r="H7" s="27">
        <v>0.02</v>
      </c>
      <c r="I7" s="78">
        <f>D7*H7</f>
        <v>11400</v>
      </c>
      <c r="J7" s="79" t="s">
        <v>39</v>
      </c>
      <c r="K7" s="78">
        <v>50837.84</v>
      </c>
      <c r="L7" s="26">
        <v>800</v>
      </c>
      <c r="M7" s="20" t="s">
        <v>40</v>
      </c>
      <c r="N7" s="80">
        <f>D7-I7-K7-L7</f>
        <v>506962.16</v>
      </c>
      <c r="O7" s="74"/>
    </row>
    <row r="8" ht="16.5" customHeight="1" spans="1:15">
      <c r="A8" s="7"/>
      <c r="B8" s="22"/>
      <c r="C8" s="23"/>
      <c r="D8" s="26"/>
      <c r="E8" s="28" t="s">
        <v>43</v>
      </c>
      <c r="F8" s="29"/>
      <c r="G8" s="29">
        <v>63484</v>
      </c>
      <c r="H8" s="20"/>
      <c r="I8" s="81"/>
      <c r="J8" s="7"/>
      <c r="K8" s="81"/>
      <c r="L8" s="29"/>
      <c r="M8" s="82" t="s">
        <v>44</v>
      </c>
      <c r="N8" s="78"/>
      <c r="O8" s="74"/>
    </row>
    <row r="9" ht="24.95" customHeight="1" spans="1:15">
      <c r="A9" s="7"/>
      <c r="B9" s="22"/>
      <c r="C9" s="23"/>
      <c r="D9" s="29"/>
      <c r="E9" s="21"/>
      <c r="F9" s="29"/>
      <c r="G9" s="29"/>
      <c r="H9" s="20"/>
      <c r="I9" s="81"/>
      <c r="J9" s="7"/>
      <c r="K9" s="81"/>
      <c r="L9" s="29"/>
      <c r="M9" s="83" t="s">
        <v>45</v>
      </c>
      <c r="N9" s="78"/>
      <c r="O9" s="74"/>
    </row>
    <row r="10" ht="10.5" customHeight="1" spans="1:15">
      <c r="A10" s="30"/>
      <c r="B10" s="31"/>
      <c r="C10" s="32"/>
      <c r="D10" s="33"/>
      <c r="E10" s="34"/>
      <c r="F10" s="33"/>
      <c r="G10" s="33"/>
      <c r="H10" s="35"/>
      <c r="I10" s="84"/>
      <c r="J10" s="30"/>
      <c r="K10" s="84"/>
      <c r="L10" s="33"/>
      <c r="M10" s="35"/>
      <c r="N10" s="85"/>
      <c r="O10" s="74"/>
    </row>
    <row r="11" ht="24.75" customHeight="1" spans="1:15">
      <c r="A11" s="7">
        <v>2</v>
      </c>
      <c r="B11" s="22">
        <v>42684</v>
      </c>
      <c r="C11" s="23" t="s">
        <v>38</v>
      </c>
      <c r="D11" s="24">
        <v>1430000</v>
      </c>
      <c r="E11" s="25">
        <v>42677</v>
      </c>
      <c r="F11" s="24">
        <v>1430000</v>
      </c>
      <c r="G11" s="26">
        <v>1476390</v>
      </c>
      <c r="H11" s="36">
        <v>0.02</v>
      </c>
      <c r="I11" s="78">
        <f>D11*0.02</f>
        <v>28600</v>
      </c>
      <c r="J11" s="79" t="s">
        <v>39</v>
      </c>
      <c r="K11" s="78">
        <v>95501.71</v>
      </c>
      <c r="L11" s="26">
        <v>1400</v>
      </c>
      <c r="M11" s="20"/>
      <c r="N11" s="78">
        <f>D11-I11-K11-L11</f>
        <v>1304498.29</v>
      </c>
      <c r="O11" s="74"/>
    </row>
    <row r="12" ht="18.75" customHeight="1" spans="1:15">
      <c r="A12" s="7"/>
      <c r="B12" s="22"/>
      <c r="C12" s="23"/>
      <c r="D12" s="26"/>
      <c r="E12" s="21"/>
      <c r="F12" s="26"/>
      <c r="G12" s="37"/>
      <c r="H12" s="38"/>
      <c r="I12" s="86"/>
      <c r="J12" s="87"/>
      <c r="K12" s="86"/>
      <c r="L12" s="86"/>
      <c r="M12" s="88" t="s">
        <v>66</v>
      </c>
      <c r="N12" s="78"/>
      <c r="O12" s="74"/>
    </row>
    <row r="13" ht="9.95" customHeight="1" spans="1:15">
      <c r="A13" s="30"/>
      <c r="B13" s="39"/>
      <c r="C13" s="32"/>
      <c r="D13" s="40"/>
      <c r="E13" s="34"/>
      <c r="F13" s="40"/>
      <c r="G13" s="40"/>
      <c r="H13" s="35"/>
      <c r="I13" s="84"/>
      <c r="J13" s="30"/>
      <c r="K13" s="84"/>
      <c r="L13" s="33"/>
      <c r="M13" s="89"/>
      <c r="N13" s="85"/>
      <c r="O13" s="74"/>
    </row>
    <row r="14" s="2" customFormat="1" ht="37.5" customHeight="1" spans="1:15">
      <c r="A14" s="7">
        <v>3</v>
      </c>
      <c r="B14" s="22">
        <v>42748</v>
      </c>
      <c r="C14" s="23" t="s">
        <v>38</v>
      </c>
      <c r="D14" s="26">
        <v>1530000</v>
      </c>
      <c r="E14" s="25">
        <v>43078</v>
      </c>
      <c r="F14" s="26">
        <v>1530000</v>
      </c>
      <c r="G14" s="26"/>
      <c r="H14" s="36">
        <v>0.02</v>
      </c>
      <c r="I14" s="78">
        <f>D14*0.02</f>
        <v>30600</v>
      </c>
      <c r="J14" s="79" t="s">
        <v>39</v>
      </c>
      <c r="K14" s="78">
        <v>96417.37</v>
      </c>
      <c r="L14" s="26">
        <v>2400</v>
      </c>
      <c r="M14" s="83" t="s">
        <v>67</v>
      </c>
      <c r="N14" s="78">
        <f>D14-I14-K14-L14-N16</f>
        <v>800582.63</v>
      </c>
      <c r="O14" s="90"/>
    </row>
    <row r="15" ht="20.1" customHeight="1" spans="1:15">
      <c r="A15" s="7"/>
      <c r="B15" s="22"/>
      <c r="C15" s="23"/>
      <c r="D15" s="26"/>
      <c r="E15" s="21"/>
      <c r="F15" s="26"/>
      <c r="G15" s="26"/>
      <c r="H15" s="20"/>
      <c r="I15" s="81"/>
      <c r="J15" s="7"/>
      <c r="K15" s="81"/>
      <c r="L15" s="29"/>
      <c r="M15" s="83" t="s">
        <v>68</v>
      </c>
      <c r="N15" s="78"/>
      <c r="O15" s="74"/>
    </row>
    <row r="16" ht="18.95" customHeight="1" spans="1:16">
      <c r="A16" s="7"/>
      <c r="B16" s="22"/>
      <c r="C16" s="23"/>
      <c r="D16" s="26"/>
      <c r="E16" s="21"/>
      <c r="F16" s="26"/>
      <c r="G16" s="26"/>
      <c r="H16" s="20"/>
      <c r="I16" s="81"/>
      <c r="J16" s="7"/>
      <c r="K16" s="81"/>
      <c r="L16" s="29"/>
      <c r="M16" s="91" t="s">
        <v>69</v>
      </c>
      <c r="N16" s="78">
        <v>600000</v>
      </c>
      <c r="O16" s="74"/>
      <c r="P16" s="92"/>
    </row>
    <row r="17" ht="8.25" customHeight="1" spans="1:16">
      <c r="A17" s="30"/>
      <c r="B17" s="39"/>
      <c r="C17" s="32"/>
      <c r="D17" s="40"/>
      <c r="E17" s="34"/>
      <c r="F17" s="40"/>
      <c r="G17" s="40"/>
      <c r="H17" s="35"/>
      <c r="I17" s="84"/>
      <c r="J17" s="30"/>
      <c r="K17" s="84"/>
      <c r="L17" s="33"/>
      <c r="M17" s="35"/>
      <c r="N17" s="85"/>
      <c r="O17" s="74"/>
      <c r="P17" s="92"/>
    </row>
    <row r="18" s="2" customFormat="1" ht="39.95" customHeight="1" spans="1:16">
      <c r="A18" s="7">
        <v>4</v>
      </c>
      <c r="B18" s="22">
        <v>43145</v>
      </c>
      <c r="C18" s="23" t="s">
        <v>38</v>
      </c>
      <c r="D18" s="24">
        <v>1100000</v>
      </c>
      <c r="E18" s="25">
        <v>43138</v>
      </c>
      <c r="F18" s="24">
        <v>1170000</v>
      </c>
      <c r="G18" s="26"/>
      <c r="H18" s="36">
        <v>0.02</v>
      </c>
      <c r="I18" s="78">
        <f>D18*0.02</f>
        <v>22000</v>
      </c>
      <c r="J18" s="79" t="s">
        <v>39</v>
      </c>
      <c r="K18" s="78">
        <v>97438</v>
      </c>
      <c r="L18" s="93">
        <f>D18-I18-K18-N18-N19</f>
        <v>180562</v>
      </c>
      <c r="M18" s="20" t="s">
        <v>74</v>
      </c>
      <c r="N18" s="37">
        <v>500000</v>
      </c>
      <c r="O18" s="90"/>
      <c r="P18" s="94"/>
    </row>
    <row r="19" ht="20.1" customHeight="1" spans="1:16">
      <c r="A19" s="30"/>
      <c r="B19" s="41"/>
      <c r="C19" s="32"/>
      <c r="D19" s="33"/>
      <c r="E19" s="34"/>
      <c r="F19" s="40"/>
      <c r="G19" s="40"/>
      <c r="H19" s="35"/>
      <c r="I19" s="84"/>
      <c r="J19" s="30"/>
      <c r="K19" s="84"/>
      <c r="L19" s="95" t="s">
        <v>75</v>
      </c>
      <c r="M19" s="20" t="s">
        <v>76</v>
      </c>
      <c r="N19" s="37">
        <v>300000</v>
      </c>
      <c r="O19" s="74"/>
      <c r="P19" s="92"/>
    </row>
    <row r="20" ht="20.1" customHeight="1" spans="1:16">
      <c r="A20" s="30"/>
      <c r="B20" s="42" t="s">
        <v>46</v>
      </c>
      <c r="C20" s="32"/>
      <c r="D20" s="33"/>
      <c r="E20" s="34"/>
      <c r="F20" s="33"/>
      <c r="G20" s="33"/>
      <c r="H20" s="35"/>
      <c r="I20" s="84"/>
      <c r="J20" s="30"/>
      <c r="K20" s="84"/>
      <c r="L20" s="96"/>
      <c r="M20" s="35"/>
      <c r="N20" s="85"/>
      <c r="O20" s="74"/>
      <c r="P20" s="92"/>
    </row>
    <row r="21" ht="20.1" customHeight="1" spans="1:17">
      <c r="A21" s="30">
        <v>5</v>
      </c>
      <c r="B21" s="41">
        <v>43272</v>
      </c>
      <c r="C21" s="32" t="s">
        <v>38</v>
      </c>
      <c r="D21" s="109">
        <v>70000</v>
      </c>
      <c r="E21" s="110"/>
      <c r="F21" s="109"/>
      <c r="G21" s="40"/>
      <c r="H21" s="111">
        <v>0.02</v>
      </c>
      <c r="I21" s="85">
        <f>D21*0.02</f>
        <v>1400</v>
      </c>
      <c r="J21" s="112" t="s">
        <v>39</v>
      </c>
      <c r="K21" s="84">
        <v>0</v>
      </c>
      <c r="L21" s="93">
        <v>-180562</v>
      </c>
      <c r="M21" s="113" t="s">
        <v>70</v>
      </c>
      <c r="N21" s="114">
        <v>249160</v>
      </c>
      <c r="O21" s="74"/>
      <c r="P21" s="92"/>
      <c r="Q21" s="1">
        <f>D29-I29-K29-L29-N29</f>
        <v>2</v>
      </c>
    </row>
    <row r="22" ht="20.1" customHeight="1" spans="1:16">
      <c r="A22" s="30"/>
      <c r="B22" s="41"/>
      <c r="C22" s="32"/>
      <c r="D22" s="33"/>
      <c r="E22" s="34"/>
      <c r="F22" s="33"/>
      <c r="G22" s="33"/>
      <c r="H22" s="35"/>
      <c r="I22" s="84"/>
      <c r="J22" s="30"/>
      <c r="K22" s="84"/>
      <c r="L22" s="95" t="s">
        <v>81</v>
      </c>
      <c r="M22" s="104"/>
      <c r="N22" s="105"/>
      <c r="O22" s="74"/>
      <c r="P22" s="92"/>
    </row>
    <row r="23" ht="20.1" customHeight="1" spans="1:16">
      <c r="A23" s="30"/>
      <c r="B23" s="41"/>
      <c r="C23" s="32"/>
      <c r="D23" s="33"/>
      <c r="E23" s="34"/>
      <c r="F23" s="33"/>
      <c r="G23" s="33"/>
      <c r="H23" s="35"/>
      <c r="I23" s="84"/>
      <c r="J23" s="30"/>
      <c r="K23" s="84"/>
      <c r="L23" s="95"/>
      <c r="M23" s="104"/>
      <c r="N23" s="105"/>
      <c r="O23" s="74"/>
      <c r="P23" s="92"/>
    </row>
    <row r="24" ht="20.1" customHeight="1" spans="1:16">
      <c r="A24" s="30"/>
      <c r="B24" s="41"/>
      <c r="C24" s="32"/>
      <c r="D24" s="33"/>
      <c r="E24" s="34"/>
      <c r="F24" s="33"/>
      <c r="G24" s="33"/>
      <c r="H24" s="35"/>
      <c r="I24" s="84"/>
      <c r="J24" s="30"/>
      <c r="K24" s="84"/>
      <c r="L24" s="95"/>
      <c r="M24" s="104"/>
      <c r="N24" s="105"/>
      <c r="O24" s="74"/>
      <c r="P24" s="92"/>
    </row>
    <row r="25" ht="20.1" customHeight="1" spans="1:16">
      <c r="A25" s="30"/>
      <c r="B25" s="41"/>
      <c r="C25" s="32"/>
      <c r="D25" s="33"/>
      <c r="E25" s="34"/>
      <c r="F25" s="33"/>
      <c r="G25" s="33"/>
      <c r="H25" s="35"/>
      <c r="I25" s="84"/>
      <c r="J25" s="30"/>
      <c r="K25" s="84"/>
      <c r="L25" s="95"/>
      <c r="M25" s="104"/>
      <c r="N25" s="105"/>
      <c r="O25" s="74"/>
      <c r="P25" s="92"/>
    </row>
    <row r="26" ht="20.1" customHeight="1" spans="1:16">
      <c r="A26" s="30"/>
      <c r="B26" s="41"/>
      <c r="C26" s="32"/>
      <c r="D26" s="33"/>
      <c r="E26" s="34"/>
      <c r="F26" s="33"/>
      <c r="G26" s="33"/>
      <c r="H26" s="35"/>
      <c r="I26" s="84"/>
      <c r="J26" s="30"/>
      <c r="K26" s="84"/>
      <c r="L26" s="33"/>
      <c r="M26" s="35"/>
      <c r="N26" s="85"/>
      <c r="O26" s="74"/>
      <c r="P26" s="92"/>
    </row>
    <row r="27" ht="20.1" customHeight="1" spans="1:16">
      <c r="A27" s="30"/>
      <c r="B27" s="41"/>
      <c r="C27" s="32"/>
      <c r="D27" s="33"/>
      <c r="E27" s="34"/>
      <c r="F27" s="33"/>
      <c r="G27" s="33"/>
      <c r="H27" s="35"/>
      <c r="I27" s="84"/>
      <c r="J27" s="30"/>
      <c r="K27" s="84"/>
      <c r="L27" s="33"/>
      <c r="M27" s="35"/>
      <c r="N27" s="85"/>
      <c r="O27" s="74"/>
      <c r="P27" s="92"/>
    </row>
    <row r="28" ht="20.1" customHeight="1" spans="1:15">
      <c r="A28" s="30"/>
      <c r="B28" s="41"/>
      <c r="C28" s="32"/>
      <c r="D28" s="33"/>
      <c r="E28" s="34"/>
      <c r="F28"/>
      <c r="G28" s="33"/>
      <c r="H28" s="35"/>
      <c r="I28" s="84"/>
      <c r="J28" s="30"/>
      <c r="K28" s="84"/>
      <c r="L28" s="33"/>
      <c r="M28" s="35"/>
      <c r="N28" s="84"/>
      <c r="O28" s="74"/>
    </row>
    <row r="29" ht="27" customHeight="1" spans="1:15">
      <c r="A29" s="7" t="s">
        <v>47</v>
      </c>
      <c r="B29" s="7"/>
      <c r="C29" s="45" t="s">
        <v>48</v>
      </c>
      <c r="D29" s="46">
        <f t="shared" ref="D29:G29" si="0">SUM(D7:D28)</f>
        <v>4700000</v>
      </c>
      <c r="E29" s="47" t="s">
        <v>48</v>
      </c>
      <c r="F29" s="46">
        <f t="shared" si="0"/>
        <v>4700000</v>
      </c>
      <c r="G29" s="46">
        <f t="shared" si="0"/>
        <v>2011924</v>
      </c>
      <c r="H29" s="47" t="s">
        <v>48</v>
      </c>
      <c r="I29" s="46">
        <f t="shared" ref="I29:N29" si="1">SUM(I7:I28)</f>
        <v>94000</v>
      </c>
      <c r="J29" s="47" t="s">
        <v>48</v>
      </c>
      <c r="K29" s="46">
        <f t="shared" si="1"/>
        <v>340194.92</v>
      </c>
      <c r="L29" s="46">
        <f t="shared" si="1"/>
        <v>4600</v>
      </c>
      <c r="M29" s="47" t="s">
        <v>48</v>
      </c>
      <c r="N29" s="46">
        <f t="shared" si="1"/>
        <v>4261203.08</v>
      </c>
      <c r="O29" s="106"/>
    </row>
    <row r="30" ht="26.1" customHeight="1" spans="1:16">
      <c r="A30" s="48" t="s">
        <v>49</v>
      </c>
      <c r="B30" s="48"/>
      <c r="C30" s="49">
        <f>G30+G31</f>
        <v>249160</v>
      </c>
      <c r="D30" s="50"/>
      <c r="E30" s="51"/>
      <c r="F30" s="52" t="s">
        <v>71</v>
      </c>
      <c r="G30" s="53">
        <v>0</v>
      </c>
      <c r="H30" s="54" t="s">
        <v>51</v>
      </c>
      <c r="I30" s="54"/>
      <c r="J30" s="87" t="s">
        <v>77</v>
      </c>
      <c r="K30" s="87"/>
      <c r="L30" s="87"/>
      <c r="M30" s="87"/>
      <c r="N30" s="87"/>
      <c r="O30" s="74"/>
      <c r="P30" s="107">
        <f>C30/C3</f>
        <v>0.0439217334312506</v>
      </c>
    </row>
    <row r="31" ht="26.1" customHeight="1" spans="1:16">
      <c r="A31" s="48"/>
      <c r="B31" s="48"/>
      <c r="C31" s="55"/>
      <c r="D31" s="56"/>
      <c r="E31" s="57"/>
      <c r="F31" s="58" t="s">
        <v>70</v>
      </c>
      <c r="G31" s="53">
        <f>N21</f>
        <v>249160</v>
      </c>
      <c r="H31" s="54"/>
      <c r="I31" s="54"/>
      <c r="J31" s="87" t="s">
        <v>78</v>
      </c>
      <c r="K31" s="87"/>
      <c r="L31" s="87"/>
      <c r="M31" s="87"/>
      <c r="N31" s="87"/>
      <c r="O31" s="74"/>
      <c r="P31" s="108" t="s">
        <v>55</v>
      </c>
    </row>
    <row r="32" ht="36" customHeight="1" spans="1:15">
      <c r="A32" s="59" t="s">
        <v>56</v>
      </c>
      <c r="B32" s="59"/>
      <c r="C32" s="60" t="s">
        <v>82</v>
      </c>
      <c r="D32" s="61"/>
      <c r="E32" s="61"/>
      <c r="F32" s="61"/>
      <c r="G32" s="61"/>
      <c r="H32" s="62"/>
      <c r="I32" s="59" t="s">
        <v>58</v>
      </c>
      <c r="J32" s="59"/>
      <c r="K32" s="59" t="s">
        <v>59</v>
      </c>
      <c r="L32" s="59"/>
      <c r="M32" s="59"/>
      <c r="N32" s="59"/>
      <c r="O32" s="74"/>
    </row>
    <row r="33" ht="36" customHeight="1" spans="1:15">
      <c r="A33" s="59" t="s">
        <v>83</v>
      </c>
      <c r="B33" s="59"/>
      <c r="C33" s="63"/>
      <c r="D33" s="63"/>
      <c r="E33" s="63"/>
      <c r="F33" s="63"/>
      <c r="G33" s="63"/>
      <c r="H33" s="63"/>
      <c r="I33" s="59" t="s">
        <v>60</v>
      </c>
      <c r="J33" s="59"/>
      <c r="K33" s="59"/>
      <c r="L33" s="59"/>
      <c r="M33" s="59"/>
      <c r="N33" s="59"/>
      <c r="O33" s="74"/>
    </row>
    <row r="34" s="3" customFormat="1" ht="36" customHeight="1" spans="1:15">
      <c r="A34" s="59" t="s">
        <v>84</v>
      </c>
      <c r="B34" s="59"/>
      <c r="C34" s="64"/>
      <c r="D34" s="64"/>
      <c r="E34" s="64"/>
      <c r="F34" s="64"/>
      <c r="G34" s="64"/>
      <c r="H34" s="64"/>
      <c r="I34" s="59" t="s">
        <v>61</v>
      </c>
      <c r="J34" s="59"/>
      <c r="K34" s="59"/>
      <c r="L34" s="59"/>
      <c r="M34" s="59"/>
      <c r="N34" s="59"/>
      <c r="O34" s="74"/>
    </row>
    <row r="35" s="3" customFormat="1" ht="36" customHeight="1" spans="1:15">
      <c r="A35" s="59" t="s">
        <v>62</v>
      </c>
      <c r="B35" s="59"/>
      <c r="C35" s="64"/>
      <c r="D35" s="64"/>
      <c r="E35" s="64"/>
      <c r="F35" s="64"/>
      <c r="G35" s="64"/>
      <c r="H35" s="64"/>
      <c r="I35" s="59" t="s">
        <v>80</v>
      </c>
      <c r="J35" s="59"/>
      <c r="K35" s="59"/>
      <c r="L35" s="59"/>
      <c r="M35" s="59"/>
      <c r="N35" s="59"/>
      <c r="O35" s="74"/>
    </row>
    <row r="36" s="3" customFormat="1" ht="13.5" spans="2:2">
      <c r="B36"/>
    </row>
    <row r="37" ht="13.5" spans="2:2">
      <c r="B37"/>
    </row>
    <row r="41" ht="13.5" spans="2:2">
      <c r="B41"/>
    </row>
  </sheetData>
  <mergeCells count="43">
    <mergeCell ref="A1:N1"/>
    <mergeCell ref="A2:B2"/>
    <mergeCell ref="C2:K2"/>
    <mergeCell ref="L2:M2"/>
    <mergeCell ref="A3:B3"/>
    <mergeCell ref="C3:F3"/>
    <mergeCell ref="H3:K3"/>
    <mergeCell ref="L3:M3"/>
    <mergeCell ref="A4:B4"/>
    <mergeCell ref="C4:F4"/>
    <mergeCell ref="H4:K4"/>
    <mergeCell ref="L4:M4"/>
    <mergeCell ref="B5:D5"/>
    <mergeCell ref="E5:F5"/>
    <mergeCell ref="H5:I5"/>
    <mergeCell ref="J5:K5"/>
    <mergeCell ref="L5:M5"/>
    <mergeCell ref="A29:B29"/>
    <mergeCell ref="J30:N30"/>
    <mergeCell ref="J31:N31"/>
    <mergeCell ref="A32:B32"/>
    <mergeCell ref="C32:H32"/>
    <mergeCell ref="I32:J32"/>
    <mergeCell ref="K32:N32"/>
    <mergeCell ref="A33:B33"/>
    <mergeCell ref="C33:H33"/>
    <mergeCell ref="I33:J33"/>
    <mergeCell ref="K33:N33"/>
    <mergeCell ref="A34:B34"/>
    <mergeCell ref="C34:H34"/>
    <mergeCell ref="I34:J34"/>
    <mergeCell ref="K34:N34"/>
    <mergeCell ref="A35:B35"/>
    <mergeCell ref="C35:H35"/>
    <mergeCell ref="I35:J35"/>
    <mergeCell ref="K35:N35"/>
    <mergeCell ref="A5:A6"/>
    <mergeCell ref="M21:M22"/>
    <mergeCell ref="N5:N6"/>
    <mergeCell ref="N21:N22"/>
    <mergeCell ref="A30:B31"/>
    <mergeCell ref="C30:E31"/>
    <mergeCell ref="H30:I31"/>
  </mergeCells>
  <printOptions horizontalCentered="1" verticalCentered="1"/>
  <pageMargins left="0.196527777777778" right="0.196527777777778" top="0.15625" bottom="0" header="0.313888888888889" footer="0.313888888888889"/>
  <pageSetup paperSize="9" scale="90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1"/>
  <sheetViews>
    <sheetView tabSelected="1" workbookViewId="0">
      <selection activeCell="AD12" sqref="AD12"/>
    </sheetView>
  </sheetViews>
  <sheetFormatPr defaultColWidth="9" defaultRowHeight="11.25"/>
  <cols>
    <col min="1" max="1" width="3.625" style="1" customWidth="1"/>
    <col min="2" max="2" width="6.625" style="4" customWidth="1"/>
    <col min="3" max="3" width="3.625" style="1" customWidth="1"/>
    <col min="4" max="4" width="11.625" style="5" customWidth="1"/>
    <col min="5" max="5" width="5.75" style="4" customWidth="1"/>
    <col min="6" max="6" width="11.375" style="5" customWidth="1"/>
    <col min="7" max="7" width="11.875" style="5" customWidth="1"/>
    <col min="8" max="8" width="4.375" style="1" customWidth="1"/>
    <col min="9" max="9" width="9.75" style="5" customWidth="1"/>
    <col min="10" max="10" width="5" style="1" customWidth="1"/>
    <col min="11" max="11" width="9.125" style="5" customWidth="1"/>
    <col min="12" max="12" width="13.25" style="5" customWidth="1"/>
    <col min="13" max="13" width="5.5" style="1" customWidth="1"/>
    <col min="14" max="14" width="11.75" style="5" customWidth="1"/>
    <col min="15" max="15" width="6.25" style="1" customWidth="1"/>
    <col min="16" max="16" width="10.5" style="1" customWidth="1"/>
    <col min="17" max="16384" width="9" style="1"/>
  </cols>
  <sheetData>
    <row r="1" s="1" customFormat="1" ht="24.75" customHeight="1" spans="1:16">
      <c r="A1" s="6" t="s">
        <v>73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5" t="s">
        <v>1</v>
      </c>
      <c r="P1" s="42" t="s">
        <v>46</v>
      </c>
    </row>
    <row r="2" s="1" customFormat="1" ht="26.1" customHeight="1" spans="1:16">
      <c r="A2" s="7" t="s">
        <v>2</v>
      </c>
      <c r="B2" s="7"/>
      <c r="C2" s="8" t="s">
        <v>3</v>
      </c>
      <c r="D2" s="9"/>
      <c r="E2" s="9"/>
      <c r="F2" s="9"/>
      <c r="G2" s="9"/>
      <c r="H2" s="9"/>
      <c r="I2" s="9"/>
      <c r="J2" s="9"/>
      <c r="K2" s="66"/>
      <c r="L2" s="67" t="s">
        <v>4</v>
      </c>
      <c r="M2" s="67"/>
      <c r="N2" s="68" t="s">
        <v>5</v>
      </c>
      <c r="O2" s="69"/>
      <c r="P2" s="70" t="s">
        <v>5</v>
      </c>
    </row>
    <row r="3" s="1" customFormat="1" ht="26.1" customHeight="1" spans="1:15">
      <c r="A3" s="7" t="s">
        <v>15</v>
      </c>
      <c r="B3" s="7"/>
      <c r="C3" s="10">
        <v>5672818</v>
      </c>
      <c r="D3" s="11"/>
      <c r="E3" s="11"/>
      <c r="F3" s="12"/>
      <c r="G3" s="13" t="s">
        <v>16</v>
      </c>
      <c r="H3" s="14" t="s">
        <v>17</v>
      </c>
      <c r="I3" s="71"/>
      <c r="J3" s="71"/>
      <c r="K3" s="72"/>
      <c r="L3" s="67" t="s">
        <v>18</v>
      </c>
      <c r="M3" s="67"/>
      <c r="N3" s="73" t="s">
        <v>12</v>
      </c>
      <c r="O3" s="74"/>
    </row>
    <row r="4" s="1" customFormat="1" ht="23.25" customHeight="1" spans="1:15">
      <c r="A4" s="7" t="s">
        <v>19</v>
      </c>
      <c r="B4" s="7"/>
      <c r="C4" s="15">
        <v>4953441.21</v>
      </c>
      <c r="D4" s="16"/>
      <c r="E4" s="16"/>
      <c r="F4" s="17"/>
      <c r="G4" s="18" t="s">
        <v>20</v>
      </c>
      <c r="H4" s="19"/>
      <c r="I4" s="75"/>
      <c r="J4" s="75"/>
      <c r="K4" s="76"/>
      <c r="L4" s="7" t="s">
        <v>21</v>
      </c>
      <c r="M4" s="7"/>
      <c r="N4" s="77">
        <v>3905</v>
      </c>
      <c r="O4" s="74"/>
    </row>
    <row r="5" s="1" customFormat="1" ht="26.1" customHeight="1" spans="1:15">
      <c r="A5" s="7" t="s">
        <v>24</v>
      </c>
      <c r="B5" s="7" t="s">
        <v>25</v>
      </c>
      <c r="C5" s="7"/>
      <c r="D5" s="7"/>
      <c r="E5" s="7" t="s">
        <v>26</v>
      </c>
      <c r="F5" s="7"/>
      <c r="G5" s="20" t="s">
        <v>63</v>
      </c>
      <c r="H5" s="7" t="s">
        <v>28</v>
      </c>
      <c r="I5" s="7"/>
      <c r="J5" s="7" t="s">
        <v>29</v>
      </c>
      <c r="K5" s="7"/>
      <c r="L5" s="7" t="s">
        <v>30</v>
      </c>
      <c r="M5" s="7"/>
      <c r="N5" s="20" t="s">
        <v>31</v>
      </c>
      <c r="O5" s="74"/>
    </row>
    <row r="6" s="1" customFormat="1" ht="26.1" customHeight="1" spans="1:15">
      <c r="A6" s="7"/>
      <c r="B6" s="21" t="s">
        <v>32</v>
      </c>
      <c r="C6" s="7" t="s">
        <v>33</v>
      </c>
      <c r="D6" s="20" t="s">
        <v>34</v>
      </c>
      <c r="E6" s="21" t="s">
        <v>32</v>
      </c>
      <c r="F6" s="20" t="s">
        <v>34</v>
      </c>
      <c r="G6" s="20" t="s">
        <v>34</v>
      </c>
      <c r="H6" s="7" t="s">
        <v>35</v>
      </c>
      <c r="I6" s="20" t="s">
        <v>34</v>
      </c>
      <c r="J6" s="7" t="s">
        <v>36</v>
      </c>
      <c r="K6" s="20" t="s">
        <v>34</v>
      </c>
      <c r="L6" s="20" t="s">
        <v>34</v>
      </c>
      <c r="M6" s="7" t="s">
        <v>37</v>
      </c>
      <c r="N6" s="20"/>
      <c r="O6" s="74"/>
    </row>
    <row r="7" s="1" customFormat="1" ht="44.25" customHeight="1" spans="1:15">
      <c r="A7" s="7">
        <v>1</v>
      </c>
      <c r="B7" s="22">
        <v>42654</v>
      </c>
      <c r="C7" s="23" t="s">
        <v>38</v>
      </c>
      <c r="D7" s="24">
        <v>570000</v>
      </c>
      <c r="E7" s="25">
        <v>42636</v>
      </c>
      <c r="F7" s="24">
        <v>570000</v>
      </c>
      <c r="G7" s="26">
        <v>472050</v>
      </c>
      <c r="H7" s="27">
        <v>0.02</v>
      </c>
      <c r="I7" s="78">
        <f>D7*H7</f>
        <v>11400</v>
      </c>
      <c r="J7" s="79" t="s">
        <v>39</v>
      </c>
      <c r="K7" s="78">
        <v>50837.84</v>
      </c>
      <c r="L7" s="26">
        <v>800</v>
      </c>
      <c r="M7" s="20" t="s">
        <v>40</v>
      </c>
      <c r="N7" s="80">
        <f>D7-I7-K7-L7</f>
        <v>506962.16</v>
      </c>
      <c r="O7" s="74"/>
    </row>
    <row r="8" s="1" customFormat="1" ht="16.5" customHeight="1" spans="1:15">
      <c r="A8" s="7"/>
      <c r="B8" s="22"/>
      <c r="C8" s="23"/>
      <c r="D8" s="26"/>
      <c r="E8" s="28" t="s">
        <v>43</v>
      </c>
      <c r="F8" s="29"/>
      <c r="G8" s="29">
        <v>63484</v>
      </c>
      <c r="H8" s="20"/>
      <c r="I8" s="81"/>
      <c r="J8" s="7"/>
      <c r="K8" s="81"/>
      <c r="L8" s="29"/>
      <c r="M8" s="82" t="s">
        <v>44</v>
      </c>
      <c r="N8" s="78"/>
      <c r="O8" s="74"/>
    </row>
    <row r="9" s="1" customFormat="1" ht="24.95" customHeight="1" spans="1:15">
      <c r="A9" s="7"/>
      <c r="B9" s="22"/>
      <c r="C9" s="23"/>
      <c r="D9" s="29"/>
      <c r="E9" s="21"/>
      <c r="F9" s="29"/>
      <c r="G9" s="29"/>
      <c r="H9" s="20"/>
      <c r="I9" s="81"/>
      <c r="J9" s="7"/>
      <c r="K9" s="81"/>
      <c r="L9" s="29"/>
      <c r="M9" s="83" t="s">
        <v>45</v>
      </c>
      <c r="N9" s="78"/>
      <c r="O9" s="74"/>
    </row>
    <row r="10" s="1" customFormat="1" ht="10.5" customHeight="1" spans="1:15">
      <c r="A10" s="30"/>
      <c r="B10" s="31"/>
      <c r="C10" s="32"/>
      <c r="D10" s="33"/>
      <c r="E10" s="34"/>
      <c r="F10" s="33"/>
      <c r="G10" s="33"/>
      <c r="H10" s="35"/>
      <c r="I10" s="84"/>
      <c r="J10" s="30"/>
      <c r="K10" s="84"/>
      <c r="L10" s="33"/>
      <c r="M10" s="35"/>
      <c r="N10" s="85"/>
      <c r="O10" s="74"/>
    </row>
    <row r="11" s="1" customFormat="1" ht="24.75" customHeight="1" spans="1:15">
      <c r="A11" s="7">
        <v>2</v>
      </c>
      <c r="B11" s="22">
        <v>42684</v>
      </c>
      <c r="C11" s="23" t="s">
        <v>38</v>
      </c>
      <c r="D11" s="24">
        <v>1430000</v>
      </c>
      <c r="E11" s="25">
        <v>42677</v>
      </c>
      <c r="F11" s="24">
        <v>1430000</v>
      </c>
      <c r="G11" s="26">
        <v>1476390</v>
      </c>
      <c r="H11" s="36">
        <v>0.02</v>
      </c>
      <c r="I11" s="78">
        <f>D11*0.02</f>
        <v>28600</v>
      </c>
      <c r="J11" s="79" t="s">
        <v>39</v>
      </c>
      <c r="K11" s="78">
        <v>95501.71</v>
      </c>
      <c r="L11" s="26">
        <v>1400</v>
      </c>
      <c r="M11" s="20"/>
      <c r="N11" s="78">
        <f>D11-I11-K11-L11</f>
        <v>1304498.29</v>
      </c>
      <c r="O11" s="74"/>
    </row>
    <row r="12" s="1" customFormat="1" ht="18.75" customHeight="1" spans="1:15">
      <c r="A12" s="7"/>
      <c r="B12" s="22"/>
      <c r="C12" s="23"/>
      <c r="D12" s="26"/>
      <c r="E12" s="21"/>
      <c r="F12" s="26"/>
      <c r="G12" s="37"/>
      <c r="H12" s="38"/>
      <c r="I12" s="86"/>
      <c r="J12" s="87"/>
      <c r="K12" s="86"/>
      <c r="L12" s="86"/>
      <c r="M12" s="88" t="s">
        <v>66</v>
      </c>
      <c r="N12" s="78"/>
      <c r="O12" s="74"/>
    </row>
    <row r="13" s="1" customFormat="1" ht="9.95" customHeight="1" spans="1:15">
      <c r="A13" s="30"/>
      <c r="B13" s="39"/>
      <c r="C13" s="32"/>
      <c r="D13" s="40"/>
      <c r="E13" s="34"/>
      <c r="F13" s="40"/>
      <c r="G13" s="40"/>
      <c r="H13" s="35"/>
      <c r="I13" s="84"/>
      <c r="J13" s="30"/>
      <c r="K13" s="84"/>
      <c r="L13" s="33"/>
      <c r="M13" s="89"/>
      <c r="N13" s="85"/>
      <c r="O13" s="74"/>
    </row>
    <row r="14" s="2" customFormat="1" ht="37.5" customHeight="1" spans="1:15">
      <c r="A14" s="7">
        <v>3</v>
      </c>
      <c r="B14" s="22">
        <v>42748</v>
      </c>
      <c r="C14" s="23" t="s">
        <v>38</v>
      </c>
      <c r="D14" s="26">
        <v>1530000</v>
      </c>
      <c r="E14" s="25">
        <v>43078</v>
      </c>
      <c r="F14" s="26">
        <v>1530000</v>
      </c>
      <c r="G14" s="26"/>
      <c r="H14" s="36">
        <v>0.02</v>
      </c>
      <c r="I14" s="78">
        <f>D14*0.02</f>
        <v>30600</v>
      </c>
      <c r="J14" s="79" t="s">
        <v>39</v>
      </c>
      <c r="K14" s="78">
        <v>96417.37</v>
      </c>
      <c r="L14" s="26">
        <v>2400</v>
      </c>
      <c r="M14" s="83" t="s">
        <v>67</v>
      </c>
      <c r="N14" s="78">
        <f>D14-I14-K14-L14-N16</f>
        <v>800582.63</v>
      </c>
      <c r="O14" s="90"/>
    </row>
    <row r="15" s="1" customFormat="1" ht="20.1" customHeight="1" spans="1:15">
      <c r="A15" s="7"/>
      <c r="B15" s="22"/>
      <c r="C15" s="23"/>
      <c r="D15" s="26"/>
      <c r="E15" s="21"/>
      <c r="F15" s="26"/>
      <c r="G15" s="26"/>
      <c r="H15" s="20"/>
      <c r="I15" s="81"/>
      <c r="J15" s="7"/>
      <c r="K15" s="81"/>
      <c r="L15" s="29"/>
      <c r="M15" s="83" t="s">
        <v>68</v>
      </c>
      <c r="N15" s="78"/>
      <c r="O15" s="74"/>
    </row>
    <row r="16" s="1" customFormat="1" ht="18.95" customHeight="1" spans="1:16">
      <c r="A16" s="7"/>
      <c r="B16" s="22"/>
      <c r="C16" s="23"/>
      <c r="D16" s="26"/>
      <c r="E16" s="21"/>
      <c r="F16" s="26"/>
      <c r="G16" s="26"/>
      <c r="H16" s="20"/>
      <c r="I16" s="81"/>
      <c r="J16" s="7"/>
      <c r="K16" s="81"/>
      <c r="L16" s="29"/>
      <c r="M16" s="91" t="s">
        <v>69</v>
      </c>
      <c r="N16" s="78">
        <v>600000</v>
      </c>
      <c r="O16" s="74"/>
      <c r="P16" s="92"/>
    </row>
    <row r="17" s="1" customFormat="1" ht="8.25" customHeight="1" spans="1:16">
      <c r="A17" s="30"/>
      <c r="B17" s="39"/>
      <c r="C17" s="32"/>
      <c r="D17" s="40"/>
      <c r="E17" s="34"/>
      <c r="F17" s="40"/>
      <c r="G17" s="40"/>
      <c r="H17" s="35"/>
      <c r="I17" s="84"/>
      <c r="J17" s="30"/>
      <c r="K17" s="84"/>
      <c r="L17" s="33"/>
      <c r="M17" s="35"/>
      <c r="N17" s="85"/>
      <c r="O17" s="74"/>
      <c r="P17" s="92"/>
    </row>
    <row r="18" s="2" customFormat="1" ht="39.95" customHeight="1" spans="1:16">
      <c r="A18" s="7">
        <v>4</v>
      </c>
      <c r="B18" s="22">
        <v>43145</v>
      </c>
      <c r="C18" s="23" t="s">
        <v>38</v>
      </c>
      <c r="D18" s="24">
        <v>1100000</v>
      </c>
      <c r="E18" s="25">
        <v>43138</v>
      </c>
      <c r="F18" s="24">
        <v>1170000</v>
      </c>
      <c r="G18" s="26"/>
      <c r="H18" s="36">
        <v>0.02</v>
      </c>
      <c r="I18" s="78">
        <f>D18*0.02</f>
        <v>22000</v>
      </c>
      <c r="J18" s="79" t="s">
        <v>39</v>
      </c>
      <c r="K18" s="78">
        <v>97438</v>
      </c>
      <c r="L18" s="93">
        <f>D18-I18-K18-N18-N19</f>
        <v>180562</v>
      </c>
      <c r="M18" s="20" t="s">
        <v>74</v>
      </c>
      <c r="N18" s="37">
        <v>500000</v>
      </c>
      <c r="O18" s="90"/>
      <c r="P18" s="94"/>
    </row>
    <row r="19" s="1" customFormat="1" ht="20.1" customHeight="1" spans="1:16">
      <c r="A19" s="30"/>
      <c r="B19" s="41"/>
      <c r="C19" s="32"/>
      <c r="D19" s="33"/>
      <c r="E19" s="34"/>
      <c r="F19" s="40"/>
      <c r="G19" s="40"/>
      <c r="H19" s="35"/>
      <c r="I19" s="84"/>
      <c r="J19" s="30"/>
      <c r="K19" s="84"/>
      <c r="L19" s="95" t="s">
        <v>75</v>
      </c>
      <c r="M19" s="20" t="s">
        <v>76</v>
      </c>
      <c r="N19" s="37">
        <v>300000</v>
      </c>
      <c r="O19" s="74"/>
      <c r="P19" s="92"/>
    </row>
    <row r="20" s="1" customFormat="1" ht="20.1" customHeight="1" spans="1:16">
      <c r="A20" s="30"/>
      <c r="B20" s="42"/>
      <c r="C20" s="32"/>
      <c r="D20" s="33"/>
      <c r="E20" s="34"/>
      <c r="F20" s="33"/>
      <c r="G20" s="33"/>
      <c r="H20" s="35"/>
      <c r="I20" s="84"/>
      <c r="J20" s="30"/>
      <c r="K20" s="84"/>
      <c r="L20" s="96"/>
      <c r="M20" s="35"/>
      <c r="N20" s="85"/>
      <c r="O20" s="74"/>
      <c r="P20" s="92"/>
    </row>
    <row r="21" s="1" customFormat="1" ht="20.1" customHeight="1" spans="1:17">
      <c r="A21" s="7">
        <v>5</v>
      </c>
      <c r="B21" s="43">
        <v>43272</v>
      </c>
      <c r="C21" s="23" t="s">
        <v>38</v>
      </c>
      <c r="D21" s="24">
        <v>70000</v>
      </c>
      <c r="E21" s="25"/>
      <c r="F21" s="24"/>
      <c r="G21" s="26"/>
      <c r="H21" s="36">
        <v>0.02</v>
      </c>
      <c r="I21" s="78">
        <f>D21*0.02</f>
        <v>1400</v>
      </c>
      <c r="J21" s="79" t="s">
        <v>39</v>
      </c>
      <c r="K21" s="81">
        <v>0</v>
      </c>
      <c r="L21" s="97">
        <v>-180562</v>
      </c>
      <c r="M21" s="98" t="s">
        <v>70</v>
      </c>
      <c r="N21" s="99">
        <v>249160</v>
      </c>
      <c r="O21" s="74"/>
      <c r="P21" s="92"/>
      <c r="Q21" s="1">
        <f>D29-I29-K29-L29-N29</f>
        <v>2</v>
      </c>
    </row>
    <row r="22" s="1" customFormat="1" ht="20.1" customHeight="1" spans="1:16">
      <c r="A22" s="7"/>
      <c r="B22" s="43"/>
      <c r="C22" s="23"/>
      <c r="D22" s="29"/>
      <c r="E22" s="21"/>
      <c r="F22" s="29"/>
      <c r="G22" s="29"/>
      <c r="H22" s="20"/>
      <c r="I22" s="81"/>
      <c r="J22" s="7"/>
      <c r="K22" s="81"/>
      <c r="L22" s="100" t="s">
        <v>81</v>
      </c>
      <c r="M22" s="101"/>
      <c r="N22" s="102"/>
      <c r="O22" s="74"/>
      <c r="P22" s="92"/>
    </row>
    <row r="23" s="1" customFormat="1" ht="20.1" customHeight="1" spans="1:16">
      <c r="A23" s="30">
        <v>6</v>
      </c>
      <c r="B23" s="41">
        <v>45042</v>
      </c>
      <c r="C23" s="32" t="s">
        <v>38</v>
      </c>
      <c r="D23" s="33">
        <v>253441.21</v>
      </c>
      <c r="E23" s="34"/>
      <c r="F23" s="33"/>
      <c r="G23" s="33"/>
      <c r="H23" s="44">
        <v>0.02</v>
      </c>
      <c r="I23" s="84">
        <v>19456.36</v>
      </c>
      <c r="J23" s="30" t="s">
        <v>39</v>
      </c>
      <c r="K23" s="84">
        <v>18229.16</v>
      </c>
      <c r="L23" s="103">
        <v>250</v>
      </c>
      <c r="M23" s="104"/>
      <c r="N23" s="105">
        <v>210081.81</v>
      </c>
      <c r="O23" s="74"/>
      <c r="P23" s="92"/>
    </row>
    <row r="24" s="1" customFormat="1" ht="20.1" customHeight="1" spans="1:16">
      <c r="A24" s="30"/>
      <c r="B24" s="41"/>
      <c r="C24" s="32"/>
      <c r="D24" s="33"/>
      <c r="E24" s="34"/>
      <c r="F24" s="33"/>
      <c r="G24" s="33"/>
      <c r="H24" s="35"/>
      <c r="I24" s="84"/>
      <c r="J24" s="30"/>
      <c r="K24" s="84">
        <v>5423.88</v>
      </c>
      <c r="L24" s="95"/>
      <c r="M24" s="104"/>
      <c r="N24" s="105"/>
      <c r="O24" s="74"/>
      <c r="P24" s="92"/>
    </row>
    <row r="25" s="1" customFormat="1" ht="20.1" customHeight="1" spans="1:16">
      <c r="A25" s="30"/>
      <c r="B25" s="41"/>
      <c r="C25" s="32"/>
      <c r="D25" s="33"/>
      <c r="E25" s="34"/>
      <c r="F25" s="33"/>
      <c r="G25" s="33"/>
      <c r="H25" s="35"/>
      <c r="I25" s="84"/>
      <c r="J25" s="30"/>
      <c r="K25" s="84"/>
      <c r="L25" s="95"/>
      <c r="M25" s="104"/>
      <c r="N25" s="105"/>
      <c r="O25" s="74"/>
      <c r="P25" s="92"/>
    </row>
    <row r="26" s="1" customFormat="1" ht="20.1" customHeight="1" spans="1:17">
      <c r="A26" s="30"/>
      <c r="B26" s="41"/>
      <c r="C26" s="32"/>
      <c r="D26" s="33"/>
      <c r="E26" s="34"/>
      <c r="F26" s="33"/>
      <c r="G26" s="33"/>
      <c r="H26" s="35"/>
      <c r="I26" s="84"/>
      <c r="J26" s="30"/>
      <c r="K26" s="84"/>
      <c r="L26" s="33"/>
      <c r="M26" s="35"/>
      <c r="N26" s="85"/>
      <c r="O26" s="74"/>
      <c r="P26" s="92"/>
      <c r="Q26" s="1">
        <f>D23-I23-K23-K24-L23</f>
        <v>210081.81</v>
      </c>
    </row>
    <row r="27" s="1" customFormat="1" ht="20.1" customHeight="1" spans="1:16">
      <c r="A27" s="30"/>
      <c r="B27" s="41"/>
      <c r="C27" s="32"/>
      <c r="D27" s="33"/>
      <c r="E27" s="34"/>
      <c r="F27" s="33"/>
      <c r="G27" s="33"/>
      <c r="H27" s="35"/>
      <c r="I27" s="84"/>
      <c r="J27" s="30"/>
      <c r="K27" s="84"/>
      <c r="L27" s="33"/>
      <c r="M27" s="35"/>
      <c r="N27" s="85"/>
      <c r="O27" s="74"/>
      <c r="P27" s="92"/>
    </row>
    <row r="28" s="1" customFormat="1" ht="20.1" customHeight="1" spans="1:15">
      <c r="A28" s="30"/>
      <c r="B28" s="41"/>
      <c r="C28" s="32"/>
      <c r="D28" s="33"/>
      <c r="E28" s="34"/>
      <c r="F28"/>
      <c r="G28" s="33"/>
      <c r="H28" s="35"/>
      <c r="I28" s="84"/>
      <c r="J28" s="30"/>
      <c r="K28" s="84"/>
      <c r="L28" s="33"/>
      <c r="M28" s="35"/>
      <c r="N28" s="84"/>
      <c r="O28" s="74"/>
    </row>
    <row r="29" s="1" customFormat="1" ht="27" customHeight="1" spans="1:15">
      <c r="A29" s="7" t="s">
        <v>47</v>
      </c>
      <c r="B29" s="7"/>
      <c r="C29" s="45" t="s">
        <v>48</v>
      </c>
      <c r="D29" s="46">
        <f t="shared" ref="D29:G29" si="0">SUM(D7:D28)</f>
        <v>4953441.21</v>
      </c>
      <c r="E29" s="47" t="s">
        <v>48</v>
      </c>
      <c r="F29" s="46">
        <f t="shared" si="0"/>
        <v>4700000</v>
      </c>
      <c r="G29" s="46">
        <f t="shared" si="0"/>
        <v>2011924</v>
      </c>
      <c r="H29" s="47" t="s">
        <v>48</v>
      </c>
      <c r="I29" s="46">
        <f t="shared" ref="I29:L29" si="1">SUM(I7:I28)</f>
        <v>113456.36</v>
      </c>
      <c r="J29" s="47" t="s">
        <v>48</v>
      </c>
      <c r="K29" s="46">
        <f t="shared" si="1"/>
        <v>363847.96</v>
      </c>
      <c r="L29" s="46">
        <f t="shared" si="1"/>
        <v>4850</v>
      </c>
      <c r="M29" s="47" t="s">
        <v>48</v>
      </c>
      <c r="N29" s="46">
        <f>SUM(N7:N28)</f>
        <v>4471284.89</v>
      </c>
      <c r="O29" s="106"/>
    </row>
    <row r="30" s="1" customFormat="1" ht="26.1" customHeight="1" spans="1:16">
      <c r="A30" s="48" t="s">
        <v>49</v>
      </c>
      <c r="B30" s="48"/>
      <c r="C30" s="49">
        <v>210081.81</v>
      </c>
      <c r="D30" s="50"/>
      <c r="E30" s="51"/>
      <c r="F30" s="52" t="s">
        <v>71</v>
      </c>
      <c r="G30" s="53"/>
      <c r="H30" s="54" t="s">
        <v>51</v>
      </c>
      <c r="I30" s="54"/>
      <c r="J30" s="87" t="s">
        <v>77</v>
      </c>
      <c r="K30" s="87"/>
      <c r="L30" s="87"/>
      <c r="M30" s="87"/>
      <c r="N30" s="87"/>
      <c r="O30" s="74"/>
      <c r="P30" s="107"/>
    </row>
    <row r="31" s="1" customFormat="1" ht="26.1" customHeight="1" spans="1:16">
      <c r="A31" s="48"/>
      <c r="B31" s="48"/>
      <c r="C31" s="55"/>
      <c r="D31" s="56"/>
      <c r="E31" s="57"/>
      <c r="F31" s="58" t="s">
        <v>70</v>
      </c>
      <c r="G31" s="53"/>
      <c r="H31" s="54"/>
      <c r="I31" s="54"/>
      <c r="J31" s="87" t="s">
        <v>78</v>
      </c>
      <c r="K31" s="87"/>
      <c r="L31" s="87"/>
      <c r="M31" s="87"/>
      <c r="N31" s="87"/>
      <c r="O31" s="74"/>
      <c r="P31" s="108"/>
    </row>
    <row r="32" s="1" customFormat="1" ht="36" customHeight="1" spans="1:15">
      <c r="A32" s="59" t="s">
        <v>56</v>
      </c>
      <c r="B32" s="59"/>
      <c r="C32" s="60" t="s">
        <v>82</v>
      </c>
      <c r="D32" s="61"/>
      <c r="E32" s="61"/>
      <c r="F32" s="61"/>
      <c r="G32" s="61"/>
      <c r="H32" s="62"/>
      <c r="I32" s="59" t="s">
        <v>58</v>
      </c>
      <c r="J32" s="59"/>
      <c r="K32" s="59"/>
      <c r="L32" s="59"/>
      <c r="M32" s="59"/>
      <c r="N32" s="59"/>
      <c r="O32" s="74"/>
    </row>
    <row r="33" s="1" customFormat="1" ht="36" customHeight="1" spans="1:15">
      <c r="A33" s="59" t="s">
        <v>83</v>
      </c>
      <c r="B33" s="59"/>
      <c r="C33" s="63"/>
      <c r="D33" s="63"/>
      <c r="E33" s="63"/>
      <c r="F33" s="63"/>
      <c r="G33" s="63"/>
      <c r="H33" s="63"/>
      <c r="I33" s="59" t="s">
        <v>60</v>
      </c>
      <c r="J33" s="59"/>
      <c r="K33" s="59"/>
      <c r="L33" s="59"/>
      <c r="M33" s="59"/>
      <c r="N33" s="59"/>
      <c r="O33" s="74"/>
    </row>
    <row r="34" s="3" customFormat="1" ht="36" customHeight="1" spans="1:15">
      <c r="A34" s="59" t="s">
        <v>84</v>
      </c>
      <c r="B34" s="59"/>
      <c r="C34" s="64"/>
      <c r="D34" s="64"/>
      <c r="E34" s="64"/>
      <c r="F34" s="64"/>
      <c r="G34" s="64"/>
      <c r="H34" s="64"/>
      <c r="I34" s="59" t="s">
        <v>61</v>
      </c>
      <c r="J34" s="59"/>
      <c r="K34" s="59"/>
      <c r="L34" s="59"/>
      <c r="M34" s="59"/>
      <c r="N34" s="59"/>
      <c r="O34" s="74"/>
    </row>
    <row r="35" s="3" customFormat="1" ht="36" customHeight="1" spans="1:15">
      <c r="A35" s="59" t="s">
        <v>62</v>
      </c>
      <c r="B35" s="59"/>
      <c r="C35" s="64"/>
      <c r="D35" s="64"/>
      <c r="E35" s="64"/>
      <c r="F35" s="64"/>
      <c r="G35" s="64"/>
      <c r="H35" s="64"/>
      <c r="I35" s="59" t="s">
        <v>80</v>
      </c>
      <c r="J35" s="59"/>
      <c r="K35" s="59"/>
      <c r="L35" s="59"/>
      <c r="M35" s="59"/>
      <c r="N35" s="59"/>
      <c r="O35" s="74"/>
    </row>
    <row r="36" s="3" customFormat="1" ht="13.5" spans="2:2">
      <c r="B36"/>
    </row>
    <row r="37" s="1" customFormat="1" ht="13.5" spans="2:14">
      <c r="B37"/>
      <c r="D37" s="5"/>
      <c r="E37" s="4"/>
      <c r="F37" s="5"/>
      <c r="G37" s="5"/>
      <c r="I37" s="5"/>
      <c r="K37" s="5"/>
      <c r="L37" s="5"/>
      <c r="N37" s="5"/>
    </row>
    <row r="38" s="1" customFormat="1" spans="2:14">
      <c r="B38" s="4"/>
      <c r="D38" s="5"/>
      <c r="E38" s="4"/>
      <c r="F38" s="5"/>
      <c r="G38" s="5"/>
      <c r="I38" s="5"/>
      <c r="K38" s="5"/>
      <c r="L38" s="5"/>
      <c r="N38" s="5"/>
    </row>
    <row r="39" s="1" customFormat="1" spans="2:14">
      <c r="B39" s="4"/>
      <c r="D39" s="5"/>
      <c r="E39" s="4"/>
      <c r="F39" s="5"/>
      <c r="G39" s="5"/>
      <c r="I39" s="5"/>
      <c r="K39" s="5"/>
      <c r="L39" s="5"/>
      <c r="N39" s="5"/>
    </row>
    <row r="40" s="1" customFormat="1" spans="2:14">
      <c r="B40" s="4"/>
      <c r="D40" s="5"/>
      <c r="E40" s="4"/>
      <c r="F40" s="5"/>
      <c r="G40" s="5"/>
      <c r="I40" s="5"/>
      <c r="K40" s="5"/>
      <c r="L40" s="5"/>
      <c r="N40" s="5"/>
    </row>
    <row r="41" s="1" customFormat="1" ht="13.5" spans="2:14">
      <c r="B41"/>
      <c r="D41" s="5"/>
      <c r="E41" s="4"/>
      <c r="F41" s="5"/>
      <c r="G41" s="5"/>
      <c r="I41" s="5"/>
      <c r="K41" s="5"/>
      <c r="L41" s="5"/>
      <c r="N41" s="5"/>
    </row>
  </sheetData>
  <mergeCells count="43">
    <mergeCell ref="A1:N1"/>
    <mergeCell ref="A2:B2"/>
    <mergeCell ref="C2:K2"/>
    <mergeCell ref="L2:M2"/>
    <mergeCell ref="A3:B3"/>
    <mergeCell ref="C3:F3"/>
    <mergeCell ref="H3:K3"/>
    <mergeCell ref="L3:M3"/>
    <mergeCell ref="A4:B4"/>
    <mergeCell ref="C4:F4"/>
    <mergeCell ref="H4:K4"/>
    <mergeCell ref="L4:M4"/>
    <mergeCell ref="B5:D5"/>
    <mergeCell ref="E5:F5"/>
    <mergeCell ref="H5:I5"/>
    <mergeCell ref="J5:K5"/>
    <mergeCell ref="L5:M5"/>
    <mergeCell ref="A29:B29"/>
    <mergeCell ref="J30:N30"/>
    <mergeCell ref="J31:N31"/>
    <mergeCell ref="A32:B32"/>
    <mergeCell ref="C32:H32"/>
    <mergeCell ref="I32:J32"/>
    <mergeCell ref="K32:N32"/>
    <mergeCell ref="A33:B33"/>
    <mergeCell ref="C33:H33"/>
    <mergeCell ref="I33:J33"/>
    <mergeCell ref="K33:N33"/>
    <mergeCell ref="A34:B34"/>
    <mergeCell ref="C34:H34"/>
    <mergeCell ref="I34:J34"/>
    <mergeCell ref="K34:N34"/>
    <mergeCell ref="A35:B35"/>
    <mergeCell ref="C35:H35"/>
    <mergeCell ref="I35:J35"/>
    <mergeCell ref="K35:N35"/>
    <mergeCell ref="A5:A6"/>
    <mergeCell ref="M21:M22"/>
    <mergeCell ref="N5:N6"/>
    <mergeCell ref="N21:N22"/>
    <mergeCell ref="A30:B31"/>
    <mergeCell ref="C30:E31"/>
    <mergeCell ref="H30:I3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3905  石塘镇</vt:lpstr>
      <vt:lpstr>3905  石塘镇 (2)</vt:lpstr>
      <vt:lpstr>3905  石塘镇 (3)</vt:lpstr>
      <vt:lpstr>3905  石塘镇 (4)</vt:lpstr>
      <vt:lpstr>3905  石塘镇 (5)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朱大金</cp:lastModifiedBy>
  <dcterms:created xsi:type="dcterms:W3CDTF">2016-10-12T07:09:00Z</dcterms:created>
  <cp:lastPrinted>2018-07-04T03:28:00Z</cp:lastPrinted>
  <dcterms:modified xsi:type="dcterms:W3CDTF">2023-05-25T07:52:02Z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BC723A9362FD4CA4ABAAAD7515613417_12</vt:lpwstr>
  </property>
</Properties>
</file>