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5" activeTab="10"/>
  </bookViews>
  <sheets>
    <sheet name="3742-1" sheetId="1" r:id="rId1"/>
    <sheet name="3742- (2)" sheetId="2" r:id="rId2"/>
    <sheet name="3742 - (3)" sheetId="3" r:id="rId3"/>
    <sheet name="3742- (4)" sheetId="4" r:id="rId4"/>
    <sheet name="3742  -(5)" sheetId="5" r:id="rId5"/>
    <sheet name="3742  - (6)" sheetId="6" r:id="rId6"/>
    <sheet name="7" sheetId="7" r:id="rId7"/>
    <sheet name="8" sheetId="8" r:id="rId8"/>
    <sheet name="9" sheetId="10" r:id="rId9"/>
    <sheet name="10" sheetId="11" r:id="rId10"/>
    <sheet name="11" sheetId="12" r:id="rId11"/>
  </sheets>
  <calcPr calcId="144525"/>
</workbook>
</file>

<file path=xl/sharedStrings.xml><?xml version="1.0" encoding="utf-8"?>
<sst xmlns="http://schemas.openxmlformats.org/spreadsheetml/2006/main" count="1054" uniqueCount="95">
  <si>
    <t xml:space="preserve"> 合作工程款支付证书  </t>
  </si>
  <si>
    <t>本次</t>
  </si>
  <si>
    <t>未办理原因：</t>
  </si>
  <si>
    <t>工程名称</t>
  </si>
  <si>
    <t>芜湖埭南安置房小区附属工程一标段</t>
  </si>
  <si>
    <t>档案编号</t>
  </si>
  <si>
    <t>CD2016-054</t>
  </si>
  <si>
    <t>建造师费用2016.5.26-2016.10.26=5*2000</t>
  </si>
  <si>
    <t>合同金额</t>
  </si>
  <si>
    <t>中标日期</t>
  </si>
  <si>
    <t>2016.6.3</t>
  </si>
  <si>
    <t>合作单位</t>
  </si>
  <si>
    <t>芜湖公司王冬汉13855369629</t>
  </si>
  <si>
    <t>高 翔</t>
  </si>
  <si>
    <t>130日历天</t>
  </si>
  <si>
    <t>芜湖市
镜湖区埭南</t>
  </si>
  <si>
    <t>王 静13965176233</t>
  </si>
  <si>
    <t>中标</t>
  </si>
  <si>
    <t>决算金额</t>
  </si>
  <si>
    <t>竣工日期</t>
  </si>
  <si>
    <t>ERP编号</t>
  </si>
  <si>
    <t>序号</t>
  </si>
  <si>
    <t>工程款到账</t>
  </si>
  <si>
    <t>开票情况</t>
  </si>
  <si>
    <t>成本发票</t>
  </si>
  <si>
    <t>扣管理费</t>
  </si>
  <si>
    <t>代扣税金</t>
  </si>
  <si>
    <t>其他扣款</t>
  </si>
  <si>
    <t>实际支付</t>
  </si>
  <si>
    <t>审</t>
  </si>
  <si>
    <t>日期</t>
  </si>
  <si>
    <t>账户</t>
  </si>
  <si>
    <t>金额</t>
  </si>
  <si>
    <t>比例</t>
  </si>
  <si>
    <t>税率</t>
  </si>
  <si>
    <t>备注</t>
  </si>
  <si>
    <t>户名</t>
  </si>
  <si>
    <t>子公司</t>
  </si>
  <si>
    <t>手续不全，暂扣</t>
  </si>
  <si>
    <t>合计</t>
  </si>
  <si>
    <t>-</t>
  </si>
  <si>
    <t>本次支付金额</t>
  </si>
  <si>
    <t>小写</t>
  </si>
  <si>
    <t>支付账号</t>
  </si>
  <si>
    <t>李进   中国农业银行东郊路分理处</t>
  </si>
  <si>
    <t>完工证明？</t>
  </si>
  <si>
    <t>大写</t>
  </si>
  <si>
    <t>6228  4919  9800  0634  776</t>
  </si>
  <si>
    <t>申请部门
意见</t>
  </si>
  <si>
    <r>
      <rPr>
        <sz val="9"/>
        <color rgb="FF00B050"/>
        <rFont val="宋体"/>
        <charset val="134"/>
      </rPr>
      <t>1、中标通知书（复印件）、施工合同原件已提供；</t>
    </r>
    <r>
      <rPr>
        <sz val="9"/>
        <color rgb="FFFFC000"/>
        <rFont val="宋体"/>
        <charset val="134"/>
      </rPr>
      <t xml:space="preserve"> </t>
    </r>
    <r>
      <rPr>
        <sz val="9"/>
        <color rgb="FF00B050"/>
        <rFont val="宋体"/>
        <charset val="134"/>
      </rPr>
      <t xml:space="preserve">   </t>
    </r>
    <r>
      <rPr>
        <sz val="9"/>
        <color rgb="FFFF0000"/>
        <rFont val="宋体"/>
        <charset val="134"/>
      </rPr>
      <t xml:space="preserve">                  </t>
    </r>
    <r>
      <rPr>
        <sz val="9"/>
        <color rgb="FF00B050"/>
        <rFont val="宋体"/>
        <charset val="134"/>
      </rPr>
      <t xml:space="preserve">  2、此次借条已提供 .</t>
    </r>
  </si>
  <si>
    <t>项目管理
意见</t>
  </si>
  <si>
    <t>何总、朱总已同意支付（附表背面截图）。</t>
  </si>
  <si>
    <t>财务审核
意见</t>
  </si>
  <si>
    <t>质安稽查
意见</t>
  </si>
  <si>
    <r>
      <rPr>
        <sz val="9"/>
        <color rgb="FFFF0000"/>
        <rFont val="宋体"/>
        <charset val="134"/>
      </rPr>
      <t>是</t>
    </r>
    <r>
      <rPr>
        <sz val="16"/>
        <color rgb="FFFF0000"/>
        <rFont val="宋体"/>
        <charset val="134"/>
      </rPr>
      <t>□</t>
    </r>
    <r>
      <rPr>
        <sz val="9"/>
        <color rgb="FFFF0000"/>
        <rFont val="宋体"/>
        <charset val="134"/>
      </rPr>
      <t>否</t>
    </r>
    <r>
      <rPr>
        <sz val="16"/>
        <color rgb="FFFF0000"/>
        <rFont val="宋体"/>
        <charset val="134"/>
      </rPr>
      <t>□</t>
    </r>
    <r>
      <rPr>
        <sz val="9"/>
        <color rgb="FFFF0000"/>
        <rFont val="宋体"/>
        <charset val="134"/>
      </rPr>
      <t>营改增项目，及材料款支付核实：</t>
    </r>
  </si>
  <si>
    <t>总经理审批</t>
  </si>
  <si>
    <t>全部2%</t>
  </si>
  <si>
    <t>1、2两次开票的增值税及附加</t>
  </si>
  <si>
    <t>申请退还之前的暂扣70万</t>
  </si>
  <si>
    <t>税金暂扣</t>
  </si>
  <si>
    <t>2017-2-13补注：其他费用暂扣25000（2016.6.13约谈法人出场费用5000詹克武出场费1000车餐800   +2016.6.23看现场高翔出场费1000车800   +2016.7.5廉政约谈高翔出场费1000法人出场费5000车800  +2016.9.24营改增宣贯詹克武出场费1000王敏出场费500倪君出场费1000车800  +2016.11.17办理子公司税票孙立梅出场费1000罗红芳出场费500马兰辉车1200发票专用章150  +2016.11.21办税票赖红珍出场费500聂永青车宿1500  +2016.12.21办理子公司地址变更马兰辉出场费500车800=24850）</t>
  </si>
  <si>
    <t>，其他费用暂扣25000（2016.6.13约谈法人出场费用5000詹克武出场费1000车餐800+2016.6.23看现场高翔出场费1000车800+2016.7.5廉政约谈高翔出场费1000法人出场费5000车800+2016.9.24营改增宣贯詹克武出场费1000王敏出场费500倪君出场费1000车800+2016.11.17办理子公司税票孙立梅出场费1000罗红芳出场费500马兰辉车1200发票专用章150+2016.11.21办税票赖红珍出场费500聂永青车宿1500+2016.12.21办理子公司地址变更马兰辉出场费500车800=24750）</t>
  </si>
  <si>
    <r>
      <rPr>
        <sz val="9"/>
        <color rgb="FF00B050"/>
        <rFont val="宋体"/>
        <charset val="134"/>
      </rPr>
      <t>1、中标通知书（复印件）、施工合同原件已提供；</t>
    </r>
    <r>
      <rPr>
        <sz val="9"/>
        <color rgb="FFFFC000"/>
        <rFont val="宋体"/>
        <charset val="134"/>
      </rPr>
      <t xml:space="preserve"> </t>
    </r>
    <r>
      <rPr>
        <sz val="9"/>
        <color rgb="FF00B050"/>
        <rFont val="宋体"/>
        <charset val="134"/>
      </rPr>
      <t xml:space="preserve">   </t>
    </r>
    <r>
      <rPr>
        <sz val="9"/>
        <color rgb="FFFF0000"/>
        <rFont val="宋体"/>
        <charset val="134"/>
      </rPr>
      <t xml:space="preserve">                  </t>
    </r>
    <r>
      <rPr>
        <sz val="9"/>
        <color rgb="FF00B050"/>
        <rFont val="宋体"/>
        <charset val="134"/>
      </rPr>
      <t xml:space="preserve">  2、此次借条已供？</t>
    </r>
  </si>
  <si>
    <t xml:space="preserve">工程款支付证书  </t>
  </si>
  <si>
    <t>退</t>
  </si>
  <si>
    <t>申请退还之前的暂扣： 2.5万+15万=17.5万；</t>
  </si>
  <si>
    <t>②已扣</t>
  </si>
  <si>
    <t xml:space="preserve">增值税附加 </t>
  </si>
  <si>
    <t>见②补注</t>
  </si>
  <si>
    <t xml:space="preserve">企业所得税848200/1.03*0.02
=16469.9  
</t>
  </si>
  <si>
    <r>
      <rPr>
        <sz val="9"/>
        <color rgb="FF00B050"/>
        <rFont val="宋体"/>
        <charset val="134"/>
      </rPr>
      <t>1、中标通知书（复印件）、施工合同原件已提供；</t>
    </r>
    <r>
      <rPr>
        <sz val="9"/>
        <color rgb="FFFFC000"/>
        <rFont val="宋体"/>
        <charset val="134"/>
      </rPr>
      <t xml:space="preserve"> </t>
    </r>
    <r>
      <rPr>
        <sz val="9"/>
        <color rgb="FF00B050"/>
        <rFont val="宋体"/>
        <charset val="134"/>
      </rPr>
      <t xml:space="preserve">   </t>
    </r>
    <r>
      <rPr>
        <sz val="9"/>
        <color rgb="FFFF0000"/>
        <rFont val="宋体"/>
        <charset val="134"/>
      </rPr>
      <t xml:space="preserve">                  </t>
    </r>
    <r>
      <rPr>
        <sz val="9"/>
        <color rgb="FF00B050"/>
        <rFont val="宋体"/>
        <charset val="134"/>
      </rPr>
      <t xml:space="preserve">  2、此次无借条。</t>
    </r>
  </si>
  <si>
    <r>
      <rPr>
        <sz val="9"/>
        <color rgb="FF00B050"/>
        <rFont val="宋体"/>
        <charset val="134"/>
      </rPr>
      <t>1、中标通知书（复印件）、施工合同原件、补充协议已提供；</t>
    </r>
    <r>
      <rPr>
        <sz val="9"/>
        <color rgb="FFFFC000"/>
        <rFont val="宋体"/>
        <charset val="134"/>
      </rPr>
      <t xml:space="preserve"> </t>
    </r>
    <r>
      <rPr>
        <sz val="9"/>
        <color rgb="FF00B050"/>
        <rFont val="宋体"/>
        <charset val="134"/>
      </rPr>
      <t xml:space="preserve">   </t>
    </r>
    <r>
      <rPr>
        <sz val="9"/>
        <color rgb="FFFF0000"/>
        <rFont val="宋体"/>
        <charset val="134"/>
      </rPr>
      <t xml:space="preserve">                  2、此次借条已供？</t>
    </r>
  </si>
  <si>
    <t>财务初审
意见</t>
  </si>
  <si>
    <t>董事长审批</t>
  </si>
  <si>
    <t>质安初审
意见</t>
  </si>
  <si>
    <t>2017-2-13补注：其他费用暂扣25000（2016.6.13约谈法人出场费用5000詹克武出场费1000车餐800   +2016.6.23看现场高翔出场费1000车800   +2016.7.5廉政约谈高翔出场费1000法人出场费</t>
  </si>
  <si>
    <r>
      <rPr>
        <sz val="9"/>
        <color rgb="FF00B050"/>
        <rFont val="宋体"/>
        <charset val="134"/>
      </rPr>
      <t>1、中标通知书（复印件）、施工合同原件、补充协议已提供；</t>
    </r>
    <r>
      <rPr>
        <sz val="9"/>
        <color rgb="FFFFC000"/>
        <rFont val="宋体"/>
        <charset val="134"/>
      </rPr>
      <t xml:space="preserve"> </t>
    </r>
    <r>
      <rPr>
        <sz val="9"/>
        <color rgb="FF00B050"/>
        <rFont val="宋体"/>
        <charset val="134"/>
      </rPr>
      <t xml:space="preserve">   </t>
    </r>
    <r>
      <rPr>
        <sz val="9"/>
        <color rgb="FFFF0000"/>
        <rFont val="宋体"/>
        <charset val="134"/>
      </rPr>
      <t xml:space="preserve">                 </t>
    </r>
  </si>
  <si>
    <t xml:space="preserve">芜湖子公司工程款支付证书  </t>
  </si>
  <si>
    <t>欠兴发暂扣25万</t>
  </si>
  <si>
    <t>有诉讼</t>
  </si>
  <si>
    <t>2018.6.6催款函回复快递费35元（对方转帐支付，附收据）</t>
  </si>
  <si>
    <t>1%损失准备金</t>
  </si>
  <si>
    <t>无成本 暂扣</t>
  </si>
  <si>
    <t>详见报销单</t>
  </si>
  <si>
    <t xml:space="preserve">中标通知书（复印件）、施工合同原件、补充协议已提供；   </t>
  </si>
  <si>
    <t>申请退还第6次因欠兴发暂扣的25万</t>
  </si>
  <si>
    <t>兴发</t>
  </si>
  <si>
    <t>本次  申请支付第7次因无成本的暂扣50万</t>
  </si>
  <si>
    <t>退因无成本的暂扣</t>
  </si>
  <si>
    <t>1%预留损失准备金</t>
  </si>
  <si>
    <t>风险保证金</t>
  </si>
  <si>
    <t xml:space="preserve">                                损失准备金累计：62120元</t>
  </si>
  <si>
    <t>详见委托支付函</t>
  </si>
  <si>
    <t>中标书、施工合同、投资协议（含补充）、竣工证书及审计报告原件，在庐江。  无项目部章，所有资料盖章为原芜湖办事处王冬汉处所盖公司公章。    此项目芜湖办理子公司，没有开具外经证</t>
  </si>
  <si>
    <t>芜湖华瑞园林景观工程有限公司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</si>
</sst>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yy/m/d;@"/>
    <numFmt numFmtId="41" formatCode="_ * #,##0_ ;_ * \-#,##0_ ;_ * &quot;-&quot;_ ;_ @_ "/>
    <numFmt numFmtId="43" formatCode="_ * #,##0.00_ ;_ * \-#,##0.00_ ;_ * &quot;-&quot;??_ ;_ @_ "/>
    <numFmt numFmtId="177" formatCode="#,##0.00_ "/>
    <numFmt numFmtId="178" formatCode="yy/mm/dd;@"/>
    <numFmt numFmtId="179" formatCode="[DBNum2][$-804]General"/>
    <numFmt numFmtId="180" formatCode="m/d;@"/>
  </numFmts>
  <fonts count="67">
    <font>
      <sz val="11"/>
      <color indexed="8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1"/>
      <color rgb="FFFF000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2"/>
      <color rgb="FFFF0000"/>
      <name val="宋体"/>
      <charset val="134"/>
    </font>
    <font>
      <sz val="8"/>
      <name val="宋体"/>
      <charset val="134"/>
    </font>
    <font>
      <sz val="9"/>
      <color rgb="FF7030A0"/>
      <name val="宋体"/>
      <charset val="134"/>
    </font>
    <font>
      <sz val="8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</font>
    <font>
      <b/>
      <sz val="12"/>
      <name val="宋体"/>
      <charset val="134"/>
    </font>
    <font>
      <sz val="9"/>
      <color theme="1"/>
      <name val="Arial"/>
      <charset val="134"/>
    </font>
    <font>
      <sz val="12"/>
      <color indexed="8"/>
      <name val="宋体"/>
      <charset val="134"/>
    </font>
    <font>
      <b/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rgb="FFFFC000"/>
      <name val="宋体"/>
      <charset val="134"/>
    </font>
    <font>
      <b/>
      <sz val="8"/>
      <color rgb="FFFFC000"/>
      <name val="宋体"/>
      <charset val="134"/>
    </font>
    <font>
      <sz val="8"/>
      <color rgb="FFFFC000"/>
      <name val="宋体"/>
      <charset val="134"/>
    </font>
    <font>
      <b/>
      <sz val="9"/>
      <color rgb="FFFF0000"/>
      <name val="宋体"/>
      <charset val="134"/>
    </font>
    <font>
      <b/>
      <sz val="9"/>
      <color rgb="FF7030A0"/>
      <name val="宋体"/>
      <charset val="134"/>
    </font>
    <font>
      <sz val="8"/>
      <color rgb="FF7030A0"/>
      <name val="宋体"/>
      <charset val="134"/>
    </font>
    <font>
      <b/>
      <sz val="9"/>
      <name val="宋体"/>
      <charset val="134"/>
    </font>
    <font>
      <sz val="12"/>
      <color rgb="FFFF0000"/>
      <name val="宋体"/>
      <charset val="134"/>
    </font>
    <font>
      <sz val="9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0"/>
      <color rgb="FF00B050"/>
      <name val="宋体"/>
      <charset val="134"/>
      <scheme val="minor"/>
    </font>
    <font>
      <b/>
      <sz val="10"/>
      <color rgb="FFFF0000"/>
      <name val="宋体"/>
      <charset val="134"/>
    </font>
    <font>
      <b/>
      <sz val="9"/>
      <color rgb="FF00B0F0"/>
      <name val="宋体"/>
      <charset val="134"/>
    </font>
    <font>
      <sz val="9"/>
      <color rgb="FF00B050"/>
      <name val="宋体"/>
      <charset val="134"/>
    </font>
    <font>
      <b/>
      <sz val="11"/>
      <color rgb="FFFF0000"/>
      <name val="宋体"/>
      <charset val="134"/>
    </font>
    <font>
      <b/>
      <sz val="10"/>
      <color rgb="FF7030A0"/>
      <name val="宋体"/>
      <charset val="134"/>
    </font>
    <font>
      <sz val="10"/>
      <color rgb="FFFF0000"/>
      <name val="宋体"/>
      <charset val="134"/>
    </font>
    <font>
      <sz val="14"/>
      <color rgb="FFFF0000"/>
      <name val="宋体"/>
      <charset val="134"/>
    </font>
    <font>
      <b/>
      <sz val="12"/>
      <color rgb="FF7030A0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9"/>
      <color rgb="FFFFC000"/>
      <name val="宋体"/>
      <charset val="134"/>
    </font>
    <font>
      <sz val="16"/>
      <color rgb="FFFF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42" fontId="50" fillId="0" borderId="0" applyFont="0" applyFill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52" fillId="11" borderId="11" applyNumberFormat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43" fontId="50" fillId="0" borderId="0" applyFont="0" applyFill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0" fontId="50" fillId="22" borderId="12" applyNumberFormat="0" applyFont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0" fontId="59" fillId="0" borderId="14" applyNumberFormat="0" applyFill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0" borderId="9" applyNumberFormat="0" applyFill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61" fillId="31" borderId="15" applyNumberFormat="0" applyAlignment="0" applyProtection="0">
      <alignment vertical="center"/>
    </xf>
    <xf numFmtId="0" fontId="63" fillId="31" borderId="11" applyNumberFormat="0" applyAlignment="0" applyProtection="0">
      <alignment vertical="center"/>
    </xf>
    <xf numFmtId="0" fontId="51" fillId="10" borderId="10" applyNumberFormat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6" fillId="0" borderId="13" applyNumberFormat="0" applyFill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64" fillId="0" borderId="0"/>
    <xf numFmtId="0" fontId="45" fillId="12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</cellStyleXfs>
  <cellXfs count="240">
    <xf numFmtId="0" fontId="0" fillId="0" borderId="0" xfId="0">
      <alignment vertical="center"/>
    </xf>
    <xf numFmtId="0" fontId="1" fillId="0" borderId="0" xfId="54" applyFont="1" applyFill="1" applyBorder="1" applyAlignment="1">
      <alignment horizontal="center" vertical="center"/>
    </xf>
    <xf numFmtId="0" fontId="2" fillId="0" borderId="0" xfId="54" applyFont="1" applyFill="1" applyBorder="1" applyAlignment="1">
      <alignment horizontal="center" vertical="center"/>
    </xf>
    <xf numFmtId="0" fontId="3" fillId="0" borderId="0" xfId="54" applyFont="1" applyFill="1" applyBorder="1" applyAlignment="1">
      <alignment horizontal="center" vertical="center"/>
    </xf>
    <xf numFmtId="0" fontId="3" fillId="2" borderId="0" xfId="54" applyFont="1" applyFill="1" applyBorder="1" applyAlignment="1">
      <alignment horizontal="center" vertical="center"/>
    </xf>
    <xf numFmtId="0" fontId="1" fillId="0" borderId="0" xfId="54" applyFont="1" applyFill="1" applyAlignment="1">
      <alignment horizontal="center" vertical="center"/>
    </xf>
    <xf numFmtId="0" fontId="4" fillId="0" borderId="0" xfId="54" applyFont="1">
      <alignment vertical="center"/>
    </xf>
    <xf numFmtId="176" fontId="1" fillId="0" borderId="0" xfId="54" applyNumberFormat="1" applyFont="1" applyFill="1" applyBorder="1" applyAlignment="1">
      <alignment horizontal="center" vertical="center"/>
    </xf>
    <xf numFmtId="177" fontId="1" fillId="0" borderId="0" xfId="54" applyNumberFormat="1" applyFont="1" applyFill="1" applyBorder="1" applyAlignment="1">
      <alignment horizontal="center" vertical="center"/>
    </xf>
    <xf numFmtId="178" fontId="1" fillId="0" borderId="0" xfId="54" applyNumberFormat="1" applyFont="1" applyFill="1" applyBorder="1" applyAlignment="1">
      <alignment horizontal="center" vertical="center"/>
    </xf>
    <xf numFmtId="0" fontId="5" fillId="0" borderId="0" xfId="54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 wrapText="1"/>
    </xf>
    <xf numFmtId="0" fontId="5" fillId="0" borderId="2" xfId="54" applyFont="1" applyFill="1" applyBorder="1" applyAlignment="1">
      <alignment horizontal="center" vertical="center" wrapText="1"/>
    </xf>
    <xf numFmtId="0" fontId="5" fillId="0" borderId="3" xfId="54" applyFont="1" applyFill="1" applyBorder="1" applyAlignment="1">
      <alignment horizontal="center" vertical="center" wrapText="1"/>
    </xf>
    <xf numFmtId="177" fontId="5" fillId="0" borderId="2" xfId="54" applyNumberFormat="1" applyFont="1" applyFill="1" applyBorder="1" applyAlignment="1">
      <alignment horizontal="center" vertical="center" wrapText="1"/>
    </xf>
    <xf numFmtId="177" fontId="5" fillId="0" borderId="3" xfId="54" applyNumberFormat="1" applyFont="1" applyFill="1" applyBorder="1" applyAlignment="1">
      <alignment horizontal="center" vertical="center" wrapText="1"/>
    </xf>
    <xf numFmtId="177" fontId="5" fillId="0" borderId="4" xfId="54" applyNumberFormat="1" applyFont="1" applyFill="1" applyBorder="1" applyAlignment="1">
      <alignment horizontal="center" vertical="center" wrapText="1"/>
    </xf>
    <xf numFmtId="177" fontId="3" fillId="0" borderId="1" xfId="54" applyNumberFormat="1" applyFont="1" applyFill="1" applyBorder="1" applyAlignment="1">
      <alignment horizontal="center" vertical="center" shrinkToFit="1"/>
    </xf>
    <xf numFmtId="0" fontId="6" fillId="0" borderId="2" xfId="54" applyFont="1" applyFill="1" applyBorder="1" applyAlignment="1">
      <alignment horizontal="center" vertical="center"/>
    </xf>
    <xf numFmtId="177" fontId="7" fillId="0" borderId="2" xfId="54" applyNumberFormat="1" applyFont="1" applyFill="1" applyBorder="1" applyAlignment="1">
      <alignment horizontal="center" vertical="center" wrapText="1"/>
    </xf>
    <xf numFmtId="177" fontId="7" fillId="0" borderId="3" xfId="54" applyNumberFormat="1" applyFont="1" applyFill="1" applyBorder="1" applyAlignment="1">
      <alignment horizontal="center" vertical="center" wrapText="1"/>
    </xf>
    <xf numFmtId="177" fontId="7" fillId="0" borderId="4" xfId="54" applyNumberFormat="1" applyFont="1" applyFill="1" applyBorder="1" applyAlignment="1">
      <alignment horizontal="center" vertical="center" wrapText="1"/>
    </xf>
    <xf numFmtId="177" fontId="3" fillId="0" borderId="1" xfId="54" applyNumberFormat="1" applyFont="1" applyFill="1" applyBorder="1" applyAlignment="1">
      <alignment horizontal="center" vertical="center" wrapText="1"/>
    </xf>
    <xf numFmtId="176" fontId="3" fillId="0" borderId="1" xfId="54" applyNumberFormat="1" applyFont="1" applyFill="1" applyBorder="1" applyAlignment="1">
      <alignment horizontal="center" vertical="center" wrapText="1"/>
    </xf>
    <xf numFmtId="178" fontId="3" fillId="0" borderId="1" xfId="54" applyNumberFormat="1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center" vertical="center" wrapText="1"/>
    </xf>
    <xf numFmtId="176" fontId="8" fillId="0" borderId="1" xfId="54" applyNumberFormat="1" applyFont="1" applyFill="1" applyBorder="1" applyAlignment="1">
      <alignment horizontal="center" vertical="center" shrinkToFit="1"/>
    </xf>
    <xf numFmtId="14" fontId="2" fillId="0" borderId="1" xfId="54" applyNumberFormat="1" applyFont="1" applyFill="1" applyBorder="1" applyAlignment="1">
      <alignment horizontal="center" vertical="center" wrapText="1"/>
    </xf>
    <xf numFmtId="177" fontId="2" fillId="0" borderId="1" xfId="54" applyNumberFormat="1" applyFont="1" applyFill="1" applyBorder="1" applyAlignment="1">
      <alignment horizontal="right" vertical="center" shrinkToFit="1"/>
    </xf>
    <xf numFmtId="178" fontId="9" fillId="2" borderId="1" xfId="54" applyNumberFormat="1" applyFont="1" applyFill="1" applyBorder="1" applyAlignment="1">
      <alignment horizontal="center" vertical="center" shrinkToFit="1"/>
    </xf>
    <xf numFmtId="177" fontId="9" fillId="2" borderId="1" xfId="54" applyNumberFormat="1" applyFont="1" applyFill="1" applyBorder="1" applyAlignment="1">
      <alignment horizontal="right" vertical="center" shrinkToFit="1"/>
    </xf>
    <xf numFmtId="9" fontId="2" fillId="0" borderId="1" xfId="21" applyFont="1" applyFill="1" applyBorder="1" applyAlignment="1">
      <alignment horizontal="center" vertical="center" wrapText="1"/>
    </xf>
    <xf numFmtId="14" fontId="7" fillId="0" borderId="1" xfId="54" applyNumberFormat="1" applyFont="1" applyBorder="1" applyAlignment="1">
      <alignment horizontal="center" vertical="center" shrinkToFit="1"/>
    </xf>
    <xf numFmtId="178" fontId="2" fillId="0" borderId="1" xfId="54" applyNumberFormat="1" applyFont="1" applyFill="1" applyBorder="1" applyAlignment="1">
      <alignment horizontal="center" vertical="center" shrinkToFit="1"/>
    </xf>
    <xf numFmtId="176" fontId="10" fillId="0" borderId="1" xfId="54" applyNumberFormat="1" applyFont="1" applyFill="1" applyBorder="1" applyAlignment="1">
      <alignment horizontal="center" vertical="center" shrinkToFit="1"/>
    </xf>
    <xf numFmtId="177" fontId="3" fillId="0" borderId="1" xfId="54" applyNumberFormat="1" applyFont="1" applyFill="1" applyBorder="1" applyAlignment="1">
      <alignment horizontal="right" vertical="center" shrinkToFit="1"/>
    </xf>
    <xf numFmtId="178" fontId="3" fillId="2" borderId="1" xfId="54" applyNumberFormat="1" applyFont="1" applyFill="1" applyBorder="1" applyAlignment="1">
      <alignment horizontal="center" vertical="center" shrinkToFit="1"/>
    </xf>
    <xf numFmtId="177" fontId="3" fillId="2" borderId="1" xfId="54" applyNumberFormat="1" applyFont="1" applyFill="1" applyBorder="1" applyAlignment="1">
      <alignment horizontal="right" vertical="center" shrinkToFit="1"/>
    </xf>
    <xf numFmtId="9" fontId="3" fillId="0" borderId="1" xfId="21" applyFont="1" applyFill="1" applyBorder="1" applyAlignment="1">
      <alignment horizontal="center" vertical="center" wrapText="1"/>
    </xf>
    <xf numFmtId="0" fontId="3" fillId="2" borderId="1" xfId="54" applyFont="1" applyFill="1" applyBorder="1" applyAlignment="1">
      <alignment horizontal="center" vertical="center" wrapText="1"/>
    </xf>
    <xf numFmtId="176" fontId="5" fillId="2" borderId="1" xfId="54" applyNumberFormat="1" applyFont="1" applyFill="1" applyBorder="1" applyAlignment="1">
      <alignment horizontal="left" vertical="center"/>
    </xf>
    <xf numFmtId="14" fontId="11" fillId="2" borderId="1" xfId="54" applyNumberFormat="1" applyFont="1" applyFill="1" applyBorder="1" applyAlignment="1">
      <alignment horizontal="center" vertical="center" wrapText="1"/>
    </xf>
    <xf numFmtId="177" fontId="11" fillId="2" borderId="1" xfId="54" applyNumberFormat="1" applyFont="1" applyFill="1" applyBorder="1" applyAlignment="1">
      <alignment horizontal="right" vertical="center" shrinkToFit="1"/>
    </xf>
    <xf numFmtId="178" fontId="3" fillId="2" borderId="1" xfId="54" applyNumberFormat="1" applyFont="1" applyFill="1" applyBorder="1" applyAlignment="1">
      <alignment horizontal="center" vertical="center" wrapText="1"/>
    </xf>
    <xf numFmtId="9" fontId="3" fillId="2" borderId="1" xfId="21" applyFont="1" applyFill="1" applyBorder="1" applyAlignment="1">
      <alignment horizontal="center" vertical="center" wrapText="1"/>
    </xf>
    <xf numFmtId="176" fontId="12" fillId="2" borderId="2" xfId="54" applyNumberFormat="1" applyFont="1" applyFill="1" applyBorder="1" applyAlignment="1">
      <alignment horizontal="left" vertical="center" wrapText="1"/>
    </xf>
    <xf numFmtId="176" fontId="12" fillId="2" borderId="3" xfId="54" applyNumberFormat="1" applyFont="1" applyFill="1" applyBorder="1" applyAlignment="1">
      <alignment horizontal="left" vertical="center" wrapText="1"/>
    </xf>
    <xf numFmtId="0" fontId="1" fillId="0" borderId="1" xfId="54" applyFont="1" applyFill="1" applyBorder="1" applyAlignment="1">
      <alignment horizontal="center" vertical="center" wrapText="1"/>
    </xf>
    <xf numFmtId="14" fontId="7" fillId="0" borderId="1" xfId="54" applyNumberFormat="1" applyFont="1" applyBorder="1" applyAlignment="1">
      <alignment horizontal="center" vertical="center" wrapText="1"/>
    </xf>
    <xf numFmtId="14" fontId="1" fillId="0" borderId="1" xfId="54" applyNumberFormat="1" applyFont="1" applyFill="1" applyBorder="1" applyAlignment="1">
      <alignment horizontal="center" vertical="center" wrapText="1"/>
    </xf>
    <xf numFmtId="177" fontId="1" fillId="0" borderId="1" xfId="54" applyNumberFormat="1" applyFont="1" applyFill="1" applyBorder="1" applyAlignment="1">
      <alignment horizontal="right" vertical="center" shrinkToFit="1"/>
    </xf>
    <xf numFmtId="178" fontId="1" fillId="0" borderId="1" xfId="54" applyNumberFormat="1" applyFont="1" applyFill="1" applyBorder="1" applyAlignment="1">
      <alignment horizontal="center" vertical="center" wrapText="1"/>
    </xf>
    <xf numFmtId="9" fontId="1" fillId="0" borderId="1" xfId="21" applyFont="1" applyFill="1" applyBorder="1" applyAlignment="1">
      <alignment horizontal="center" vertical="center" wrapText="1"/>
    </xf>
    <xf numFmtId="176" fontId="13" fillId="2" borderId="1" xfId="54" applyNumberFormat="1" applyFont="1" applyFill="1" applyBorder="1" applyAlignment="1">
      <alignment horizontal="left" vertical="center"/>
    </xf>
    <xf numFmtId="14" fontId="14" fillId="0" borderId="1" xfId="54" applyNumberFormat="1" applyFont="1" applyFill="1" applyBorder="1" applyAlignment="1">
      <alignment horizontal="center" vertical="center" wrapText="1"/>
    </xf>
    <xf numFmtId="177" fontId="14" fillId="0" borderId="1" xfId="54" applyNumberFormat="1" applyFont="1" applyFill="1" applyBorder="1" applyAlignment="1">
      <alignment horizontal="right" vertical="center" shrinkToFit="1"/>
    </xf>
    <xf numFmtId="178" fontId="14" fillId="0" borderId="1" xfId="54" applyNumberFormat="1" applyFont="1" applyFill="1" applyBorder="1" applyAlignment="1">
      <alignment horizontal="center" vertical="center" wrapText="1"/>
    </xf>
    <xf numFmtId="178" fontId="2" fillId="0" borderId="1" xfId="54" applyNumberFormat="1" applyFont="1" applyFill="1" applyBorder="1" applyAlignment="1">
      <alignment horizontal="center" vertical="center" wrapText="1"/>
    </xf>
    <xf numFmtId="176" fontId="2" fillId="0" borderId="1" xfId="54" applyNumberFormat="1" applyFont="1" applyFill="1" applyBorder="1" applyAlignment="1">
      <alignment horizontal="center" vertical="center" shrinkToFit="1"/>
    </xf>
    <xf numFmtId="178" fontId="1" fillId="0" borderId="1" xfId="54" applyNumberFormat="1" applyFont="1" applyFill="1" applyBorder="1" applyAlignment="1">
      <alignment horizontal="center" vertical="center" shrinkToFit="1"/>
    </xf>
    <xf numFmtId="177" fontId="1" fillId="0" borderId="1" xfId="54" applyNumberFormat="1" applyFont="1" applyFill="1" applyBorder="1" applyAlignment="1">
      <alignment horizontal="center" vertical="center" wrapText="1"/>
    </xf>
    <xf numFmtId="176" fontId="8" fillId="0" borderId="1" xfId="54" applyNumberFormat="1" applyFont="1" applyFill="1" applyBorder="1" applyAlignment="1">
      <alignment horizontal="center" vertical="center" wrapText="1"/>
    </xf>
    <xf numFmtId="177" fontId="2" fillId="0" borderId="1" xfId="54" applyNumberFormat="1" applyFont="1" applyFill="1" applyBorder="1" applyAlignment="1">
      <alignment horizontal="center" vertical="center" wrapText="1"/>
    </xf>
    <xf numFmtId="0" fontId="2" fillId="0" borderId="5" xfId="54" applyFont="1" applyFill="1" applyBorder="1" applyAlignment="1">
      <alignment horizontal="center" vertical="center" wrapText="1"/>
    </xf>
    <xf numFmtId="14" fontId="2" fillId="0" borderId="5" xfId="54" applyNumberFormat="1" applyFont="1" applyFill="1" applyBorder="1" applyAlignment="1">
      <alignment horizontal="center" vertical="center" wrapText="1"/>
    </xf>
    <xf numFmtId="0" fontId="2" fillId="0" borderId="6" xfId="54" applyFont="1" applyFill="1" applyBorder="1" applyAlignment="1">
      <alignment horizontal="center" vertical="center" wrapText="1"/>
    </xf>
    <xf numFmtId="14" fontId="2" fillId="0" borderId="6" xfId="54" applyNumberFormat="1" applyFont="1" applyFill="1" applyBorder="1" applyAlignment="1">
      <alignment horizontal="center" vertical="center" wrapText="1"/>
    </xf>
    <xf numFmtId="177" fontId="2" fillId="3" borderId="1" xfId="54" applyNumberFormat="1" applyFont="1" applyFill="1" applyBorder="1" applyAlignment="1">
      <alignment horizontal="right" vertical="center" shrinkToFit="1"/>
    </xf>
    <xf numFmtId="176" fontId="15" fillId="0" borderId="1" xfId="54" applyNumberFormat="1" applyFont="1" applyFill="1" applyBorder="1" applyAlignment="1">
      <alignment horizontal="center" vertical="center" wrapText="1"/>
    </xf>
    <xf numFmtId="14" fontId="16" fillId="0" borderId="1" xfId="54" applyNumberFormat="1" applyFont="1" applyBorder="1" applyAlignment="1">
      <alignment horizontal="center" vertical="center" wrapText="1"/>
    </xf>
    <xf numFmtId="177" fontId="2" fillId="0" borderId="1" xfId="54" applyNumberFormat="1" applyFont="1" applyFill="1" applyBorder="1" applyAlignment="1">
      <alignment horizontal="right" vertical="center"/>
    </xf>
    <xf numFmtId="0" fontId="3" fillId="4" borderId="1" xfId="54" applyFont="1" applyFill="1" applyBorder="1" applyAlignment="1">
      <alignment horizontal="center" vertical="center" wrapText="1"/>
    </xf>
    <xf numFmtId="177" fontId="17" fillId="4" borderId="1" xfId="54" applyNumberFormat="1" applyFont="1" applyFill="1" applyBorder="1" applyAlignment="1">
      <alignment horizontal="right" vertical="center" shrinkToFit="1"/>
    </xf>
    <xf numFmtId="178" fontId="3" fillId="4" borderId="1" xfId="54" applyNumberFormat="1" applyFont="1" applyFill="1" applyBorder="1" applyAlignment="1">
      <alignment horizontal="center" vertical="center" shrinkToFit="1"/>
    </xf>
    <xf numFmtId="0" fontId="3" fillId="4" borderId="1" xfId="54" applyFont="1" applyFill="1" applyBorder="1" applyAlignment="1">
      <alignment horizontal="center" vertical="center" shrinkToFit="1"/>
    </xf>
    <xf numFmtId="0" fontId="7" fillId="0" borderId="1" xfId="54" applyFont="1" applyFill="1" applyBorder="1" applyAlignment="1">
      <alignment horizontal="center" vertical="center" wrapText="1"/>
    </xf>
    <xf numFmtId="177" fontId="7" fillId="2" borderId="1" xfId="54" applyNumberFormat="1" applyFont="1" applyFill="1" applyBorder="1" applyAlignment="1">
      <alignment horizontal="center" vertical="center" wrapText="1"/>
    </xf>
    <xf numFmtId="177" fontId="1" fillId="2" borderId="1" xfId="54" applyNumberFormat="1" applyFont="1" applyFill="1" applyBorder="1" applyAlignment="1">
      <alignment horizontal="center" vertical="center" wrapText="1"/>
    </xf>
    <xf numFmtId="179" fontId="7" fillId="2" borderId="1" xfId="54" applyNumberFormat="1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center" vertical="center" wrapText="1"/>
    </xf>
    <xf numFmtId="0" fontId="2" fillId="0" borderId="3" xfId="54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center" vertical="top" wrapText="1"/>
    </xf>
    <xf numFmtId="0" fontId="2" fillId="0" borderId="3" xfId="54" applyFont="1" applyFill="1" applyBorder="1" applyAlignment="1">
      <alignment horizontal="center" vertical="top" wrapText="1"/>
    </xf>
    <xf numFmtId="178" fontId="4" fillId="0" borderId="0" xfId="54" applyNumberFormat="1" applyFont="1">
      <alignment vertical="center"/>
    </xf>
    <xf numFmtId="0" fontId="18" fillId="0" borderId="0" xfId="54" applyFont="1" applyBorder="1" applyAlignment="1">
      <alignment vertical="center"/>
    </xf>
    <xf numFmtId="0" fontId="5" fillId="0" borderId="4" xfId="54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center" vertical="center" wrapText="1"/>
    </xf>
    <xf numFmtId="0" fontId="3" fillId="0" borderId="4" xfId="54" applyFont="1" applyFill="1" applyBorder="1" applyAlignment="1">
      <alignment horizontal="center" vertical="center" wrapText="1"/>
    </xf>
    <xf numFmtId="177" fontId="19" fillId="0" borderId="2" xfId="54" applyNumberFormat="1" applyFont="1" applyFill="1" applyBorder="1" applyAlignment="1">
      <alignment horizontal="center" vertical="center" shrinkToFit="1"/>
    </xf>
    <xf numFmtId="177" fontId="19" fillId="0" borderId="4" xfId="54" applyNumberFormat="1" applyFont="1" applyFill="1" applyBorder="1" applyAlignment="1">
      <alignment horizontal="center" vertical="center" shrinkToFit="1"/>
    </xf>
    <xf numFmtId="0" fontId="1" fillId="0" borderId="0" xfId="54" applyFont="1" applyFill="1" applyBorder="1" applyAlignment="1">
      <alignment horizontal="center" vertical="center" shrinkToFit="1"/>
    </xf>
    <xf numFmtId="0" fontId="6" fillId="0" borderId="3" xfId="54" applyFont="1" applyFill="1" applyBorder="1" applyAlignment="1">
      <alignment horizontal="center" vertical="center"/>
    </xf>
    <xf numFmtId="0" fontId="6" fillId="0" borderId="4" xfId="54" applyFont="1" applyFill="1" applyBorder="1" applyAlignment="1">
      <alignment horizontal="center" vertical="center"/>
    </xf>
    <xf numFmtId="177" fontId="20" fillId="0" borderId="2" xfId="54" applyNumberFormat="1" applyFont="1" applyFill="1" applyBorder="1" applyAlignment="1">
      <alignment horizontal="center" vertical="center" wrapText="1"/>
    </xf>
    <xf numFmtId="177" fontId="20" fillId="0" borderId="4" xfId="54" applyNumberFormat="1" applyFont="1" applyFill="1" applyBorder="1" applyAlignment="1">
      <alignment horizontal="center" vertical="center" wrapText="1"/>
    </xf>
    <xf numFmtId="0" fontId="1" fillId="0" borderId="0" xfId="54" applyFont="1" applyFill="1" applyBorder="1" applyAlignment="1">
      <alignment horizontal="center" vertical="center" wrapText="1"/>
    </xf>
    <xf numFmtId="0" fontId="19" fillId="0" borderId="2" xfId="54" applyFont="1" applyBorder="1" applyAlignment="1">
      <alignment horizontal="center" vertical="center" wrapText="1"/>
    </xf>
    <xf numFmtId="0" fontId="19" fillId="0" borderId="4" xfId="54" applyFont="1" applyBorder="1" applyAlignment="1">
      <alignment horizontal="center" vertical="center" wrapText="1"/>
    </xf>
    <xf numFmtId="177" fontId="11" fillId="0" borderId="1" xfId="54" applyNumberFormat="1" applyFont="1" applyFill="1" applyBorder="1" applyAlignment="1">
      <alignment horizontal="center" vertical="center" wrapText="1"/>
    </xf>
    <xf numFmtId="177" fontId="2" fillId="4" borderId="1" xfId="54" applyNumberFormat="1" applyFont="1" applyFill="1" applyBorder="1" applyAlignment="1">
      <alignment horizontal="right" vertical="center" shrinkToFit="1"/>
    </xf>
    <xf numFmtId="9" fontId="3" fillId="0" borderId="5" xfId="54" applyNumberFormat="1" applyFont="1" applyFill="1" applyBorder="1" applyAlignment="1">
      <alignment horizontal="center" vertical="center" wrapText="1"/>
    </xf>
    <xf numFmtId="177" fontId="21" fillId="0" borderId="1" xfId="54" applyNumberFormat="1" applyFont="1" applyFill="1" applyBorder="1" applyAlignment="1">
      <alignment horizontal="right" vertical="center" shrinkToFit="1"/>
    </xf>
    <xf numFmtId="177" fontId="22" fillId="0" borderId="1" xfId="54" applyNumberFormat="1" applyFont="1" applyFill="1" applyBorder="1" applyAlignment="1">
      <alignment horizontal="center" vertical="center" wrapText="1"/>
    </xf>
    <xf numFmtId="177" fontId="2" fillId="4" borderId="1" xfId="54" applyNumberFormat="1" applyFont="1" applyFill="1" applyBorder="1" applyAlignment="1">
      <alignment horizontal="center" vertical="center" shrinkToFit="1"/>
    </xf>
    <xf numFmtId="0" fontId="2" fillId="0" borderId="0" xfId="54" applyFont="1" applyFill="1" applyBorder="1" applyAlignment="1">
      <alignment horizontal="center" vertical="center" wrapText="1"/>
    </xf>
    <xf numFmtId="9" fontId="3" fillId="0" borderId="7" xfId="54" applyNumberFormat="1" applyFont="1" applyFill="1" applyBorder="1" applyAlignment="1">
      <alignment horizontal="center" vertical="center" wrapText="1"/>
    </xf>
    <xf numFmtId="177" fontId="3" fillId="4" borderId="1" xfId="54" applyNumberFormat="1" applyFont="1" applyFill="1" applyBorder="1" applyAlignment="1">
      <alignment horizontal="right" vertical="center" shrinkToFit="1"/>
    </xf>
    <xf numFmtId="177" fontId="3" fillId="4" borderId="5" xfId="54" applyNumberFormat="1" applyFont="1" applyFill="1" applyBorder="1" applyAlignment="1">
      <alignment horizontal="center" vertical="center" shrinkToFit="1"/>
    </xf>
    <xf numFmtId="0" fontId="3" fillId="0" borderId="0" xfId="54" applyFont="1" applyFill="1" applyBorder="1" applyAlignment="1">
      <alignment horizontal="center" vertical="center" wrapText="1"/>
    </xf>
    <xf numFmtId="9" fontId="3" fillId="0" borderId="6" xfId="54" applyNumberFormat="1" applyFont="1" applyFill="1" applyBorder="1" applyAlignment="1">
      <alignment horizontal="center" vertical="center" wrapText="1"/>
    </xf>
    <xf numFmtId="177" fontId="3" fillId="2" borderId="1" xfId="54" applyNumberFormat="1" applyFont="1" applyFill="1" applyBorder="1" applyAlignment="1">
      <alignment horizontal="center" vertical="center" wrapText="1"/>
    </xf>
    <xf numFmtId="177" fontId="3" fillId="4" borderId="6" xfId="54" applyNumberFormat="1" applyFont="1" applyFill="1" applyBorder="1" applyAlignment="1">
      <alignment horizontal="center" vertical="center" shrinkToFit="1"/>
    </xf>
    <xf numFmtId="0" fontId="3" fillId="2" borderId="0" xfId="54" applyFont="1" applyFill="1" applyBorder="1" applyAlignment="1">
      <alignment horizontal="center" vertical="center" wrapText="1"/>
    </xf>
    <xf numFmtId="176" fontId="12" fillId="2" borderId="4" xfId="54" applyNumberFormat="1" applyFont="1" applyFill="1" applyBorder="1" applyAlignment="1">
      <alignment horizontal="left" vertical="center" wrapText="1"/>
    </xf>
    <xf numFmtId="177" fontId="1" fillId="4" borderId="1" xfId="54" applyNumberFormat="1" applyFont="1" applyFill="1" applyBorder="1" applyAlignment="1">
      <alignment horizontal="right" vertical="center" shrinkToFit="1"/>
    </xf>
    <xf numFmtId="177" fontId="21" fillId="0" borderId="1" xfId="54" applyNumberFormat="1" applyFont="1" applyFill="1" applyBorder="1" applyAlignment="1">
      <alignment horizontal="center" vertical="center" wrapText="1"/>
    </xf>
    <xf numFmtId="177" fontId="1" fillId="4" borderId="1" xfId="54" applyNumberFormat="1" applyFont="1" applyFill="1" applyBorder="1" applyAlignment="1">
      <alignment horizontal="center" vertical="center" shrinkToFit="1"/>
    </xf>
    <xf numFmtId="177" fontId="2" fillId="2" borderId="1" xfId="54" applyNumberFormat="1" applyFont="1" applyFill="1" applyBorder="1" applyAlignment="1">
      <alignment horizontal="right" vertical="center" shrinkToFit="1"/>
    </xf>
    <xf numFmtId="177" fontId="2" fillId="4" borderId="5" xfId="54" applyNumberFormat="1" applyFont="1" applyFill="1" applyBorder="1" applyAlignment="1">
      <alignment vertical="center" shrinkToFit="1"/>
    </xf>
    <xf numFmtId="0" fontId="2" fillId="0" borderId="1" xfId="54" applyFont="1" applyFill="1" applyBorder="1" applyAlignment="1">
      <alignment horizontal="right" vertical="center" wrapText="1"/>
    </xf>
    <xf numFmtId="177" fontId="2" fillId="4" borderId="6" xfId="54" applyNumberFormat="1" applyFont="1" applyFill="1" applyBorder="1" applyAlignment="1">
      <alignment vertical="center" shrinkToFit="1"/>
    </xf>
    <xf numFmtId="177" fontId="1" fillId="0" borderId="1" xfId="54" applyNumberFormat="1" applyFont="1" applyFill="1" applyBorder="1" applyAlignment="1">
      <alignment horizontal="right" vertical="center"/>
    </xf>
    <xf numFmtId="177" fontId="23" fillId="0" borderId="1" xfId="54" applyNumberFormat="1" applyFont="1" applyFill="1" applyBorder="1" applyAlignment="1">
      <alignment horizontal="center" vertical="center" wrapText="1"/>
    </xf>
    <xf numFmtId="0" fontId="24" fillId="3" borderId="0" xfId="54" applyFont="1" applyFill="1" applyBorder="1" applyAlignment="1">
      <alignment horizontal="center" vertical="center" wrapText="1"/>
    </xf>
    <xf numFmtId="177" fontId="25" fillId="0" borderId="1" xfId="54" applyNumberFormat="1" applyFont="1" applyFill="1" applyBorder="1" applyAlignment="1">
      <alignment horizontal="right" vertical="center" shrinkToFit="1"/>
    </xf>
    <xf numFmtId="177" fontId="9" fillId="0" borderId="1" xfId="54" applyNumberFormat="1" applyFont="1" applyFill="1" applyBorder="1" applyAlignment="1">
      <alignment horizontal="left" vertical="center"/>
    </xf>
    <xf numFmtId="177" fontId="9" fillId="0" borderId="1" xfId="54" applyNumberFormat="1" applyFont="1" applyFill="1" applyBorder="1" applyAlignment="1">
      <alignment horizontal="right" vertical="center"/>
    </xf>
    <xf numFmtId="177" fontId="26" fillId="0" borderId="1" xfId="54" applyNumberFormat="1" applyFont="1" applyFill="1" applyBorder="1" applyAlignment="1">
      <alignment horizontal="center" vertical="center" wrapText="1"/>
    </xf>
    <xf numFmtId="177" fontId="2" fillId="0" borderId="5" xfId="54" applyNumberFormat="1" applyFont="1" applyFill="1" applyBorder="1" applyAlignment="1">
      <alignment vertical="center" shrinkToFit="1"/>
    </xf>
    <xf numFmtId="177" fontId="8" fillId="0" borderId="1" xfId="54" applyNumberFormat="1" applyFont="1" applyFill="1" applyBorder="1" applyAlignment="1">
      <alignment horizontal="center" vertical="center" wrapText="1"/>
    </xf>
    <xf numFmtId="177" fontId="2" fillId="0" borderId="6" xfId="54" applyNumberFormat="1" applyFont="1" applyFill="1" applyBorder="1" applyAlignment="1">
      <alignment vertical="center" shrinkToFit="1"/>
    </xf>
    <xf numFmtId="177" fontId="2" fillId="4" borderId="1" xfId="54" applyNumberFormat="1" applyFont="1" applyFill="1" applyBorder="1" applyAlignment="1">
      <alignment vertical="center" shrinkToFit="1"/>
    </xf>
    <xf numFmtId="177" fontId="27" fillId="0" borderId="1" xfId="54" applyNumberFormat="1" applyFont="1" applyFill="1" applyBorder="1" applyAlignment="1">
      <alignment horizontal="right" vertical="center" shrinkToFit="1"/>
    </xf>
    <xf numFmtId="177" fontId="2" fillId="0" borderId="5" xfId="54" applyNumberFormat="1" applyFont="1" applyFill="1" applyBorder="1" applyAlignment="1">
      <alignment horizontal="right" vertical="center" shrinkToFit="1"/>
    </xf>
    <xf numFmtId="177" fontId="27" fillId="0" borderId="1" xfId="54" applyNumberFormat="1" applyFont="1" applyFill="1" applyBorder="1" applyAlignment="1">
      <alignment vertical="center" wrapText="1"/>
    </xf>
    <xf numFmtId="177" fontId="2" fillId="0" borderId="7" xfId="54" applyNumberFormat="1" applyFont="1" applyFill="1" applyBorder="1" applyAlignment="1">
      <alignment horizontal="right" vertical="center" shrinkToFit="1"/>
    </xf>
    <xf numFmtId="177" fontId="27" fillId="0" borderId="1" xfId="54" applyNumberFormat="1" applyFont="1" applyFill="1" applyBorder="1" applyAlignment="1">
      <alignment vertical="center" shrinkToFit="1"/>
    </xf>
    <xf numFmtId="177" fontId="2" fillId="0" borderId="6" xfId="54" applyNumberFormat="1" applyFont="1" applyFill="1" applyBorder="1" applyAlignment="1">
      <alignment horizontal="right" vertical="center" shrinkToFit="1"/>
    </xf>
    <xf numFmtId="180" fontId="1" fillId="2" borderId="1" xfId="54" applyNumberFormat="1" applyFont="1" applyFill="1" applyBorder="1" applyAlignment="1">
      <alignment horizontal="center" vertical="center"/>
    </xf>
    <xf numFmtId="177" fontId="1" fillId="2" borderId="1" xfId="54" applyNumberFormat="1" applyFont="1" applyFill="1" applyBorder="1" applyAlignment="1">
      <alignment horizontal="right" vertical="center" shrinkToFit="1"/>
    </xf>
    <xf numFmtId="177" fontId="17" fillId="0" borderId="0" xfId="54" applyNumberFormat="1" applyFont="1" applyFill="1" applyBorder="1" applyAlignment="1">
      <alignment horizontal="center" vertical="center" wrapText="1"/>
    </xf>
    <xf numFmtId="0" fontId="2" fillId="2" borderId="1" xfId="54" applyFont="1" applyFill="1" applyBorder="1" applyAlignment="1">
      <alignment horizontal="center" vertical="center" wrapText="1"/>
    </xf>
    <xf numFmtId="0" fontId="2" fillId="0" borderId="4" xfId="54" applyFont="1" applyFill="1" applyBorder="1" applyAlignment="1">
      <alignment horizontal="center" vertical="center" wrapText="1"/>
    </xf>
    <xf numFmtId="0" fontId="27" fillId="0" borderId="1" xfId="54" applyFont="1" applyFill="1" applyBorder="1" applyAlignment="1">
      <alignment horizontal="center" vertical="center" wrapText="1"/>
    </xf>
    <xf numFmtId="0" fontId="2" fillId="0" borderId="4" xfId="54" applyFont="1" applyFill="1" applyBorder="1" applyAlignment="1">
      <alignment horizontal="center" vertical="top" wrapText="1"/>
    </xf>
    <xf numFmtId="0" fontId="28" fillId="0" borderId="0" xfId="54" applyFont="1" applyBorder="1" applyAlignment="1">
      <alignment vertical="center"/>
    </xf>
    <xf numFmtId="0" fontId="1" fillId="0" borderId="0" xfId="54" applyFont="1" applyFill="1" applyBorder="1" applyAlignment="1">
      <alignment horizontal="left" vertical="center" shrinkToFit="1"/>
    </xf>
    <xf numFmtId="0" fontId="29" fillId="2" borderId="1" xfId="1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7" fillId="0" borderId="0" xfId="54" applyFont="1" applyBorder="1" applyAlignment="1">
      <alignment horizontal="center" vertical="center" wrapText="1"/>
    </xf>
    <xf numFmtId="0" fontId="33" fillId="0" borderId="0" xfId="54" applyFont="1">
      <alignment vertical="center"/>
    </xf>
    <xf numFmtId="0" fontId="34" fillId="0" borderId="0" xfId="54" applyFont="1">
      <alignment vertical="center"/>
    </xf>
    <xf numFmtId="0" fontId="34" fillId="2" borderId="0" xfId="54" applyFont="1" applyFill="1">
      <alignment vertical="center"/>
    </xf>
    <xf numFmtId="0" fontId="4" fillId="0" borderId="0" xfId="54" applyFont="1" applyAlignment="1">
      <alignment horizontal="left" vertical="center"/>
    </xf>
    <xf numFmtId="179" fontId="1" fillId="0" borderId="0" xfId="54" applyNumberFormat="1" applyFont="1" applyFill="1" applyBorder="1" applyAlignment="1">
      <alignment horizontal="center" vertical="center"/>
    </xf>
    <xf numFmtId="179" fontId="1" fillId="0" borderId="0" xfId="54" applyNumberFormat="1" applyFont="1" applyFill="1" applyAlignment="1">
      <alignment horizontal="center" vertical="center"/>
    </xf>
    <xf numFmtId="0" fontId="4" fillId="0" borderId="0" xfId="0" applyFont="1">
      <alignment vertical="center"/>
    </xf>
    <xf numFmtId="0" fontId="34" fillId="0" borderId="0" xfId="54" applyFont="1" applyAlignment="1">
      <alignment horizontal="left" vertical="center"/>
    </xf>
    <xf numFmtId="0" fontId="2" fillId="0" borderId="1" xfId="54" applyFont="1" applyFill="1" applyBorder="1" applyAlignment="1">
      <alignment horizontal="center" vertical="top" wrapText="1"/>
    </xf>
    <xf numFmtId="0" fontId="4" fillId="0" borderId="0" xfId="54" applyFont="1" applyBorder="1">
      <alignment vertical="center"/>
    </xf>
    <xf numFmtId="0" fontId="3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/>
    </xf>
    <xf numFmtId="0" fontId="4" fillId="0" borderId="0" xfId="54" applyFont="1" applyBorder="1" applyAlignment="1">
      <alignment horizontal="center" vertical="center" wrapText="1"/>
    </xf>
    <xf numFmtId="0" fontId="1" fillId="0" borderId="5" xfId="54" applyFont="1" applyFill="1" applyBorder="1" applyAlignment="1">
      <alignment horizontal="center" vertical="center" wrapText="1"/>
    </xf>
    <xf numFmtId="176" fontId="36" fillId="2" borderId="1" xfId="54" applyNumberFormat="1" applyFont="1" applyFill="1" applyBorder="1" applyAlignment="1">
      <alignment horizontal="left" vertical="center"/>
    </xf>
    <xf numFmtId="0" fontId="1" fillId="0" borderId="6" xfId="54" applyFont="1" applyFill="1" applyBorder="1" applyAlignment="1">
      <alignment horizontal="center" vertical="center" wrapText="1"/>
    </xf>
    <xf numFmtId="176" fontId="1" fillId="0" borderId="1" xfId="54" applyNumberFormat="1" applyFont="1" applyFill="1" applyBorder="1" applyAlignment="1">
      <alignment horizontal="center" vertical="center" shrinkToFit="1"/>
    </xf>
    <xf numFmtId="177" fontId="15" fillId="0" borderId="1" xfId="54" applyNumberFormat="1" applyFont="1" applyFill="1" applyBorder="1" applyAlignment="1">
      <alignment horizontal="center" vertical="center" wrapText="1"/>
    </xf>
    <xf numFmtId="177" fontId="1" fillId="0" borderId="5" xfId="54" applyNumberFormat="1" applyFont="1" applyFill="1" applyBorder="1" applyAlignment="1">
      <alignment horizontal="right" vertical="center" shrinkToFit="1"/>
    </xf>
    <xf numFmtId="177" fontId="25" fillId="0" borderId="1" xfId="54" applyNumberFormat="1" applyFont="1" applyFill="1" applyBorder="1" applyAlignment="1">
      <alignment vertical="center" wrapText="1"/>
    </xf>
    <xf numFmtId="177" fontId="1" fillId="0" borderId="7" xfId="54" applyNumberFormat="1" applyFont="1" applyFill="1" applyBorder="1" applyAlignment="1">
      <alignment horizontal="right" vertical="center" shrinkToFit="1"/>
    </xf>
    <xf numFmtId="177" fontId="37" fillId="0" borderId="1" xfId="54" applyNumberFormat="1" applyFont="1" applyFill="1" applyBorder="1" applyAlignment="1">
      <alignment vertical="center" shrinkToFit="1"/>
    </xf>
    <xf numFmtId="177" fontId="37" fillId="0" borderId="1" xfId="54" applyNumberFormat="1" applyFont="1" applyFill="1" applyBorder="1" applyAlignment="1">
      <alignment vertical="center" wrapText="1"/>
    </xf>
    <xf numFmtId="177" fontId="1" fillId="0" borderId="6" xfId="54" applyNumberFormat="1" applyFont="1" applyFill="1" applyBorder="1" applyAlignment="1">
      <alignment horizontal="right" vertical="center" shrinkToFit="1"/>
    </xf>
    <xf numFmtId="0" fontId="3" fillId="0" borderId="3" xfId="54" applyFont="1" applyFill="1" applyBorder="1" applyAlignment="1">
      <alignment horizontal="center" vertical="center" wrapText="1"/>
    </xf>
    <xf numFmtId="177" fontId="1" fillId="4" borderId="1" xfId="54" applyNumberFormat="1" applyFont="1" applyFill="1" applyBorder="1" applyAlignment="1">
      <alignment vertical="center" shrinkToFit="1"/>
    </xf>
    <xf numFmtId="10" fontId="4" fillId="5" borderId="0" xfId="54" applyNumberFormat="1" applyFont="1" applyFill="1">
      <alignment vertical="center"/>
    </xf>
    <xf numFmtId="179" fontId="1" fillId="5" borderId="0" xfId="54" applyNumberFormat="1" applyFont="1" applyFill="1" applyBorder="1" applyAlignment="1">
      <alignment horizontal="center" vertical="center"/>
    </xf>
    <xf numFmtId="9" fontId="2" fillId="0" borderId="1" xfId="54" applyNumberFormat="1" applyFont="1" applyFill="1" applyBorder="1" applyAlignment="1">
      <alignment horizontal="center" vertical="center" wrapText="1"/>
    </xf>
    <xf numFmtId="177" fontId="1" fillId="4" borderId="5" xfId="54" applyNumberFormat="1" applyFont="1" applyFill="1" applyBorder="1" applyAlignment="1">
      <alignment vertical="center" shrinkToFit="1"/>
    </xf>
    <xf numFmtId="177" fontId="1" fillId="4" borderId="6" xfId="54" applyNumberFormat="1" applyFont="1" applyFill="1" applyBorder="1" applyAlignment="1">
      <alignment vertical="center" shrinkToFit="1"/>
    </xf>
    <xf numFmtId="14" fontId="1" fillId="0" borderId="5" xfId="54" applyNumberFormat="1" applyFont="1" applyFill="1" applyBorder="1" applyAlignment="1">
      <alignment horizontal="center" vertical="center" wrapText="1"/>
    </xf>
    <xf numFmtId="14" fontId="1" fillId="0" borderId="6" xfId="54" applyNumberFormat="1" applyFont="1" applyFill="1" applyBorder="1" applyAlignment="1">
      <alignment horizontal="center" vertical="center" wrapText="1"/>
    </xf>
    <xf numFmtId="177" fontId="1" fillId="3" borderId="1" xfId="54" applyNumberFormat="1" applyFont="1" applyFill="1" applyBorder="1" applyAlignment="1">
      <alignment horizontal="right" vertical="center" shrinkToFit="1"/>
    </xf>
    <xf numFmtId="0" fontId="38" fillId="2" borderId="2" xfId="54" applyFont="1" applyFill="1" applyBorder="1" applyAlignment="1">
      <alignment horizontal="left" vertical="center" wrapText="1"/>
    </xf>
    <xf numFmtId="0" fontId="1" fillId="2" borderId="3" xfId="54" applyFont="1" applyFill="1" applyBorder="1" applyAlignment="1">
      <alignment horizontal="left" vertical="center" wrapText="1"/>
    </xf>
    <xf numFmtId="0" fontId="11" fillId="0" borderId="2" xfId="54" applyFont="1" applyFill="1" applyBorder="1" applyAlignment="1">
      <alignment horizontal="left" vertical="center" wrapText="1"/>
    </xf>
    <xf numFmtId="0" fontId="11" fillId="0" borderId="3" xfId="54" applyFont="1" applyFill="1" applyBorder="1" applyAlignment="1">
      <alignment horizontal="left" vertical="center" wrapText="1"/>
    </xf>
    <xf numFmtId="177" fontId="24" fillId="0" borderId="1" xfId="54" applyNumberFormat="1" applyFont="1" applyFill="1" applyBorder="1" applyAlignment="1">
      <alignment horizontal="right" vertical="center" shrinkToFit="1"/>
    </xf>
    <xf numFmtId="177" fontId="1" fillId="0" borderId="1" xfId="54" applyNumberFormat="1" applyFont="1" applyFill="1" applyBorder="1" applyAlignment="1">
      <alignment horizontal="left" vertical="center"/>
    </xf>
    <xf numFmtId="0" fontId="1" fillId="2" borderId="4" xfId="54" applyFont="1" applyFill="1" applyBorder="1" applyAlignment="1">
      <alignment horizontal="left" vertical="center" wrapText="1"/>
    </xf>
    <xf numFmtId="0" fontId="11" fillId="0" borderId="4" xfId="54" applyFont="1" applyFill="1" applyBorder="1" applyAlignment="1">
      <alignment horizontal="left" vertical="center" wrapText="1"/>
    </xf>
    <xf numFmtId="0" fontId="4" fillId="0" borderId="0" xfId="54" applyFont="1" applyAlignment="1">
      <alignment horizontal="center" vertical="center"/>
    </xf>
    <xf numFmtId="0" fontId="39" fillId="0" borderId="0" xfId="54" applyFont="1">
      <alignment vertical="center"/>
    </xf>
    <xf numFmtId="180" fontId="9" fillId="2" borderId="1" xfId="54" applyNumberFormat="1" applyFont="1" applyFill="1" applyBorder="1" applyAlignment="1">
      <alignment horizontal="center" vertical="center" wrapText="1"/>
    </xf>
    <xf numFmtId="180" fontId="2" fillId="0" borderId="1" xfId="54" applyNumberFormat="1" applyFont="1" applyFill="1" applyBorder="1" applyAlignment="1">
      <alignment horizontal="center" vertical="center" wrapText="1"/>
    </xf>
    <xf numFmtId="176" fontId="10" fillId="0" borderId="1" xfId="54" applyNumberFormat="1" applyFont="1" applyFill="1" applyBorder="1" applyAlignment="1">
      <alignment horizontal="center" vertical="center" wrapText="1"/>
    </xf>
    <xf numFmtId="180" fontId="3" fillId="2" borderId="1" xfId="54" applyNumberFormat="1" applyFont="1" applyFill="1" applyBorder="1" applyAlignment="1">
      <alignment horizontal="center" vertical="center" wrapText="1"/>
    </xf>
    <xf numFmtId="180" fontId="1" fillId="0" borderId="1" xfId="54" applyNumberFormat="1" applyFont="1" applyFill="1" applyBorder="1" applyAlignment="1">
      <alignment horizontal="center" vertical="center" wrapText="1"/>
    </xf>
    <xf numFmtId="180" fontId="14" fillId="0" borderId="1" xfId="54" applyNumberFormat="1" applyFont="1" applyFill="1" applyBorder="1" applyAlignment="1">
      <alignment horizontal="center" vertical="center" wrapText="1"/>
    </xf>
    <xf numFmtId="176" fontId="1" fillId="0" borderId="1" xfId="54" applyNumberFormat="1" applyFont="1" applyFill="1" applyBorder="1" applyAlignment="1">
      <alignment horizontal="center" vertical="center" wrapText="1"/>
    </xf>
    <xf numFmtId="176" fontId="40" fillId="2" borderId="1" xfId="54" applyNumberFormat="1" applyFont="1" applyFill="1" applyBorder="1" applyAlignment="1">
      <alignment horizontal="left" vertical="center"/>
    </xf>
    <xf numFmtId="14" fontId="41" fillId="0" borderId="1" xfId="54" applyNumberFormat="1" applyFont="1" applyFill="1" applyBorder="1" applyAlignment="1">
      <alignment horizontal="center" vertical="center" wrapText="1"/>
    </xf>
    <xf numFmtId="177" fontId="41" fillId="0" borderId="1" xfId="54" applyNumberFormat="1" applyFont="1" applyFill="1" applyBorder="1" applyAlignment="1">
      <alignment horizontal="right" vertical="center" shrinkToFit="1"/>
    </xf>
    <xf numFmtId="180" fontId="41" fillId="0" borderId="1" xfId="54" applyNumberFormat="1" applyFont="1" applyFill="1" applyBorder="1" applyAlignment="1">
      <alignment horizontal="center" vertical="center" wrapText="1"/>
    </xf>
    <xf numFmtId="0" fontId="1" fillId="2" borderId="2" xfId="54" applyFont="1" applyFill="1" applyBorder="1" applyAlignment="1">
      <alignment horizontal="left" vertical="center" wrapText="1"/>
    </xf>
    <xf numFmtId="0" fontId="1" fillId="0" borderId="2" xfId="54" applyFont="1" applyFill="1" applyBorder="1" applyAlignment="1">
      <alignment horizontal="left" vertical="center" wrapText="1"/>
    </xf>
    <xf numFmtId="0" fontId="1" fillId="0" borderId="3" xfId="54" applyFont="1" applyFill="1" applyBorder="1" applyAlignment="1">
      <alignment horizontal="left" vertical="center" wrapText="1"/>
    </xf>
    <xf numFmtId="0" fontId="1" fillId="0" borderId="2" xfId="54" applyFont="1" applyFill="1" applyBorder="1" applyAlignment="1">
      <alignment horizontal="left" vertical="top" wrapText="1"/>
    </xf>
    <xf numFmtId="0" fontId="1" fillId="0" borderId="3" xfId="54" applyFont="1" applyFill="1" applyBorder="1" applyAlignment="1">
      <alignment horizontal="left" vertical="top" wrapText="1"/>
    </xf>
    <xf numFmtId="0" fontId="1" fillId="0" borderId="1" xfId="54" applyFont="1" applyFill="1" applyBorder="1" applyAlignment="1">
      <alignment horizontal="right" vertical="center" wrapText="1"/>
    </xf>
    <xf numFmtId="0" fontId="1" fillId="0" borderId="4" xfId="54" applyFont="1" applyFill="1" applyBorder="1" applyAlignment="1">
      <alignment horizontal="left" vertical="center" wrapText="1"/>
    </xf>
    <xf numFmtId="0" fontId="1" fillId="0" borderId="4" xfId="54" applyFont="1" applyFill="1" applyBorder="1" applyAlignment="1">
      <alignment horizontal="left" vertical="top" wrapText="1"/>
    </xf>
    <xf numFmtId="0" fontId="42" fillId="0" borderId="0" xfId="54" applyFont="1" applyBorder="1" applyAlignment="1">
      <alignment horizontal="left" vertical="center" wrapText="1"/>
    </xf>
    <xf numFmtId="0" fontId="4" fillId="0" borderId="0" xfId="54" applyFont="1" applyBorder="1" applyAlignment="1">
      <alignment horizontal="left" vertical="center" wrapText="1"/>
    </xf>
    <xf numFmtId="0" fontId="1" fillId="2" borderId="0" xfId="54" applyFont="1" applyFill="1" applyBorder="1" applyAlignment="1">
      <alignment horizontal="center" vertical="center"/>
    </xf>
    <xf numFmtId="180" fontId="1" fillId="2" borderId="1" xfId="54" applyNumberFormat="1" applyFont="1" applyFill="1" applyBorder="1" applyAlignment="1">
      <alignment horizontal="center" vertical="center" wrapText="1"/>
    </xf>
    <xf numFmtId="0" fontId="1" fillId="2" borderId="1" xfId="54" applyFont="1" applyFill="1" applyBorder="1" applyAlignment="1">
      <alignment horizontal="center" vertical="center" wrapText="1"/>
    </xf>
    <xf numFmtId="176" fontId="43" fillId="2" borderId="1" xfId="54" applyNumberFormat="1" applyFont="1" applyFill="1" applyBorder="1" applyAlignment="1">
      <alignment horizontal="left" vertical="center"/>
    </xf>
    <xf numFmtId="14" fontId="25" fillId="2" borderId="1" xfId="54" applyNumberFormat="1" applyFont="1" applyFill="1" applyBorder="1" applyAlignment="1">
      <alignment horizontal="center" vertical="center" wrapText="1"/>
    </xf>
    <xf numFmtId="177" fontId="25" fillId="2" borderId="1" xfId="54" applyNumberFormat="1" applyFont="1" applyFill="1" applyBorder="1" applyAlignment="1">
      <alignment horizontal="right" vertical="center" shrinkToFit="1"/>
    </xf>
    <xf numFmtId="9" fontId="1" fillId="2" borderId="1" xfId="21" applyFont="1" applyFill="1" applyBorder="1" applyAlignment="1">
      <alignment horizontal="center" vertical="center" wrapText="1"/>
    </xf>
    <xf numFmtId="176" fontId="41" fillId="2" borderId="2" xfId="54" applyNumberFormat="1" applyFont="1" applyFill="1" applyBorder="1" applyAlignment="1">
      <alignment horizontal="left" vertical="center" wrapText="1"/>
    </xf>
    <xf numFmtId="176" fontId="41" fillId="2" borderId="3" xfId="54" applyNumberFormat="1" applyFont="1" applyFill="1" applyBorder="1" applyAlignment="1">
      <alignment horizontal="left" vertical="center" wrapText="1"/>
    </xf>
    <xf numFmtId="9" fontId="1" fillId="0" borderId="5" xfId="54" applyNumberFormat="1" applyFont="1" applyFill="1" applyBorder="1" applyAlignment="1">
      <alignment horizontal="center" vertical="center" wrapText="1"/>
    </xf>
    <xf numFmtId="177" fontId="1" fillId="4" borderId="5" xfId="54" applyNumberFormat="1" applyFont="1" applyFill="1" applyBorder="1" applyAlignment="1">
      <alignment horizontal="center" vertical="center" shrinkToFit="1"/>
    </xf>
    <xf numFmtId="9" fontId="1" fillId="0" borderId="6" xfId="54" applyNumberFormat="1" applyFont="1" applyFill="1" applyBorder="1" applyAlignment="1">
      <alignment horizontal="center" vertical="center" wrapText="1"/>
    </xf>
    <xf numFmtId="177" fontId="25" fillId="0" borderId="1" xfId="54" applyNumberFormat="1" applyFont="1" applyFill="1" applyBorder="1" applyAlignment="1">
      <alignment horizontal="center" vertical="center" wrapText="1"/>
    </xf>
    <xf numFmtId="177" fontId="1" fillId="4" borderId="6" xfId="54" applyNumberFormat="1" applyFont="1" applyFill="1" applyBorder="1" applyAlignment="1">
      <alignment horizontal="center" vertical="center" shrinkToFit="1"/>
    </xf>
    <xf numFmtId="0" fontId="1" fillId="2" borderId="0" xfId="54" applyFont="1" applyFill="1" applyBorder="1" applyAlignment="1">
      <alignment horizontal="center" vertical="center" wrapText="1"/>
    </xf>
    <xf numFmtId="176" fontId="41" fillId="2" borderId="4" xfId="54" applyNumberFormat="1" applyFont="1" applyFill="1" applyBorder="1" applyAlignment="1">
      <alignment horizontal="left" vertical="center" wrapText="1"/>
    </xf>
    <xf numFmtId="0" fontId="4" fillId="2" borderId="0" xfId="54" applyFont="1" applyFill="1">
      <alignment vertical="center"/>
    </xf>
    <xf numFmtId="177" fontId="1" fillId="0" borderId="1" xfId="54" applyNumberFormat="1" applyFont="1" applyFill="1" applyBorder="1" applyAlignment="1">
      <alignment horizontal="right" vertical="center" wrapText="1"/>
    </xf>
    <xf numFmtId="180" fontId="1" fillId="0" borderId="1" xfId="54" applyNumberFormat="1" applyFont="1" applyFill="1" applyBorder="1" applyAlignment="1">
      <alignment horizontal="center" vertical="center" shrinkToFit="1"/>
    </xf>
    <xf numFmtId="9" fontId="1" fillId="0" borderId="1" xfId="21" applyFont="1" applyFill="1" applyBorder="1" applyAlignment="1">
      <alignment horizontal="center" vertical="center" shrinkToFit="1"/>
    </xf>
    <xf numFmtId="9" fontId="1" fillId="0" borderId="1" xfId="54" applyNumberFormat="1" applyFont="1" applyFill="1" applyBorder="1" applyAlignment="1">
      <alignment horizontal="center" vertical="center" wrapText="1"/>
    </xf>
    <xf numFmtId="0" fontId="28" fillId="0" borderId="0" xfId="54" applyFont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百分比 2 2" xfId="21"/>
    <cellStyle name="标题 1" xfId="22" builtinId="16"/>
    <cellStyle name="百分比 2 3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2" xfId="54"/>
    <cellStyle name="常规 3" xfId="55"/>
    <cellStyle name="常规 4" xfId="56"/>
    <cellStyle name="常规 5" xfId="57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3" Type="http://schemas.openxmlformats.org/officeDocument/2006/relationships/image" Target="NULL" TargetMode="External"/><Relationship Id="rId2" Type="http://schemas.openxmlformats.org/officeDocument/2006/relationships/image" Target="../media/image31.png"/><Relationship Id="rId1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4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9.png"/><Relationship Id="rId13" Type="http://schemas.openxmlformats.org/officeDocument/2006/relationships/image" Target="../media/image18.png"/><Relationship Id="rId12" Type="http://schemas.openxmlformats.org/officeDocument/2006/relationships/image" Target="../media/image17.png"/><Relationship Id="rId11" Type="http://schemas.openxmlformats.org/officeDocument/2006/relationships/image" Target="../media/image15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24.png"/><Relationship Id="rId14" Type="http://schemas.openxmlformats.org/officeDocument/2006/relationships/image" Target="../media/image23.png"/><Relationship Id="rId13" Type="http://schemas.openxmlformats.org/officeDocument/2006/relationships/image" Target="../media/image22.png"/><Relationship Id="rId12" Type="http://schemas.openxmlformats.org/officeDocument/2006/relationships/image" Target="../media/image21.png"/><Relationship Id="rId11" Type="http://schemas.openxmlformats.org/officeDocument/2006/relationships/image" Target="../media/image20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29.png"/><Relationship Id="rId18" Type="http://schemas.openxmlformats.org/officeDocument/2006/relationships/image" Target="../media/image28.png"/><Relationship Id="rId17" Type="http://schemas.openxmlformats.org/officeDocument/2006/relationships/image" Target="../media/image27.png"/><Relationship Id="rId16" Type="http://schemas.openxmlformats.org/officeDocument/2006/relationships/image" Target="../media/image26.jpeg"/><Relationship Id="rId15" Type="http://schemas.openxmlformats.org/officeDocument/2006/relationships/image" Target="../media/image25.png"/><Relationship Id="rId14" Type="http://schemas.openxmlformats.org/officeDocument/2006/relationships/image" Target="../media/image23.png"/><Relationship Id="rId13" Type="http://schemas.openxmlformats.org/officeDocument/2006/relationships/image" Target="../media/image22.png"/><Relationship Id="rId12" Type="http://schemas.openxmlformats.org/officeDocument/2006/relationships/image" Target="../media/image21.png"/><Relationship Id="rId11" Type="http://schemas.openxmlformats.org/officeDocument/2006/relationships/image" Target="../media/image20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30.png"/><Relationship Id="rId18" Type="http://schemas.openxmlformats.org/officeDocument/2006/relationships/image" Target="../media/image29.png"/><Relationship Id="rId17" Type="http://schemas.openxmlformats.org/officeDocument/2006/relationships/image" Target="../media/image27.png"/><Relationship Id="rId16" Type="http://schemas.openxmlformats.org/officeDocument/2006/relationships/image" Target="../media/image26.jpeg"/><Relationship Id="rId15" Type="http://schemas.openxmlformats.org/officeDocument/2006/relationships/image" Target="../media/image25.png"/><Relationship Id="rId14" Type="http://schemas.openxmlformats.org/officeDocument/2006/relationships/image" Target="../media/image23.png"/><Relationship Id="rId13" Type="http://schemas.openxmlformats.org/officeDocument/2006/relationships/image" Target="../media/image22.png"/><Relationship Id="rId12" Type="http://schemas.openxmlformats.org/officeDocument/2006/relationships/image" Target="../media/image21.png"/><Relationship Id="rId11" Type="http://schemas.openxmlformats.org/officeDocument/2006/relationships/image" Target="../media/image20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3" Type="http://schemas.openxmlformats.org/officeDocument/2006/relationships/image" Target="NULL" TargetMode="External"/><Relationship Id="rId2" Type="http://schemas.openxmlformats.org/officeDocument/2006/relationships/image" Target="../media/image31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104775</xdr:colOff>
      <xdr:row>24</xdr:row>
      <xdr:rowOff>228600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48775" y="8110855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209550</xdr:colOff>
      <xdr:row>6</xdr:row>
      <xdr:rowOff>190500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53550" y="218313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48975" y="2516505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514350</xdr:colOff>
      <xdr:row>9</xdr:row>
      <xdr:rowOff>238125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58350" y="333819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314325</xdr:colOff>
      <xdr:row>37</xdr:row>
      <xdr:rowOff>142875</xdr:rowOff>
    </xdr:from>
    <xdr:to>
      <xdr:col>13</xdr:col>
      <xdr:colOff>273387</xdr:colOff>
      <xdr:row>72</xdr:row>
      <xdr:rowOff>161925</xdr:rowOff>
    </xdr:to>
    <xdr:pic>
      <xdr:nvPicPr>
        <xdr:cNvPr id="8" name="图片 7" descr="C:\Users\Administrator\AppData\Roaming\Tencent\Users\501232853\QQ\WinTemp\RichOle\8{{GZ{`TGV4XFM46RK%{7{F.png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12216130"/>
          <a:ext cx="6854825" cy="601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104775</xdr:colOff>
      <xdr:row>81</xdr:row>
      <xdr:rowOff>123825</xdr:rowOff>
    </xdr:from>
    <xdr:to>
      <xdr:col>9</xdr:col>
      <xdr:colOff>285750</xdr:colOff>
      <xdr:row>87</xdr:row>
      <xdr:rowOff>95250</xdr:rowOff>
    </xdr:to>
    <xdr:pic>
      <xdr:nvPicPr>
        <xdr:cNvPr id="2" name="图片 1" descr="TB@BV{T@93KBFLXBBMWPVT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0150" y="19149695"/>
          <a:ext cx="4248150" cy="1000125"/>
        </a:xfrm>
        <a:prstGeom prst="rect">
          <a:avLst/>
        </a:prstGeom>
      </xdr:spPr>
    </xdr:pic>
    <xdr:clientData/>
  </xdr:twoCellAnchor>
  <xdr:twoCellAnchor editAs="oneCell">
    <xdr:from>
      <xdr:col>16</xdr:col>
      <xdr:colOff>723900</xdr:colOff>
      <xdr:row>3</xdr:row>
      <xdr:rowOff>127000</xdr:rowOff>
    </xdr:from>
    <xdr:to>
      <xdr:col>21</xdr:col>
      <xdr:colOff>247650</xdr:colOff>
      <xdr:row>19</xdr:row>
      <xdr:rowOff>5080</xdr:rowOff>
    </xdr:to>
    <xdr:pic>
      <xdr:nvPicPr>
        <xdr:cNvPr id="3" name="图片 2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10172700" y="1113790"/>
          <a:ext cx="5038725" cy="528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219075</xdr:colOff>
      <xdr:row>42</xdr:row>
      <xdr:rowOff>104775</xdr:rowOff>
    </xdr:from>
    <xdr:to>
      <xdr:col>14</xdr:col>
      <xdr:colOff>114300</xdr:colOff>
      <xdr:row>47</xdr:row>
      <xdr:rowOff>9525</xdr:rowOff>
    </xdr:to>
    <xdr:pic>
      <xdr:nvPicPr>
        <xdr:cNvPr id="4" name="图片 3" descr="XV7`3@7W_ENQGN3R9M7S2K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0075" y="12444095"/>
          <a:ext cx="3600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133350</xdr:rowOff>
    </xdr:from>
    <xdr:to>
      <xdr:col>7</xdr:col>
      <xdr:colOff>85725</xdr:colOff>
      <xdr:row>52</xdr:row>
      <xdr:rowOff>0</xdr:rowOff>
    </xdr:to>
    <xdr:pic>
      <xdr:nvPicPr>
        <xdr:cNvPr id="5" name="图片 4" descr="MF6%@J}6BCK6%L_~B@~ZL@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4800" y="12301220"/>
          <a:ext cx="3971925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52</xdr:row>
      <xdr:rowOff>114300</xdr:rowOff>
    </xdr:from>
    <xdr:to>
      <xdr:col>8</xdr:col>
      <xdr:colOff>685800</xdr:colOff>
      <xdr:row>86</xdr:row>
      <xdr:rowOff>57150</xdr:rowOff>
    </xdr:to>
    <xdr:pic>
      <xdr:nvPicPr>
        <xdr:cNvPr id="6" name="图片 5" descr="VR8}@8FY3V1KQSFG[0U]R}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66825" y="14168120"/>
          <a:ext cx="3886200" cy="5772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104775</xdr:colOff>
      <xdr:row>81</xdr:row>
      <xdr:rowOff>123825</xdr:rowOff>
    </xdr:from>
    <xdr:to>
      <xdr:col>9</xdr:col>
      <xdr:colOff>285750</xdr:colOff>
      <xdr:row>87</xdr:row>
      <xdr:rowOff>95250</xdr:rowOff>
    </xdr:to>
    <xdr:pic>
      <xdr:nvPicPr>
        <xdr:cNvPr id="2" name="图片 1" descr="TB@BV{T@93KBFLXBBMWPVT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0150" y="19149695"/>
          <a:ext cx="4248150" cy="1000125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42</xdr:row>
      <xdr:rowOff>104775</xdr:rowOff>
    </xdr:from>
    <xdr:to>
      <xdr:col>13</xdr:col>
      <xdr:colOff>533400</xdr:colOff>
      <xdr:row>47</xdr:row>
      <xdr:rowOff>9525</xdr:rowOff>
    </xdr:to>
    <xdr:pic>
      <xdr:nvPicPr>
        <xdr:cNvPr id="4" name="图片 3" descr="XV7`3@7W_ENQGN3R9M7S2K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10075" y="12444095"/>
          <a:ext cx="3600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133350</xdr:rowOff>
    </xdr:from>
    <xdr:to>
      <xdr:col>7</xdr:col>
      <xdr:colOff>85725</xdr:colOff>
      <xdr:row>52</xdr:row>
      <xdr:rowOff>0</xdr:rowOff>
    </xdr:to>
    <xdr:pic>
      <xdr:nvPicPr>
        <xdr:cNvPr id="5" name="图片 4" descr="MF6%@J}6BCK6%L_~B@~ZL@Y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4800" y="12301220"/>
          <a:ext cx="3971925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52</xdr:row>
      <xdr:rowOff>114300</xdr:rowOff>
    </xdr:from>
    <xdr:to>
      <xdr:col>8</xdr:col>
      <xdr:colOff>685800</xdr:colOff>
      <xdr:row>86</xdr:row>
      <xdr:rowOff>57150</xdr:rowOff>
    </xdr:to>
    <xdr:pic>
      <xdr:nvPicPr>
        <xdr:cNvPr id="6" name="图片 5" descr="VR8}@8FY3V1KQSFG[0U]R}U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6825" y="14168120"/>
          <a:ext cx="3886200" cy="5772150"/>
        </a:xfrm>
        <a:prstGeom prst="rect">
          <a:avLst/>
        </a:prstGeom>
      </xdr:spPr>
    </xdr:pic>
    <xdr:clientData/>
  </xdr:twoCellAnchor>
  <xdr:twoCellAnchor editAs="oneCell">
    <xdr:from>
      <xdr:col>15</xdr:col>
      <xdr:colOff>361950</xdr:colOff>
      <xdr:row>0</xdr:row>
      <xdr:rowOff>247650</xdr:rowOff>
    </xdr:from>
    <xdr:to>
      <xdr:col>20</xdr:col>
      <xdr:colOff>2619375</xdr:colOff>
      <xdr:row>14</xdr:row>
      <xdr:rowOff>379095</xdr:rowOff>
    </xdr:to>
    <xdr:pic>
      <xdr:nvPicPr>
        <xdr:cNvPr id="7" name="图片 6" descr="KA1O6RTC1IZG(I4}HN)IM9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58325" y="247650"/>
          <a:ext cx="5924550" cy="5212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104775</xdr:colOff>
      <xdr:row>25</xdr:row>
      <xdr:rowOff>228600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24975" y="9105900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20250" y="1472565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25175" y="2497455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3459480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314325</xdr:colOff>
      <xdr:row>38</xdr:row>
      <xdr:rowOff>142875</xdr:rowOff>
    </xdr:from>
    <xdr:to>
      <xdr:col>13</xdr:col>
      <xdr:colOff>197187</xdr:colOff>
      <xdr:row>73</xdr:row>
      <xdr:rowOff>161925</xdr:rowOff>
    </xdr:to>
    <xdr:pic>
      <xdr:nvPicPr>
        <xdr:cNvPr id="6" name="图片 5" descr="C:\Users\Administrator\AppData\Roaming\Tencent\Users\501232853\QQ\WinTemp\RichOle\8{{GZ{`TGV4XFM46RK%{7{F.png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13211175"/>
          <a:ext cx="6854825" cy="601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4</xdr:row>
      <xdr:rowOff>314325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00" y="133350"/>
          <a:ext cx="4791075" cy="151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77325" y="1367790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427256</xdr:colOff>
      <xdr:row>9</xdr:row>
      <xdr:rowOff>247552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8934450" y="2754630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440961</xdr:colOff>
      <xdr:row>11</xdr:row>
      <xdr:rowOff>304801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49025" y="3288030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266699</xdr:colOff>
      <xdr:row>11</xdr:row>
      <xdr:rowOff>104775</xdr:rowOff>
    </xdr:from>
    <xdr:to>
      <xdr:col>14</xdr:col>
      <xdr:colOff>504825</xdr:colOff>
      <xdr:row>16</xdr:row>
      <xdr:rowOff>33121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1840" y="4519295"/>
          <a:ext cx="3610610" cy="151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7400" y="3002280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11</xdr:row>
      <xdr:rowOff>142875</xdr:rowOff>
    </xdr:from>
    <xdr:to>
      <xdr:col>8</xdr:col>
      <xdr:colOff>1</xdr:colOff>
      <xdr:row>16</xdr:row>
      <xdr:rowOff>12839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375" y="4557395"/>
          <a:ext cx="3962400" cy="145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85725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8275" y="2049780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24</xdr:row>
      <xdr:rowOff>304800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39250" y="8388985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202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25175" y="2449830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34118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773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427256</xdr:colOff>
      <xdr:row>9</xdr:row>
      <xdr:rowOff>247552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934450" y="2707005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440961</xdr:colOff>
      <xdr:row>11</xdr:row>
      <xdr:rowOff>304801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49025" y="32404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7400" y="2954655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85725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82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12</xdr:col>
      <xdr:colOff>200025</xdr:colOff>
      <xdr:row>74</xdr:row>
      <xdr:rowOff>152400</xdr:rowOff>
    </xdr:to>
    <xdr:pic>
      <xdr:nvPicPr>
        <xdr:cNvPr id="13" name="图片 12" descr="C:\Users\Administrator\AppData\Roaming\Tencent\Users\501232853\QQ\WinTemp\RichOle\AYCO$2BXXQVCMBJDJ@ESAMI.png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1050" y="12092305"/>
          <a:ext cx="6248400" cy="683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24</xdr:row>
      <xdr:rowOff>304800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39250" y="8667115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202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25175" y="2449830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34118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773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426720</xdr:colOff>
      <xdr:row>9</xdr:row>
      <xdr:rowOff>247015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934450" y="2707005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440690</xdr:colOff>
      <xdr:row>11</xdr:row>
      <xdr:rowOff>304801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49025" y="32404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7400" y="2954655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85725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582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403225</xdr:colOff>
      <xdr:row>10</xdr:row>
      <xdr:rowOff>708025</xdr:rowOff>
    </xdr:from>
    <xdr:to>
      <xdr:col>20</xdr:col>
      <xdr:colOff>1599565</xdr:colOff>
      <xdr:row>17</xdr:row>
      <xdr:rowOff>38100</xdr:rowOff>
    </xdr:to>
    <xdr:pic>
      <xdr:nvPicPr>
        <xdr:cNvPr id="13" name="图片 12" descr="YUEQ_I56YYXC7AV%7VAQCRC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0423525" y="4265295"/>
          <a:ext cx="3215640" cy="221043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37</xdr:row>
      <xdr:rowOff>98425</xdr:rowOff>
    </xdr:from>
    <xdr:to>
      <xdr:col>10</xdr:col>
      <xdr:colOff>310515</xdr:colOff>
      <xdr:row>79</xdr:row>
      <xdr:rowOff>2540</xdr:rowOff>
    </xdr:to>
    <xdr:pic>
      <xdr:nvPicPr>
        <xdr:cNvPr id="14" name="图片 13" descr="PIPQB[E2Y644DV0%KBEHZ~H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1311275" y="12548870"/>
          <a:ext cx="4304665" cy="7105015"/>
        </a:xfrm>
        <a:prstGeom prst="rect">
          <a:avLst/>
        </a:prstGeom>
      </xdr:spPr>
    </xdr:pic>
    <xdr:clientData/>
  </xdr:twoCellAnchor>
  <xdr:twoCellAnchor editAs="oneCell">
    <xdr:from>
      <xdr:col>16</xdr:col>
      <xdr:colOff>327025</xdr:colOff>
      <xdr:row>22</xdr:row>
      <xdr:rowOff>276225</xdr:rowOff>
    </xdr:from>
    <xdr:to>
      <xdr:col>20</xdr:col>
      <xdr:colOff>1037590</xdr:colOff>
      <xdr:row>24</xdr:row>
      <xdr:rowOff>170815</xdr:rowOff>
    </xdr:to>
    <xdr:pic>
      <xdr:nvPicPr>
        <xdr:cNvPr id="12" name="图片 11" descr="4O]$193T_U_[{R`5E((0B(S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9547225" y="7990205"/>
          <a:ext cx="3529965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24</xdr:row>
      <xdr:rowOff>304800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29750" y="8949690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15675" y="2449830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1650" y="34118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678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426720</xdr:colOff>
      <xdr:row>9</xdr:row>
      <xdr:rowOff>247015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124950" y="2707005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440690</xdr:colOff>
      <xdr:row>11</xdr:row>
      <xdr:rowOff>304801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9525" y="32404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67900" y="2954655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85725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487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403225</xdr:colOff>
      <xdr:row>10</xdr:row>
      <xdr:rowOff>708025</xdr:rowOff>
    </xdr:from>
    <xdr:to>
      <xdr:col>20</xdr:col>
      <xdr:colOff>1599565</xdr:colOff>
      <xdr:row>16</xdr:row>
      <xdr:rowOff>177800</xdr:rowOff>
    </xdr:to>
    <xdr:pic>
      <xdr:nvPicPr>
        <xdr:cNvPr id="12" name="图片 11" descr="YUEQ_I56YYXC7AV%7VAQCRC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0614025" y="4265295"/>
          <a:ext cx="3215640" cy="2201545"/>
        </a:xfrm>
        <a:prstGeom prst="rect">
          <a:avLst/>
        </a:prstGeom>
      </xdr:spPr>
    </xdr:pic>
    <xdr:clientData/>
  </xdr:twoCellAnchor>
  <xdr:twoCellAnchor editAs="oneCell">
    <xdr:from>
      <xdr:col>16</xdr:col>
      <xdr:colOff>327025</xdr:colOff>
      <xdr:row>22</xdr:row>
      <xdr:rowOff>276225</xdr:rowOff>
    </xdr:from>
    <xdr:to>
      <xdr:col>20</xdr:col>
      <xdr:colOff>1037590</xdr:colOff>
      <xdr:row>24</xdr:row>
      <xdr:rowOff>170815</xdr:rowOff>
    </xdr:to>
    <xdr:pic>
      <xdr:nvPicPr>
        <xdr:cNvPr id="14" name="图片 13" descr="4O]$193T_U_[{R`5E((0B(S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9737725" y="8272780"/>
          <a:ext cx="3529965" cy="542925"/>
        </a:xfrm>
        <a:prstGeom prst="rect">
          <a:avLst/>
        </a:prstGeom>
      </xdr:spPr>
    </xdr:pic>
    <xdr:clientData/>
  </xdr:twoCellAnchor>
  <xdr:twoCellAnchor editAs="oneCell">
    <xdr:from>
      <xdr:col>16</xdr:col>
      <xdr:colOff>657225</xdr:colOff>
      <xdr:row>15</xdr:row>
      <xdr:rowOff>152400</xdr:rowOff>
    </xdr:from>
    <xdr:to>
      <xdr:col>20</xdr:col>
      <xdr:colOff>942340</xdr:colOff>
      <xdr:row>26</xdr:row>
      <xdr:rowOff>375285</xdr:rowOff>
    </xdr:to>
    <xdr:pic>
      <xdr:nvPicPr>
        <xdr:cNvPr id="16" name="图片 15" descr="00LG6M_`FF5B$0NF2CI1%_A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0067925" y="6186170"/>
          <a:ext cx="3104515" cy="353504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</xdr:colOff>
      <xdr:row>34</xdr:row>
      <xdr:rowOff>5715</xdr:rowOff>
    </xdr:from>
    <xdr:to>
      <xdr:col>11</xdr:col>
      <xdr:colOff>655320</xdr:colOff>
      <xdr:row>74</xdr:row>
      <xdr:rowOff>73025</xdr:rowOff>
    </xdr:to>
    <xdr:pic>
      <xdr:nvPicPr>
        <xdr:cNvPr id="13" name="图片 12" descr="JTAMN)~J66R8CW0Y}(V6N7K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792480" y="12018645"/>
          <a:ext cx="5968365" cy="69253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28</xdr:row>
      <xdr:rowOff>304800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67850" y="9039225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88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53775" y="2449830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29750" y="34118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061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059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426720</xdr:colOff>
      <xdr:row>9</xdr:row>
      <xdr:rowOff>247015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163050" y="2707005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440690</xdr:colOff>
      <xdr:row>12</xdr:row>
      <xdr:rowOff>1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77625" y="32404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6000" y="2954655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95250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868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600075</xdr:colOff>
      <xdr:row>14</xdr:row>
      <xdr:rowOff>476250</xdr:rowOff>
    </xdr:from>
    <xdr:to>
      <xdr:col>20</xdr:col>
      <xdr:colOff>1598930</xdr:colOff>
      <xdr:row>16</xdr:row>
      <xdr:rowOff>428625</xdr:rowOff>
    </xdr:to>
    <xdr:pic>
      <xdr:nvPicPr>
        <xdr:cNvPr id="13" name="图片 12" descr="NMWP(RUW4(JHAS_@6N_8{%W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201150" y="5967095"/>
          <a:ext cx="4665980" cy="74104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20</xdr:row>
      <xdr:rowOff>95250</xdr:rowOff>
    </xdr:from>
    <xdr:to>
      <xdr:col>16</xdr:col>
      <xdr:colOff>152400</xdr:colOff>
      <xdr:row>25</xdr:row>
      <xdr:rowOff>133350</xdr:rowOff>
    </xdr:to>
    <xdr:pic>
      <xdr:nvPicPr>
        <xdr:cNvPr id="12" name="图片 11" descr="L))IV6}U$D2F8J2QJNKRA~U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82050" y="7621270"/>
          <a:ext cx="819150" cy="342900"/>
        </a:xfrm>
        <a:prstGeom prst="rect">
          <a:avLst/>
        </a:prstGeom>
      </xdr:spPr>
    </xdr:pic>
    <xdr:clientData/>
  </xdr:twoCellAnchor>
  <xdr:twoCellAnchor editAs="oneCell">
    <xdr:from>
      <xdr:col>18</xdr:col>
      <xdr:colOff>581025</xdr:colOff>
      <xdr:row>19</xdr:row>
      <xdr:rowOff>57150</xdr:rowOff>
    </xdr:from>
    <xdr:to>
      <xdr:col>20</xdr:col>
      <xdr:colOff>838200</xdr:colOff>
      <xdr:row>20</xdr:row>
      <xdr:rowOff>224790</xdr:rowOff>
    </xdr:to>
    <xdr:pic>
      <xdr:nvPicPr>
        <xdr:cNvPr id="14" name="图片 13" descr="V@DW7@8RNQL9%]9V$)$~~8Q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34800" y="7278370"/>
          <a:ext cx="1371600" cy="472440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18</xdr:row>
      <xdr:rowOff>152400</xdr:rowOff>
    </xdr:from>
    <xdr:to>
      <xdr:col>20</xdr:col>
      <xdr:colOff>76200</xdr:colOff>
      <xdr:row>20</xdr:row>
      <xdr:rowOff>88265</xdr:rowOff>
    </xdr:to>
    <xdr:pic>
      <xdr:nvPicPr>
        <xdr:cNvPr id="15" name="图片 14" descr="OR$_3XI{E137ISIA1JCVT{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763250" y="7118350"/>
          <a:ext cx="1581150" cy="49593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37</xdr:row>
      <xdr:rowOff>85725</xdr:rowOff>
    </xdr:from>
    <xdr:to>
      <xdr:col>9</xdr:col>
      <xdr:colOff>294640</xdr:colOff>
      <xdr:row>70</xdr:row>
      <xdr:rowOff>8890</xdr:rowOff>
    </xdr:to>
    <xdr:pic>
      <xdr:nvPicPr>
        <xdr:cNvPr id="18" name="图片 17" descr="FD85J22{K6BIC%M$J([I{[G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57250" y="12016740"/>
          <a:ext cx="4599940" cy="55810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28</xdr:row>
      <xdr:rowOff>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67850" y="9287510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88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53775" y="2449830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29750" y="34118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061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059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426720</xdr:colOff>
      <xdr:row>9</xdr:row>
      <xdr:rowOff>247015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163050" y="2707005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440690</xdr:colOff>
      <xdr:row>12</xdr:row>
      <xdr:rowOff>60326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77625" y="32404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19050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6000" y="2954655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155575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868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600075</xdr:colOff>
      <xdr:row>14</xdr:row>
      <xdr:rowOff>381000</xdr:rowOff>
    </xdr:from>
    <xdr:to>
      <xdr:col>20</xdr:col>
      <xdr:colOff>1598930</xdr:colOff>
      <xdr:row>17</xdr:row>
      <xdr:rowOff>149860</xdr:rowOff>
    </xdr:to>
    <xdr:pic>
      <xdr:nvPicPr>
        <xdr:cNvPr id="12" name="图片 11" descr="NMWP(RUW4(JHAS_@6N_8{%W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201150" y="5576570"/>
          <a:ext cx="4665980" cy="83629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20</xdr:row>
      <xdr:rowOff>95250</xdr:rowOff>
    </xdr:from>
    <xdr:to>
      <xdr:col>16</xdr:col>
      <xdr:colOff>152400</xdr:colOff>
      <xdr:row>21</xdr:row>
      <xdr:rowOff>133350</xdr:rowOff>
    </xdr:to>
    <xdr:pic>
      <xdr:nvPicPr>
        <xdr:cNvPr id="13" name="图片 12" descr="L))IV6}U$D2F8J2QJNKRA~U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82050" y="7173595"/>
          <a:ext cx="819150" cy="342900"/>
        </a:xfrm>
        <a:prstGeom prst="rect">
          <a:avLst/>
        </a:prstGeom>
      </xdr:spPr>
    </xdr:pic>
    <xdr:clientData/>
  </xdr:twoCellAnchor>
  <xdr:twoCellAnchor editAs="oneCell">
    <xdr:from>
      <xdr:col>18</xdr:col>
      <xdr:colOff>581025</xdr:colOff>
      <xdr:row>19</xdr:row>
      <xdr:rowOff>57150</xdr:rowOff>
    </xdr:from>
    <xdr:to>
      <xdr:col>20</xdr:col>
      <xdr:colOff>838200</xdr:colOff>
      <xdr:row>20</xdr:row>
      <xdr:rowOff>224790</xdr:rowOff>
    </xdr:to>
    <xdr:pic>
      <xdr:nvPicPr>
        <xdr:cNvPr id="14" name="图片 13" descr="V@DW7@8RNQL9%]9V$)$~~8Q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34800" y="6830695"/>
          <a:ext cx="1371600" cy="472440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18</xdr:row>
      <xdr:rowOff>152400</xdr:rowOff>
    </xdr:from>
    <xdr:to>
      <xdr:col>20</xdr:col>
      <xdr:colOff>76200</xdr:colOff>
      <xdr:row>20</xdr:row>
      <xdr:rowOff>88265</xdr:rowOff>
    </xdr:to>
    <xdr:pic>
      <xdr:nvPicPr>
        <xdr:cNvPr id="15" name="图片 14" descr="OR$_3XI{E137ISIA1JCVT{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763250" y="6670675"/>
          <a:ext cx="1581150" cy="495935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25</xdr:row>
      <xdr:rowOff>0</xdr:rowOff>
    </xdr:from>
    <xdr:to>
      <xdr:col>20</xdr:col>
      <xdr:colOff>1800225</xdr:colOff>
      <xdr:row>30</xdr:row>
      <xdr:rowOff>40640</xdr:rowOff>
    </xdr:to>
    <xdr:pic>
      <xdr:nvPicPr>
        <xdr:cNvPr id="17" name="图片 16" descr="NB@_X[%9Z0P2]M0){PR31R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743950" y="8500745"/>
          <a:ext cx="5324475" cy="147510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10</xdr:row>
      <xdr:rowOff>0</xdr:rowOff>
    </xdr:from>
    <xdr:to>
      <xdr:col>21</xdr:col>
      <xdr:colOff>390525</xdr:colOff>
      <xdr:row>30</xdr:row>
      <xdr:rowOff>276860</xdr:rowOff>
    </xdr:to>
    <xdr:pic>
      <xdr:nvPicPr>
        <xdr:cNvPr id="18" name="图片 17" descr="01@M2R@R52]EL]S1$Z0CXO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296400" y="3557270"/>
          <a:ext cx="6057900" cy="66548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21</xdr:row>
      <xdr:rowOff>161925</xdr:rowOff>
    </xdr:from>
    <xdr:to>
      <xdr:col>20</xdr:col>
      <xdr:colOff>2114550</xdr:colOff>
      <xdr:row>28</xdr:row>
      <xdr:rowOff>196850</xdr:rowOff>
    </xdr:to>
    <xdr:pic>
      <xdr:nvPicPr>
        <xdr:cNvPr id="19" name="图片 18" descr="V)49243{XCG(O6E]AWV~M1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220200" y="7545070"/>
          <a:ext cx="5162550" cy="1939290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41</xdr:row>
      <xdr:rowOff>114300</xdr:rowOff>
    </xdr:from>
    <xdr:to>
      <xdr:col>10</xdr:col>
      <xdr:colOff>152400</xdr:colOff>
      <xdr:row>71</xdr:row>
      <xdr:rowOff>47625</xdr:rowOff>
    </xdr:to>
    <xdr:pic>
      <xdr:nvPicPr>
        <xdr:cNvPr id="20" name="图片 19" descr="1O3[J8~2J0(1P38LIHVYVOY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85900" y="12564110"/>
          <a:ext cx="4143375" cy="507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73</xdr:row>
      <xdr:rowOff>123825</xdr:rowOff>
    </xdr:from>
    <xdr:to>
      <xdr:col>9</xdr:col>
      <xdr:colOff>285750</xdr:colOff>
      <xdr:row>79</xdr:row>
      <xdr:rowOff>95250</xdr:rowOff>
    </xdr:to>
    <xdr:pic>
      <xdr:nvPicPr>
        <xdr:cNvPr id="16" name="图片 15" descr="TB@BV{T@93KBFLXBBMWPVTX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00150" y="18060035"/>
          <a:ext cx="4248150" cy="1000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16</xdr:col>
      <xdr:colOff>19050</xdr:colOff>
      <xdr:row>31</xdr:row>
      <xdr:rowOff>0</xdr:rowOff>
    </xdr:from>
    <xdr:ext cx="4000500" cy="847725"/>
    <xdr:pic>
      <xdr:nvPicPr>
        <xdr:cNvPr id="2" name="图片 1" descr="C:\Users\Administrator\AppData\Roaming\Tencent\Users\501232853\QQ\WinTemp\RichOle\CBO45354[51VTR)2BD3Z)7R.pn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67850" y="9437370"/>
          <a:ext cx="4000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400050</xdr:colOff>
      <xdr:row>4</xdr:row>
      <xdr:rowOff>142875</xdr:rowOff>
    </xdr:from>
    <xdr:ext cx="3790950" cy="714375"/>
    <xdr:pic>
      <xdr:nvPicPr>
        <xdr:cNvPr id="3" name="图片 2" descr="C:\Users\Administrator\AppData\Roaming\Tencent\Users\501232853\QQ\WinTemp\RichOle\[SXAM{GVPPWOQ_(MW6MK)M9.pn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8850" y="1424940"/>
          <a:ext cx="37909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7</xdr:row>
      <xdr:rowOff>0</xdr:rowOff>
    </xdr:from>
    <xdr:ext cx="10429875" cy="457200"/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53775" y="2364105"/>
          <a:ext cx="10429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828675</xdr:colOff>
      <xdr:row>9</xdr:row>
      <xdr:rowOff>171450</xdr:rowOff>
    </xdr:from>
    <xdr:ext cx="7620000" cy="619125"/>
    <xdr:pic>
      <xdr:nvPicPr>
        <xdr:cNvPr id="5" name="图片 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29750" y="3259455"/>
          <a:ext cx="7620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457200</xdr:colOff>
      <xdr:row>0</xdr:row>
      <xdr:rowOff>133350</xdr:rowOff>
    </xdr:from>
    <xdr:to>
      <xdr:col>21</xdr:col>
      <xdr:colOff>533400</xdr:colOff>
      <xdr:row>5</xdr:row>
      <xdr:rowOff>38100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06100" y="133350"/>
          <a:ext cx="4791075" cy="151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704850</xdr:colOff>
      <xdr:row>4</xdr:row>
      <xdr:rowOff>38100</xdr:rowOff>
    </xdr:from>
    <xdr:to>
      <xdr:col>18</xdr:col>
      <xdr:colOff>276225</xdr:colOff>
      <xdr:row>6</xdr:row>
      <xdr:rowOff>361950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05925" y="1320165"/>
          <a:ext cx="2124075" cy="986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257175</xdr:rowOff>
    </xdr:from>
    <xdr:to>
      <xdr:col>25</xdr:col>
      <xdr:colOff>426720</xdr:colOff>
      <xdr:row>9</xdr:row>
      <xdr:rowOff>313690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9163050" y="2621280"/>
          <a:ext cx="10951845" cy="780415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9</xdr:row>
      <xdr:rowOff>1</xdr:rowOff>
    </xdr:from>
    <xdr:to>
      <xdr:col>21</xdr:col>
      <xdr:colOff>440690</xdr:colOff>
      <xdr:row>12</xdr:row>
      <xdr:rowOff>73026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77625" y="3088005"/>
          <a:ext cx="3926840" cy="143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8</xdr:row>
      <xdr:rowOff>238125</xdr:rowOff>
    </xdr:from>
    <xdr:to>
      <xdr:col>19</xdr:col>
      <xdr:colOff>466725</xdr:colOff>
      <xdr:row>10</xdr:row>
      <xdr:rowOff>85725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6000" y="2868930"/>
          <a:ext cx="23526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685800</xdr:colOff>
      <xdr:row>6</xdr:row>
      <xdr:rowOff>57150</xdr:rowOff>
    </xdr:from>
    <xdr:to>
      <xdr:col>20</xdr:col>
      <xdr:colOff>2409825</xdr:colOff>
      <xdr:row>12</xdr:row>
      <xdr:rowOff>320675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86875" y="2002155"/>
          <a:ext cx="5391150" cy="276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600075</xdr:colOff>
      <xdr:row>14</xdr:row>
      <xdr:rowOff>381000</xdr:rowOff>
    </xdr:from>
    <xdr:to>
      <xdr:col>20</xdr:col>
      <xdr:colOff>1598930</xdr:colOff>
      <xdr:row>18</xdr:row>
      <xdr:rowOff>10160</xdr:rowOff>
    </xdr:to>
    <xdr:pic>
      <xdr:nvPicPr>
        <xdr:cNvPr id="12" name="图片 11" descr="NMWP(RUW4(JHAS_@6N_8{%W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9201150" y="5411470"/>
          <a:ext cx="4665980" cy="83629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20</xdr:row>
      <xdr:rowOff>95250</xdr:rowOff>
    </xdr:from>
    <xdr:to>
      <xdr:col>16</xdr:col>
      <xdr:colOff>152400</xdr:colOff>
      <xdr:row>21</xdr:row>
      <xdr:rowOff>133350</xdr:rowOff>
    </xdr:to>
    <xdr:pic>
      <xdr:nvPicPr>
        <xdr:cNvPr id="13" name="图片 12" descr="L))IV6}U$D2F8J2QJNKRA~U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82050" y="6739255"/>
          <a:ext cx="819150" cy="342900"/>
        </a:xfrm>
        <a:prstGeom prst="rect">
          <a:avLst/>
        </a:prstGeom>
      </xdr:spPr>
    </xdr:pic>
    <xdr:clientData/>
  </xdr:twoCellAnchor>
  <xdr:twoCellAnchor editAs="oneCell">
    <xdr:from>
      <xdr:col>18</xdr:col>
      <xdr:colOff>581025</xdr:colOff>
      <xdr:row>19</xdr:row>
      <xdr:rowOff>57150</xdr:rowOff>
    </xdr:from>
    <xdr:to>
      <xdr:col>20</xdr:col>
      <xdr:colOff>838200</xdr:colOff>
      <xdr:row>20</xdr:row>
      <xdr:rowOff>224790</xdr:rowOff>
    </xdr:to>
    <xdr:pic>
      <xdr:nvPicPr>
        <xdr:cNvPr id="14" name="图片 13" descr="V@DW7@8RNQL9%]9V$)$~~8Q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34800" y="6396355"/>
          <a:ext cx="1371600" cy="472440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18</xdr:row>
      <xdr:rowOff>152400</xdr:rowOff>
    </xdr:from>
    <xdr:to>
      <xdr:col>20</xdr:col>
      <xdr:colOff>76200</xdr:colOff>
      <xdr:row>20</xdr:row>
      <xdr:rowOff>191135</xdr:rowOff>
    </xdr:to>
    <xdr:pic>
      <xdr:nvPicPr>
        <xdr:cNvPr id="15" name="图片 14" descr="OR$_3XI{E137ISIA1JCVT{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763250" y="6339205"/>
          <a:ext cx="1581150" cy="495935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762000</xdr:colOff>
      <xdr:row>27</xdr:row>
      <xdr:rowOff>136525</xdr:rowOff>
    </xdr:from>
    <xdr:to>
      <xdr:col>21</xdr:col>
      <xdr:colOff>571500</xdr:colOff>
      <xdr:row>32</xdr:row>
      <xdr:rowOff>354965</xdr:rowOff>
    </xdr:to>
    <xdr:pic>
      <xdr:nvPicPr>
        <xdr:cNvPr id="16" name="图片 15" descr="NB@_X[%9Z0P2]M0){PR31R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10800" y="8583930"/>
          <a:ext cx="5324475" cy="1475105"/>
        </a:xfrm>
        <a:prstGeom prst="rect">
          <a:avLst/>
        </a:prstGeom>
      </xdr:spPr>
    </xdr:pic>
    <xdr:clientData/>
  </xdr:twoCellAnchor>
  <xdr:twoCellAnchor editAs="oneCell">
    <xdr:from>
      <xdr:col>17</xdr:col>
      <xdr:colOff>638175</xdr:colOff>
      <xdr:row>9</xdr:row>
      <xdr:rowOff>154940</xdr:rowOff>
    </xdr:from>
    <xdr:to>
      <xdr:col>22</xdr:col>
      <xdr:colOff>171450</xdr:colOff>
      <xdr:row>32</xdr:row>
      <xdr:rowOff>193675</xdr:rowOff>
    </xdr:to>
    <xdr:pic>
      <xdr:nvPicPr>
        <xdr:cNvPr id="17" name="图片 16" descr="01@M2R@R52]EL]S1$Z0CXO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887075" y="3242945"/>
          <a:ext cx="6057900" cy="66548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21</xdr:row>
      <xdr:rowOff>161925</xdr:rowOff>
    </xdr:from>
    <xdr:to>
      <xdr:col>20</xdr:col>
      <xdr:colOff>2114550</xdr:colOff>
      <xdr:row>29</xdr:row>
      <xdr:rowOff>196215</xdr:rowOff>
    </xdr:to>
    <xdr:pic>
      <xdr:nvPicPr>
        <xdr:cNvPr id="18" name="图片 17" descr="V)49243{XCG(O6E]AWV~M1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220200" y="7110730"/>
          <a:ext cx="5162550" cy="193929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76</xdr:row>
      <xdr:rowOff>123825</xdr:rowOff>
    </xdr:from>
    <xdr:to>
      <xdr:col>9</xdr:col>
      <xdr:colOff>285750</xdr:colOff>
      <xdr:row>82</xdr:row>
      <xdr:rowOff>95250</xdr:rowOff>
    </xdr:to>
    <xdr:pic>
      <xdr:nvPicPr>
        <xdr:cNvPr id="20" name="图片 19" descr="TB@BV{T@93KBFLXBBMWPVTX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00150" y="18209895"/>
          <a:ext cx="4248150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39</xdr:row>
      <xdr:rowOff>66675</xdr:rowOff>
    </xdr:from>
    <xdr:to>
      <xdr:col>10</xdr:col>
      <xdr:colOff>200025</xdr:colOff>
      <xdr:row>71</xdr:row>
      <xdr:rowOff>142875</xdr:rowOff>
    </xdr:to>
    <xdr:pic>
      <xdr:nvPicPr>
        <xdr:cNvPr id="19" name="图片 18" descr="VRVAPZ{{WJ40[E2XAE1HNA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66825" y="11809095"/>
          <a:ext cx="4410075" cy="5562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104775</xdr:colOff>
      <xdr:row>81</xdr:row>
      <xdr:rowOff>123825</xdr:rowOff>
    </xdr:from>
    <xdr:to>
      <xdr:col>9</xdr:col>
      <xdr:colOff>285750</xdr:colOff>
      <xdr:row>87</xdr:row>
      <xdr:rowOff>95250</xdr:rowOff>
    </xdr:to>
    <xdr:pic>
      <xdr:nvPicPr>
        <xdr:cNvPr id="19" name="图片 18" descr="TB@BV{T@93KBFLXBBMWPVT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0150" y="19149695"/>
          <a:ext cx="4248150" cy="1000125"/>
        </a:xfrm>
        <a:prstGeom prst="rect">
          <a:avLst/>
        </a:prstGeom>
      </xdr:spPr>
    </xdr:pic>
    <xdr:clientData/>
  </xdr:twoCellAnchor>
  <xdr:twoCellAnchor editAs="oneCell">
    <xdr:from>
      <xdr:col>16</xdr:col>
      <xdr:colOff>723900</xdr:colOff>
      <xdr:row>3</xdr:row>
      <xdr:rowOff>127000</xdr:rowOff>
    </xdr:from>
    <xdr:to>
      <xdr:col>21</xdr:col>
      <xdr:colOff>247650</xdr:colOff>
      <xdr:row>19</xdr:row>
      <xdr:rowOff>5080</xdr:rowOff>
    </xdr:to>
    <xdr:pic>
      <xdr:nvPicPr>
        <xdr:cNvPr id="21" name="图片 20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10172700" y="1113790"/>
          <a:ext cx="5038725" cy="5281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219075</xdr:colOff>
      <xdr:row>42</xdr:row>
      <xdr:rowOff>104775</xdr:rowOff>
    </xdr:from>
    <xdr:to>
      <xdr:col>14</xdr:col>
      <xdr:colOff>114300</xdr:colOff>
      <xdr:row>47</xdr:row>
      <xdr:rowOff>9525</xdr:rowOff>
    </xdr:to>
    <xdr:pic>
      <xdr:nvPicPr>
        <xdr:cNvPr id="2" name="图片 1" descr="XV7`3@7W_ENQGN3R9M7S2K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0075" y="12444095"/>
          <a:ext cx="3600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133350</xdr:rowOff>
    </xdr:from>
    <xdr:to>
      <xdr:col>7</xdr:col>
      <xdr:colOff>85725</xdr:colOff>
      <xdr:row>52</xdr:row>
      <xdr:rowOff>0</xdr:rowOff>
    </xdr:to>
    <xdr:pic>
      <xdr:nvPicPr>
        <xdr:cNvPr id="12" name="图片 11" descr="MF6%@J}6BCK6%L_~B@~ZL@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4800" y="12301220"/>
          <a:ext cx="3971925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52</xdr:row>
      <xdr:rowOff>114300</xdr:rowOff>
    </xdr:from>
    <xdr:to>
      <xdr:col>8</xdr:col>
      <xdr:colOff>685800</xdr:colOff>
      <xdr:row>86</xdr:row>
      <xdr:rowOff>57150</xdr:rowOff>
    </xdr:to>
    <xdr:pic>
      <xdr:nvPicPr>
        <xdr:cNvPr id="3" name="图片 2" descr="VR8}@8FY3V1KQSFG[0U]R}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66825" y="14168120"/>
          <a:ext cx="3886200" cy="577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36"/>
  <sheetViews>
    <sheetView workbookViewId="0">
      <selection activeCell="M10" sqref="M10"/>
    </sheetView>
  </sheetViews>
  <sheetFormatPr defaultColWidth="9" defaultRowHeight="13.5"/>
  <cols>
    <col min="1" max="1" width="3.625" style="1" customWidth="1"/>
    <col min="2" max="2" width="6.625" style="7" customWidth="1"/>
    <col min="3" max="3" width="3.625" style="1" customWidth="1"/>
    <col min="4" max="4" width="11.375" style="8" customWidth="1"/>
    <col min="5" max="5" width="5.75" style="7" customWidth="1"/>
    <col min="6" max="6" width="11.375" style="8" customWidth="1"/>
    <col min="7" max="7" width="10.375" style="8" customWidth="1"/>
    <col min="8" max="8" width="3.625" style="1" customWidth="1"/>
    <col min="9" max="9" width="9.75" style="8" customWidth="1"/>
    <col min="10" max="10" width="4.125" style="1" customWidth="1"/>
    <col min="11" max="11" width="7.125" style="8" customWidth="1"/>
    <col min="12" max="12" width="11.25" style="8" customWidth="1"/>
    <col min="13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9.25" customHeight="1" spans="1:18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3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ht="41.25" customHeight="1" spans="1:20">
      <c r="A7" s="47">
        <v>1</v>
      </c>
      <c r="B7" s="68">
        <v>42703</v>
      </c>
      <c r="C7" s="49" t="s">
        <v>37</v>
      </c>
      <c r="D7" s="50">
        <v>2769491.42</v>
      </c>
      <c r="E7" s="219">
        <v>42691</v>
      </c>
      <c r="F7" s="139">
        <v>2769491.42</v>
      </c>
      <c r="G7" s="50"/>
      <c r="H7" s="52"/>
      <c r="I7" s="114"/>
      <c r="J7" s="238"/>
      <c r="K7" s="114"/>
      <c r="L7" s="50">
        <v>700000</v>
      </c>
      <c r="M7" s="60" t="s">
        <v>38</v>
      </c>
      <c r="N7" s="60"/>
      <c r="O7" s="116">
        <f>D7-I7-K7-L7</f>
        <v>2069491.42</v>
      </c>
      <c r="P7" s="95"/>
      <c r="R7" s="1"/>
      <c r="S7" s="1"/>
      <c r="T7" s="1"/>
    </row>
    <row r="8" ht="21" customHeight="1" spans="1:20">
      <c r="A8" s="47"/>
      <c r="B8" s="68"/>
      <c r="C8" s="49"/>
      <c r="D8" s="50"/>
      <c r="E8" s="201"/>
      <c r="F8" s="50"/>
      <c r="G8" s="50"/>
      <c r="H8" s="52"/>
      <c r="I8" s="114"/>
      <c r="J8" s="47"/>
      <c r="K8" s="114"/>
      <c r="L8" s="50"/>
      <c r="M8" s="60"/>
      <c r="N8" s="60"/>
      <c r="O8" s="116"/>
      <c r="P8" s="95"/>
      <c r="R8" s="1"/>
      <c r="S8" s="1"/>
      <c r="T8" s="1"/>
    </row>
    <row r="9" ht="24.95" customHeight="1" spans="1:20">
      <c r="A9" s="68"/>
      <c r="B9" s="49"/>
      <c r="C9" s="235"/>
      <c r="D9" s="236"/>
      <c r="E9" s="235"/>
      <c r="F9" s="50"/>
      <c r="G9" s="237"/>
      <c r="H9" s="52"/>
      <c r="I9" s="114"/>
      <c r="J9" s="47"/>
      <c r="K9" s="114"/>
      <c r="L9" s="50"/>
      <c r="M9" s="60"/>
      <c r="N9" s="60"/>
      <c r="O9" s="116"/>
      <c r="P9" s="95"/>
      <c r="R9" s="1"/>
      <c r="S9" s="1"/>
      <c r="T9" s="1"/>
    </row>
    <row r="10" ht="24.95" customHeight="1" spans="1:20">
      <c r="A10" s="47"/>
      <c r="B10" s="68"/>
      <c r="C10" s="49"/>
      <c r="D10" s="50"/>
      <c r="E10" s="201"/>
      <c r="F10" s="50"/>
      <c r="G10" s="50"/>
      <c r="H10" s="52"/>
      <c r="I10" s="114"/>
      <c r="J10" s="47"/>
      <c r="K10" s="114"/>
      <c r="L10" s="50"/>
      <c r="M10" s="60"/>
      <c r="N10" s="60"/>
      <c r="O10" s="116"/>
      <c r="P10" s="95"/>
      <c r="R10" s="1"/>
      <c r="S10" s="1"/>
      <c r="T10" s="1"/>
    </row>
    <row r="11" ht="24.95" customHeight="1" spans="1:20">
      <c r="A11" s="47"/>
      <c r="B11" s="68"/>
      <c r="C11" s="49"/>
      <c r="D11" s="50"/>
      <c r="E11" s="201"/>
      <c r="F11" s="50"/>
      <c r="G11" s="50"/>
      <c r="H11" s="52"/>
      <c r="I11" s="114"/>
      <c r="J11" s="47"/>
      <c r="K11" s="114"/>
      <c r="L11" s="50"/>
      <c r="M11" s="60"/>
      <c r="N11" s="60"/>
      <c r="O11" s="116"/>
      <c r="P11" s="95"/>
      <c r="R11" s="1"/>
      <c r="S11" s="1"/>
      <c r="T11" s="1"/>
    </row>
    <row r="12" ht="24.95" customHeight="1" spans="1:16">
      <c r="A12" s="47"/>
      <c r="B12" s="68"/>
      <c r="C12" s="49"/>
      <c r="D12" s="50"/>
      <c r="E12" s="201"/>
      <c r="F12" s="50"/>
      <c r="G12" s="50"/>
      <c r="H12" s="52"/>
      <c r="I12" s="114"/>
      <c r="J12" s="47"/>
      <c r="K12" s="114"/>
      <c r="L12" s="50"/>
      <c r="M12" s="60"/>
      <c r="N12" s="60"/>
      <c r="O12" s="116"/>
      <c r="P12" s="95"/>
    </row>
    <row r="13" ht="24.95" customHeight="1" spans="1:16">
      <c r="A13" s="47"/>
      <c r="B13" s="203"/>
      <c r="C13" s="49"/>
      <c r="D13" s="50"/>
      <c r="E13" s="201"/>
      <c r="F13" s="50"/>
      <c r="G13" s="50"/>
      <c r="H13" s="52"/>
      <c r="I13" s="114"/>
      <c r="J13" s="47"/>
      <c r="K13" s="114"/>
      <c r="L13" s="50"/>
      <c r="M13" s="121"/>
      <c r="N13" s="121"/>
      <c r="O13" s="178"/>
      <c r="P13" s="95"/>
    </row>
    <row r="14" ht="24.95" customHeight="1" spans="1:16">
      <c r="A14" s="47"/>
      <c r="B14" s="203"/>
      <c r="C14" s="49"/>
      <c r="D14" s="50"/>
      <c r="E14" s="201"/>
      <c r="F14" s="50"/>
      <c r="G14" s="50"/>
      <c r="H14" s="52"/>
      <c r="I14" s="114"/>
      <c r="J14" s="47"/>
      <c r="K14" s="114"/>
      <c r="L14" s="50"/>
      <c r="M14" s="121"/>
      <c r="N14" s="121"/>
      <c r="O14" s="114"/>
      <c r="P14" s="95"/>
    </row>
    <row r="15" ht="24.95" customHeight="1" spans="1:18">
      <c r="A15" s="47"/>
      <c r="B15" s="203"/>
      <c r="C15" s="49"/>
      <c r="D15" s="50"/>
      <c r="E15" s="201"/>
      <c r="F15" s="50"/>
      <c r="G15" s="50"/>
      <c r="H15" s="60"/>
      <c r="I15" s="114"/>
      <c r="J15" s="47"/>
      <c r="K15" s="114"/>
      <c r="L15" s="50"/>
      <c r="M15" s="60"/>
      <c r="N15" s="60"/>
      <c r="O15" s="116"/>
      <c r="P15" s="95"/>
      <c r="R15" s="239"/>
    </row>
    <row r="16" ht="24.95" customHeight="1" spans="1:20">
      <c r="A16" s="47"/>
      <c r="B16" s="203"/>
      <c r="C16" s="49"/>
      <c r="D16" s="50"/>
      <c r="E16" s="201"/>
      <c r="F16" s="50"/>
      <c r="G16" s="50"/>
      <c r="H16" s="60"/>
      <c r="I16" s="114"/>
      <c r="J16" s="47"/>
      <c r="K16" s="114"/>
      <c r="L16" s="50"/>
      <c r="M16" s="60"/>
      <c r="N16" s="60"/>
      <c r="O16" s="114"/>
      <c r="P16" s="95"/>
      <c r="Q16"/>
      <c r="R16"/>
      <c r="S16"/>
      <c r="T16"/>
    </row>
    <row r="17" ht="24.95" customHeight="1" spans="1:20">
      <c r="A17" s="47"/>
      <c r="B17" s="68"/>
      <c r="C17" s="49"/>
      <c r="D17" s="50"/>
      <c r="E17" s="201"/>
      <c r="F17" s="50"/>
      <c r="G17" s="50"/>
      <c r="H17" s="60"/>
      <c r="I17" s="114"/>
      <c r="J17" s="47"/>
      <c r="K17" s="114"/>
      <c r="L17" s="50"/>
      <c r="M17" s="60"/>
      <c r="N17" s="60"/>
      <c r="O17" s="114"/>
      <c r="P17" s="95"/>
      <c r="Q17"/>
      <c r="R17"/>
      <c r="S17"/>
      <c r="T17"/>
    </row>
    <row r="18" ht="24.95" customHeight="1" spans="1:19">
      <c r="A18" s="47"/>
      <c r="B18" s="68"/>
      <c r="C18" s="49"/>
      <c r="D18" s="50"/>
      <c r="E18" s="201"/>
      <c r="F18" s="50"/>
      <c r="G18" s="50"/>
      <c r="H18" s="60"/>
      <c r="I18" s="114"/>
      <c r="J18" s="47"/>
      <c r="K18" s="114"/>
      <c r="L18" s="50"/>
      <c r="M18" s="121"/>
      <c r="N18" s="121"/>
      <c r="O18" s="114"/>
      <c r="P18" s="95"/>
      <c r="R18" s="48" t="s">
        <v>1</v>
      </c>
      <c r="S18" s="155"/>
    </row>
    <row r="19" ht="24.95" customHeight="1" spans="1:20">
      <c r="A19" s="47"/>
      <c r="B19" s="68"/>
      <c r="C19" s="49"/>
      <c r="D19" s="50"/>
      <c r="E19" s="201"/>
      <c r="F19" s="50"/>
      <c r="G19" s="50"/>
      <c r="H19" s="60"/>
      <c r="I19" s="114"/>
      <c r="J19" s="47"/>
      <c r="K19" s="114"/>
      <c r="L19" s="50"/>
      <c r="M19" s="60"/>
      <c r="N19" s="60"/>
      <c r="O19" s="114"/>
      <c r="P19" s="95"/>
      <c r="Q19" s="156"/>
      <c r="R19" s="156"/>
      <c r="S19" s="156"/>
      <c r="T19" s="156"/>
    </row>
    <row r="20" ht="24.95" customHeight="1" spans="1:19">
      <c r="A20" s="47"/>
      <c r="B20" s="68"/>
      <c r="C20" s="49"/>
      <c r="D20" s="50"/>
      <c r="E20" s="201"/>
      <c r="F20" s="50"/>
      <c r="G20" s="50"/>
      <c r="H20" s="60"/>
      <c r="I20" s="114"/>
      <c r="J20" s="47"/>
      <c r="K20" s="114"/>
      <c r="L20" s="50"/>
      <c r="M20" s="60"/>
      <c r="N20" s="60"/>
      <c r="O20" s="114"/>
      <c r="P20" s="95"/>
      <c r="R20" s="1"/>
      <c r="S20" s="1"/>
    </row>
    <row r="21" ht="24.95" customHeight="1" spans="1:24">
      <c r="A21" s="47"/>
      <c r="B21" s="68"/>
      <c r="C21" s="49"/>
      <c r="D21" s="50"/>
      <c r="E21" s="201"/>
      <c r="F21" s="50"/>
      <c r="G21" s="50"/>
      <c r="H21" s="60"/>
      <c r="I21" s="114"/>
      <c r="J21" s="47"/>
      <c r="K21" s="114"/>
      <c r="L21" s="50"/>
      <c r="M21" s="60"/>
      <c r="N21" s="60"/>
      <c r="O21" s="114"/>
      <c r="P21" s="95"/>
      <c r="Q21" s="3"/>
      <c r="R21" s="159"/>
      <c r="S21" s="159"/>
      <c r="T21" s="153"/>
      <c r="U21" s="153"/>
      <c r="V21" s="153"/>
      <c r="W21" s="3"/>
      <c r="X21" s="3"/>
    </row>
    <row r="22" s="3" customFormat="1" ht="24.95" customHeight="1" spans="1:24">
      <c r="A22" s="11" t="s">
        <v>39</v>
      </c>
      <c r="B22" s="11"/>
      <c r="C22" s="71" t="s">
        <v>40</v>
      </c>
      <c r="D22" s="72">
        <f>SUM(D7:D21)</f>
        <v>2769491.42</v>
      </c>
      <c r="E22" s="71" t="s">
        <v>40</v>
      </c>
      <c r="F22" s="72">
        <f>SUM(F7:F21)</f>
        <v>2769491.42</v>
      </c>
      <c r="G22" s="72">
        <f>SUM(G7:G21)</f>
        <v>0</v>
      </c>
      <c r="H22" s="71" t="s">
        <v>40</v>
      </c>
      <c r="I22" s="72">
        <f>SUM(I7:I21)</f>
        <v>0</v>
      </c>
      <c r="J22" s="71" t="s">
        <v>40</v>
      </c>
      <c r="K22" s="72">
        <f>SUM(K7:K21)</f>
        <v>0</v>
      </c>
      <c r="L22" s="72"/>
      <c r="M22" s="71" t="s">
        <v>40</v>
      </c>
      <c r="N22" s="71"/>
      <c r="O22" s="72">
        <f>SUM(O7:O21)</f>
        <v>2069491.42</v>
      </c>
      <c r="P22" s="140"/>
      <c r="Q22" s="179">
        <f>D23/C3</f>
        <v>0.143025105567289</v>
      </c>
      <c r="R22" s="155"/>
      <c r="S22" s="155"/>
      <c r="T22" s="6"/>
      <c r="U22" s="6"/>
      <c r="V22" s="6"/>
      <c r="W22" s="1"/>
      <c r="X22" s="1"/>
    </row>
    <row r="23" ht="26.1" customHeight="1" spans="1:19">
      <c r="A23" s="75" t="s">
        <v>41</v>
      </c>
      <c r="B23" s="75"/>
      <c r="C23" s="47" t="s">
        <v>42</v>
      </c>
      <c r="D23" s="76">
        <f>O7</f>
        <v>2069491.42</v>
      </c>
      <c r="E23" s="76"/>
      <c r="F23" s="76"/>
      <c r="G23" s="76"/>
      <c r="H23" s="77" t="s">
        <v>43</v>
      </c>
      <c r="I23" s="77"/>
      <c r="J23" s="141" t="s">
        <v>44</v>
      </c>
      <c r="K23" s="141"/>
      <c r="L23" s="141"/>
      <c r="M23" s="141"/>
      <c r="N23" s="141"/>
      <c r="O23" s="141"/>
      <c r="P23" s="95"/>
      <c r="Q23" s="180" t="s">
        <v>45</v>
      </c>
      <c r="R23" s="155"/>
      <c r="S23" s="155"/>
    </row>
    <row r="24" ht="26.1" customHeight="1" spans="1:20">
      <c r="A24" s="75"/>
      <c r="B24" s="75"/>
      <c r="C24" s="47" t="s">
        <v>46</v>
      </c>
      <c r="D24" s="78">
        <f>D23</f>
        <v>2069491.42</v>
      </c>
      <c r="E24" s="78"/>
      <c r="F24" s="78"/>
      <c r="G24" s="78"/>
      <c r="H24" s="77"/>
      <c r="I24" s="77"/>
      <c r="J24" s="141" t="s">
        <v>47</v>
      </c>
      <c r="K24" s="141"/>
      <c r="L24" s="141"/>
      <c r="M24" s="141"/>
      <c r="N24" s="141"/>
      <c r="O24" s="141"/>
      <c r="P24" s="95"/>
      <c r="R24" s="1"/>
      <c r="S24" s="1"/>
      <c r="T24" s="1"/>
    </row>
    <row r="25" ht="45" customHeight="1" spans="1:22">
      <c r="A25" s="25" t="s">
        <v>48</v>
      </c>
      <c r="B25" s="25"/>
      <c r="C25" s="208" t="s">
        <v>49</v>
      </c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93"/>
      <c r="P25" s="95"/>
      <c r="T25" s="195"/>
      <c r="U25" s="155"/>
      <c r="V25" s="155"/>
    </row>
    <row r="26" ht="45" customHeight="1" spans="1:18">
      <c r="A26" s="11" t="s">
        <v>50</v>
      </c>
      <c r="B26" s="11"/>
      <c r="C26" s="189" t="s">
        <v>51</v>
      </c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4"/>
      <c r="P26" s="95"/>
      <c r="R26" s="196"/>
    </row>
    <row r="27" ht="45" customHeight="1" spans="1:18">
      <c r="A27" s="11" t="s">
        <v>52</v>
      </c>
      <c r="B27" s="11"/>
      <c r="C27" s="209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4"/>
      <c r="P27" s="95"/>
      <c r="R27" s="216"/>
    </row>
    <row r="28" ht="45" customHeight="1" spans="1:22">
      <c r="A28" s="11" t="s">
        <v>53</v>
      </c>
      <c r="B28" s="11"/>
      <c r="C28" s="211" t="s">
        <v>54</v>
      </c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5"/>
      <c r="P28" s="95"/>
      <c r="Q28"/>
      <c r="R28" s="217"/>
      <c r="V28" s="195"/>
    </row>
    <row r="29" ht="42" customHeight="1" spans="1:18">
      <c r="A29" s="11" t="s">
        <v>55</v>
      </c>
      <c r="B29" s="11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95"/>
      <c r="R29" s="165"/>
    </row>
    <row r="30" spans="18:18">
      <c r="R30" s="165"/>
    </row>
    <row r="31" spans="18:18">
      <c r="R31" s="165"/>
    </row>
    <row r="32" spans="18:18">
      <c r="R32" s="165"/>
    </row>
    <row r="33" spans="17:24">
      <c r="Q33" s="6"/>
      <c r="R33" s="161"/>
      <c r="W33" s="6"/>
      <c r="X33" s="6"/>
    </row>
    <row r="34" s="6" customFormat="1" spans="18:18">
      <c r="R34" s="161"/>
    </row>
    <row r="35" s="6" customFormat="1" spans="2:18">
      <c r="B35"/>
      <c r="R35" s="161"/>
    </row>
    <row r="36" s="6" customFormat="1" spans="17:24">
      <c r="Q36" s="1"/>
      <c r="W36" s="1"/>
      <c r="X36" s="1"/>
    </row>
  </sheetData>
  <mergeCells count="40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A22:B22"/>
    <mergeCell ref="D23:G23"/>
    <mergeCell ref="J23:O23"/>
    <mergeCell ref="D24:G24"/>
    <mergeCell ref="J24:O24"/>
    <mergeCell ref="A25:B25"/>
    <mergeCell ref="C25:O25"/>
    <mergeCell ref="A26:B26"/>
    <mergeCell ref="C26:O26"/>
    <mergeCell ref="A27:B27"/>
    <mergeCell ref="C27:O27"/>
    <mergeCell ref="A28:B28"/>
    <mergeCell ref="C28:O28"/>
    <mergeCell ref="A29:B29"/>
    <mergeCell ref="C29:O29"/>
    <mergeCell ref="A5:A6"/>
    <mergeCell ref="A23:B24"/>
    <mergeCell ref="H23:I24"/>
  </mergeCells>
  <pageMargins left="0" right="0" top="0.15625" bottom="0" header="0" footer="0"/>
  <pageSetup paperSize="9" scale="90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topLeftCell="A16" workbookViewId="0">
      <selection activeCell="A16" sqref="$A1:$XFD1048576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s="1" customFormat="1" ht="25.5" customHeight="1" spans="1:22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  <c r="S1" s="6"/>
      <c r="T1" s="6"/>
      <c r="U1" s="6"/>
      <c r="V1" s="6"/>
    </row>
    <row r="2" s="1" customFormat="1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s="1" customFormat="1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s="1" customFormat="1" ht="23.25" customHeight="1" spans="1:22">
      <c r="A4" s="11" t="s">
        <v>18</v>
      </c>
      <c r="B4" s="11"/>
      <c r="C4" s="19">
        <v>13883952.59</v>
      </c>
      <c r="D4" s="20"/>
      <c r="E4" s="20"/>
      <c r="F4" s="21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  <c r="S4" s="6"/>
      <c r="T4" s="6"/>
      <c r="U4" s="6"/>
      <c r="V4" s="6"/>
    </row>
    <row r="5" s="1" customFormat="1" ht="26.1" customHeight="1" spans="1:22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/>
      <c r="T5" s="6"/>
      <c r="U5" s="6"/>
      <c r="V5" s="6"/>
    </row>
    <row r="6" s="1" customFormat="1" ht="26.1" customHeight="1" spans="1:22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R6" s="151"/>
      <c r="S6" s="6"/>
      <c r="U6" s="6"/>
      <c r="V6" s="6"/>
    </row>
    <row r="7" s="2" customFormat="1" ht="33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00" t="s">
        <v>57</v>
      </c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Q7" s="1"/>
      <c r="R7" s="151"/>
      <c r="S7" s="6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10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36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5"/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s="1" customFormat="1" ht="23" customHeight="1" spans="1:22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U12" s="6"/>
      <c r="V12" s="6"/>
    </row>
    <row r="13" s="2" customFormat="1" ht="27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19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30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s="1" customFormat="1" ht="11" customHeight="1" spans="1:22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U16" s="6"/>
      <c r="V16" s="6"/>
    </row>
    <row r="17" s="1" customFormat="1" ht="33.95" customHeight="1" spans="1:22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U17" s="6"/>
      <c r="V17" s="6"/>
    </row>
    <row r="18" s="1" customFormat="1" ht="20.1" customHeight="1" spans="1:22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  <c r="U18" s="6"/>
      <c r="V18" s="6"/>
    </row>
    <row r="19" s="1" customFormat="1" ht="8" customHeight="1" spans="1:22">
      <c r="A19" s="47"/>
      <c r="B19" s="4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  <c r="T19" s="6"/>
      <c r="U19" s="6"/>
      <c r="V19" s="6"/>
    </row>
    <row r="20" s="1" customFormat="1" ht="24" customHeight="1" spans="1:22">
      <c r="A20" s="63">
        <v>6</v>
      </c>
      <c r="B20" s="61">
        <v>43222</v>
      </c>
      <c r="C20" s="64" t="s">
        <v>37</v>
      </c>
      <c r="D20" s="28">
        <v>1000000</v>
      </c>
      <c r="E20" s="33"/>
      <c r="F20" s="28"/>
      <c r="G20" s="28"/>
      <c r="H20" s="31" t="s">
        <v>66</v>
      </c>
      <c r="I20" s="99">
        <v>0</v>
      </c>
      <c r="J20" s="25" t="s">
        <v>67</v>
      </c>
      <c r="K20" s="99">
        <v>0</v>
      </c>
      <c r="L20" s="101">
        <v>250000</v>
      </c>
      <c r="M20" s="122" t="s">
        <v>78</v>
      </c>
      <c r="N20" s="121"/>
      <c r="O20" s="118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  <c r="U20" s="6"/>
      <c r="V20" s="6"/>
    </row>
    <row r="21" s="1" customFormat="1" ht="24" customHeight="1" spans="1:22">
      <c r="A21" s="65"/>
      <c r="B21" s="61">
        <v>43294</v>
      </c>
      <c r="C21" s="66"/>
      <c r="D21" s="28">
        <v>1000000</v>
      </c>
      <c r="E21" s="33"/>
      <c r="F21" s="28"/>
      <c r="G21" s="67"/>
      <c r="H21" s="31"/>
      <c r="I21" s="99"/>
      <c r="J21" s="70" t="s">
        <v>80</v>
      </c>
      <c r="K21" s="99"/>
      <c r="L21" s="124">
        <v>20000</v>
      </c>
      <c r="M21" s="125" t="s">
        <v>81</v>
      </c>
      <c r="N21" s="121"/>
      <c r="O21" s="120"/>
      <c r="P21" s="95"/>
      <c r="Q21" s="156"/>
      <c r="R21"/>
      <c r="S21" s="156"/>
      <c r="T21" s="157"/>
      <c r="U21" s="6"/>
      <c r="V21" s="6"/>
    </row>
    <row r="22" s="1" customFormat="1" ht="22" customHeight="1" spans="1:22">
      <c r="A22" s="47"/>
      <c r="B22" s="48"/>
      <c r="C22" s="49"/>
      <c r="D22" s="50"/>
      <c r="E22" s="59"/>
      <c r="F22" s="50"/>
      <c r="G22" s="50"/>
      <c r="H22" s="52"/>
      <c r="I22" s="114"/>
      <c r="J22" s="47"/>
      <c r="K22" s="114"/>
      <c r="L22" s="126"/>
      <c r="M22" s="126"/>
      <c r="N22" s="121"/>
      <c r="O22" s="99"/>
      <c r="P22" s="95"/>
      <c r="Q22" s="156"/>
      <c r="R22"/>
      <c r="S22" s="156"/>
      <c r="T22" s="157"/>
      <c r="U22" s="6"/>
      <c r="V22" s="6"/>
    </row>
    <row r="23" s="1" customFormat="1" ht="24" customHeight="1" spans="1:22">
      <c r="A23" s="25">
        <v>7</v>
      </c>
      <c r="B23" s="58">
        <v>43498</v>
      </c>
      <c r="C23" s="27" t="s">
        <v>37</v>
      </c>
      <c r="D23" s="28">
        <v>2000000</v>
      </c>
      <c r="E23" s="58">
        <v>43435</v>
      </c>
      <c r="F23" s="28">
        <v>4906261.17</v>
      </c>
      <c r="G23" s="28"/>
      <c r="H23" s="31" t="s">
        <v>66</v>
      </c>
      <c r="I23" s="99">
        <v>0</v>
      </c>
      <c r="J23" s="25"/>
      <c r="K23" s="99">
        <v>259645.93</v>
      </c>
      <c r="L23" s="124">
        <v>20000</v>
      </c>
      <c r="M23" s="127" t="s">
        <v>81</v>
      </c>
      <c r="N23" s="121"/>
      <c r="O23" s="128">
        <f>D23-I23-K23-L23-L24</f>
        <v>1220354.07</v>
      </c>
      <c r="P23" s="95"/>
      <c r="Q23" s="156"/>
      <c r="R23" s="158"/>
      <c r="S23" s="156"/>
      <c r="T23" s="157"/>
      <c r="U23" s="6"/>
      <c r="V23" s="6"/>
    </row>
    <row r="24" s="1" customFormat="1" ht="24" customHeight="1" spans="1:22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01">
        <v>500000</v>
      </c>
      <c r="M24" s="129" t="s">
        <v>82</v>
      </c>
      <c r="N24" s="121"/>
      <c r="O24" s="130"/>
      <c r="P24" s="95"/>
      <c r="Q24" s="156"/>
      <c r="R24"/>
      <c r="S24" s="156"/>
      <c r="T24" s="157"/>
      <c r="U24" s="6"/>
      <c r="V24" s="6"/>
    </row>
    <row r="25" s="1" customFormat="1" ht="16" customHeight="1" spans="1:22">
      <c r="A25" s="25"/>
      <c r="B25" s="69"/>
      <c r="C25" s="27"/>
      <c r="D25" s="28"/>
      <c r="E25" s="33"/>
      <c r="F25" s="28"/>
      <c r="G25" s="28"/>
      <c r="H25" s="70"/>
      <c r="I25" s="99"/>
      <c r="J25" s="70"/>
      <c r="K25" s="114"/>
      <c r="L25" s="50"/>
      <c r="M25" s="60"/>
      <c r="N25" s="60"/>
      <c r="O25" s="114"/>
      <c r="P25" s="95"/>
      <c r="T25" s="6"/>
      <c r="U25" s="6"/>
      <c r="V25" s="6"/>
    </row>
    <row r="26" s="1" customFormat="1" ht="16" customHeight="1" spans="1:22">
      <c r="A26" s="25">
        <v>8</v>
      </c>
      <c r="B26" s="53" t="s">
        <v>85</v>
      </c>
      <c r="C26" s="27"/>
      <c r="D26" s="28"/>
      <c r="E26" s="33"/>
      <c r="F26" s="28"/>
      <c r="G26" s="28"/>
      <c r="H26" s="70"/>
      <c r="I26" s="99"/>
      <c r="J26" s="70"/>
      <c r="K26" s="114"/>
      <c r="L26" s="101">
        <v>-250000</v>
      </c>
      <c r="M26" s="122" t="s">
        <v>64</v>
      </c>
      <c r="N26" s="62" t="s">
        <v>86</v>
      </c>
      <c r="O26" s="131">
        <v>219345</v>
      </c>
      <c r="P26" s="95"/>
      <c r="T26" s="6"/>
      <c r="U26" s="6"/>
      <c r="V26" s="6"/>
    </row>
    <row r="27" s="1" customFormat="1" ht="16" customHeight="1" spans="1:22">
      <c r="A27" s="47"/>
      <c r="B27" s="68"/>
      <c r="C27" s="49"/>
      <c r="D27" s="50"/>
      <c r="E27" s="59"/>
      <c r="F27" s="50"/>
      <c r="G27" s="50"/>
      <c r="H27" s="70"/>
      <c r="I27" s="114"/>
      <c r="J27" s="70"/>
      <c r="K27" s="114"/>
      <c r="L27" s="50"/>
      <c r="M27" s="60"/>
      <c r="N27" s="62"/>
      <c r="O27" s="99">
        <f>0-L26-O26</f>
        <v>30655</v>
      </c>
      <c r="P27" s="95"/>
      <c r="T27" s="6"/>
      <c r="U27" s="6"/>
      <c r="V27" s="6"/>
    </row>
    <row r="28" s="5" customFormat="1" ht="16" customHeight="1" spans="1:22">
      <c r="A28" s="47"/>
      <c r="B28" s="68"/>
      <c r="C28" s="49"/>
      <c r="D28" s="50"/>
      <c r="E28" s="59"/>
      <c r="F28" s="50"/>
      <c r="G28" s="50"/>
      <c r="H28" s="70"/>
      <c r="I28" s="114"/>
      <c r="J28" s="70"/>
      <c r="K28" s="114"/>
      <c r="L28" s="50"/>
      <c r="M28" s="60"/>
      <c r="N28" s="62"/>
      <c r="O28" s="99"/>
      <c r="P28" s="95"/>
      <c r="R28" s="1"/>
      <c r="S28" s="1"/>
      <c r="T28" s="6"/>
      <c r="U28" s="6"/>
      <c r="V28" s="6"/>
    </row>
    <row r="29" s="5" customFormat="1" ht="32" customHeight="1" spans="1:22">
      <c r="A29" s="166">
        <v>9</v>
      </c>
      <c r="B29" s="167" t="s">
        <v>87</v>
      </c>
      <c r="C29" s="49"/>
      <c r="D29" s="50"/>
      <c r="E29" s="59"/>
      <c r="F29" s="50"/>
      <c r="G29" s="50"/>
      <c r="H29" s="70"/>
      <c r="I29" s="114"/>
      <c r="J29" s="70"/>
      <c r="K29" s="114"/>
      <c r="L29" s="101">
        <v>-500000</v>
      </c>
      <c r="M29" s="170" t="s">
        <v>88</v>
      </c>
      <c r="N29" s="60"/>
      <c r="O29" s="171">
        <f>D30-I30-K30-L29-L30-L31</f>
        <v>2613223</v>
      </c>
      <c r="P29" s="95"/>
      <c r="R29" s="1"/>
      <c r="S29" s="1"/>
      <c r="T29" s="6"/>
      <c r="U29" s="6"/>
      <c r="V29" s="6"/>
    </row>
    <row r="30" s="5" customFormat="1" ht="39" customHeight="1" spans="1:22">
      <c r="A30" s="168"/>
      <c r="B30" s="169">
        <v>43718</v>
      </c>
      <c r="C30" s="49" t="s">
        <v>37</v>
      </c>
      <c r="D30" s="50">
        <v>2212063</v>
      </c>
      <c r="E30" s="59"/>
      <c r="F30" s="50"/>
      <c r="G30" s="50"/>
      <c r="H30" s="52" t="s">
        <v>66</v>
      </c>
      <c r="I30" s="114">
        <v>0</v>
      </c>
      <c r="J30" s="47"/>
      <c r="K30" s="114">
        <v>0</v>
      </c>
      <c r="L30" s="124">
        <v>22120</v>
      </c>
      <c r="M30" s="172" t="s">
        <v>89</v>
      </c>
      <c r="N30" s="121"/>
      <c r="O30" s="173"/>
      <c r="P30" s="95"/>
      <c r="R30" s="1"/>
      <c r="S30" s="1"/>
      <c r="T30" s="6"/>
      <c r="U30" s="6"/>
      <c r="V30" s="6"/>
    </row>
    <row r="31" s="5" customFormat="1" ht="24" customHeight="1" spans="1:22">
      <c r="A31" s="47"/>
      <c r="B31" s="68"/>
      <c r="C31" s="49"/>
      <c r="D31" s="50"/>
      <c r="E31" s="59"/>
      <c r="F31" s="50"/>
      <c r="G31" s="50"/>
      <c r="H31" s="70"/>
      <c r="I31" s="114"/>
      <c r="J31" s="70"/>
      <c r="K31" s="114"/>
      <c r="L31" s="174">
        <v>76720</v>
      </c>
      <c r="M31" s="175" t="s">
        <v>90</v>
      </c>
      <c r="N31" s="60"/>
      <c r="O31" s="176"/>
      <c r="P31" s="95"/>
      <c r="R31" s="1"/>
      <c r="S31" s="1"/>
      <c r="T31" s="6"/>
      <c r="U31" s="6"/>
      <c r="V31" s="6"/>
    </row>
    <row r="32" s="5" customFormat="1" ht="23" customHeight="1" spans="1:22">
      <c r="A32" s="47"/>
      <c r="B32" s="68"/>
      <c r="C32" s="49"/>
      <c r="D32" s="50"/>
      <c r="E32" s="59"/>
      <c r="F32" s="50"/>
      <c r="G32" s="50"/>
      <c r="H32" s="70"/>
      <c r="I32" s="114"/>
      <c r="J32" s="70"/>
      <c r="K32" s="114"/>
      <c r="L32" s="50"/>
      <c r="M32" s="60"/>
      <c r="N32" s="60"/>
      <c r="O32" s="114"/>
      <c r="P32" s="95">
        <f>D35-I35-K35-L35-O35</f>
        <v>0</v>
      </c>
      <c r="R32" s="1"/>
      <c r="S32" s="1"/>
      <c r="T32" s="6"/>
      <c r="U32" s="6"/>
      <c r="V32" s="6"/>
    </row>
    <row r="33" s="1" customFormat="1" ht="23" customHeight="1" spans="1:22">
      <c r="A33" s="47"/>
      <c r="B33" s="68"/>
      <c r="C33" s="49"/>
      <c r="D33" s="50"/>
      <c r="E33" s="59"/>
      <c r="F33" s="50"/>
      <c r="G33" s="50"/>
      <c r="H33" s="70"/>
      <c r="I33" s="114"/>
      <c r="J33" s="70"/>
      <c r="K33" s="114"/>
      <c r="L33" s="50"/>
      <c r="M33" s="60"/>
      <c r="N33" s="60"/>
      <c r="O33" s="114"/>
      <c r="P33" s="95"/>
      <c r="T33" s="6"/>
      <c r="U33" s="6"/>
      <c r="V33" s="6"/>
    </row>
    <row r="34" s="1" customFormat="1" ht="23" customHeight="1" spans="1:24">
      <c r="A34" s="47"/>
      <c r="B34" s="68"/>
      <c r="C34" s="49"/>
      <c r="D34" s="50"/>
      <c r="E34" s="51"/>
      <c r="F34" s="50"/>
      <c r="G34" s="50"/>
      <c r="H34" s="60"/>
      <c r="I34" s="114"/>
      <c r="J34" s="47"/>
      <c r="K34" s="138" t="s">
        <v>91</v>
      </c>
      <c r="L34" s="139"/>
      <c r="M34" s="139"/>
      <c r="N34" s="62"/>
      <c r="O34" s="114"/>
      <c r="P34" s="95"/>
      <c r="Q34" s="3"/>
      <c r="R34" s="159"/>
      <c r="S34" s="159"/>
      <c r="T34" s="153"/>
      <c r="U34" s="153"/>
      <c r="V34" s="153"/>
      <c r="W34" s="3"/>
      <c r="X34" s="3"/>
    </row>
    <row r="35" s="3" customFormat="1" ht="24.95" customHeight="1" spans="1:24">
      <c r="A35" s="11" t="s">
        <v>39</v>
      </c>
      <c r="B35" s="11"/>
      <c r="C35" s="71" t="s">
        <v>40</v>
      </c>
      <c r="D35" s="72">
        <f t="shared" ref="D35:G35" si="0">SUM(D7:D34)</f>
        <v>13189754.42</v>
      </c>
      <c r="E35" s="73" t="s">
        <v>40</v>
      </c>
      <c r="F35" s="72">
        <f t="shared" si="0"/>
        <v>13883952.59</v>
      </c>
      <c r="G35" s="72">
        <f t="shared" si="0"/>
        <v>0</v>
      </c>
      <c r="H35" s="74" t="s">
        <v>40</v>
      </c>
      <c r="I35" s="72">
        <f t="shared" ref="I35:L35" si="1">SUM(I7:I34)</f>
        <v>289388.5534</v>
      </c>
      <c r="J35" s="74" t="s">
        <v>40</v>
      </c>
      <c r="K35" s="72">
        <f t="shared" si="1"/>
        <v>380702.35</v>
      </c>
      <c r="L35" s="72">
        <f t="shared" si="1"/>
        <v>163690</v>
      </c>
      <c r="M35" s="74" t="s">
        <v>40</v>
      </c>
      <c r="N35" s="74"/>
      <c r="O35" s="72">
        <f>SUM(O7:O34)</f>
        <v>12355973.5166</v>
      </c>
      <c r="P35" s="140">
        <f>D35/C3</f>
        <v>0.911560202712565</v>
      </c>
      <c r="Q35" s="1">
        <f>F35-D35</f>
        <v>694198.17</v>
      </c>
      <c r="R35" s="50">
        <f>F35-D35</f>
        <v>694198.17</v>
      </c>
      <c r="S35" s="1"/>
      <c r="T35" s="6"/>
      <c r="U35" s="6"/>
      <c r="V35" s="6"/>
      <c r="W35" s="1"/>
      <c r="X35" s="1"/>
    </row>
    <row r="36" s="1" customFormat="1" ht="21" customHeight="1" spans="1:22">
      <c r="A36" s="75" t="s">
        <v>41</v>
      </c>
      <c r="B36" s="75"/>
      <c r="C36" s="47" t="s">
        <v>42</v>
      </c>
      <c r="D36" s="76">
        <f>O29</f>
        <v>2613223</v>
      </c>
      <c r="E36" s="76"/>
      <c r="F36" s="76"/>
      <c r="G36" s="76"/>
      <c r="H36" s="77" t="s">
        <v>43</v>
      </c>
      <c r="I36" s="77"/>
      <c r="J36" s="141" t="s">
        <v>92</v>
      </c>
      <c r="K36" s="141"/>
      <c r="L36" s="141"/>
      <c r="M36" s="141"/>
      <c r="N36" s="141"/>
      <c r="O36" s="141"/>
      <c r="P36" s="95"/>
      <c r="Q36" s="3">
        <f>Q35/F35</f>
        <v>0.0500000389298362</v>
      </c>
      <c r="R36" s="159">
        <f>R35/F35</f>
        <v>0.0500000389298362</v>
      </c>
      <c r="S36" s="159"/>
      <c r="T36" s="6"/>
      <c r="U36" s="6"/>
      <c r="V36" s="6"/>
    </row>
    <row r="37" s="1" customFormat="1" ht="21" customHeight="1" spans="1:22">
      <c r="A37" s="75"/>
      <c r="B37" s="75"/>
      <c r="C37" s="47" t="s">
        <v>46</v>
      </c>
      <c r="D37" s="78">
        <f>D36</f>
        <v>2613223</v>
      </c>
      <c r="E37" s="78"/>
      <c r="F37" s="78"/>
      <c r="G37" s="78"/>
      <c r="H37" s="77"/>
      <c r="I37" s="77"/>
      <c r="J37" s="141"/>
      <c r="K37" s="141"/>
      <c r="L37" s="141"/>
      <c r="M37" s="141"/>
      <c r="N37" s="141"/>
      <c r="O37" s="141"/>
      <c r="P37" s="95"/>
      <c r="U37" s="6"/>
      <c r="V37" s="6"/>
    </row>
    <row r="38" s="1" customFormat="1" ht="42" customHeight="1" spans="1:16384">
      <c r="A38" s="25" t="s">
        <v>48</v>
      </c>
      <c r="B38" s="25"/>
      <c r="C38" s="79" t="s">
        <v>93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142"/>
      <c r="P38" s="95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30" hidden="1" customHeight="1" spans="1:37">
      <c r="A39" s="25" t="s">
        <v>72</v>
      </c>
      <c r="B39" s="25"/>
      <c r="C39" s="25"/>
      <c r="D39" s="25"/>
      <c r="E39" s="25"/>
      <c r="F39" s="25"/>
      <c r="G39" s="25"/>
      <c r="H39" s="25"/>
      <c r="I39" s="25" t="s">
        <v>52</v>
      </c>
      <c r="J39" s="25"/>
      <c r="K39" s="143"/>
      <c r="L39" s="143"/>
      <c r="M39" s="143"/>
      <c r="N39" s="143"/>
      <c r="O39" s="143"/>
      <c r="P39" s="95"/>
      <c r="T39" s="160"/>
      <c r="U39" s="160"/>
      <c r="V39" s="160"/>
      <c r="W39" s="160"/>
      <c r="X39" s="143" t="s">
        <v>73</v>
      </c>
      <c r="Y39" s="143"/>
      <c r="Z39" s="160"/>
      <c r="AA39" s="160"/>
      <c r="AB39" s="160"/>
      <c r="AC39" s="160"/>
      <c r="AD39" s="160"/>
      <c r="AE39" s="95"/>
      <c r="AG39" s="165"/>
      <c r="AH39" s="6"/>
      <c r="AI39" s="6"/>
      <c r="AJ39" s="6"/>
      <c r="AK39" s="6"/>
    </row>
    <row r="40" s="1" customFormat="1" ht="30" hidden="1" customHeight="1" spans="1:37">
      <c r="A40" s="25" t="s">
        <v>53</v>
      </c>
      <c r="B40" s="25"/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144"/>
      <c r="P40" s="95"/>
      <c r="Q40" s="3"/>
      <c r="R40" s="159"/>
      <c r="S40" s="159"/>
      <c r="T40" s="7"/>
      <c r="U40" s="8"/>
      <c r="V40" s="8"/>
      <c r="X40" s="8"/>
      <c r="Z40" s="8"/>
      <c r="AA40" s="8"/>
      <c r="AD40" s="8"/>
      <c r="AG40" s="165"/>
      <c r="AH40" s="6"/>
      <c r="AI40" s="6"/>
      <c r="AJ40" s="6"/>
      <c r="AK40" s="6"/>
    </row>
    <row r="41" s="1" customFormat="1" ht="30" hidden="1" customHeight="1" spans="1:22">
      <c r="A41" s="25" t="s">
        <v>73</v>
      </c>
      <c r="B41" s="25"/>
      <c r="C41" s="81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144"/>
      <c r="P41" s="95"/>
      <c r="T41" s="6"/>
      <c r="U41" s="6"/>
      <c r="V41" s="6"/>
    </row>
    <row r="42" s="1" customFormat="1" spans="2:22">
      <c r="B42" s="7"/>
      <c r="D42" s="8"/>
      <c r="E42" s="9"/>
      <c r="F42" s="8"/>
      <c r="G42" s="8"/>
      <c r="I42" s="8"/>
      <c r="K42" s="8"/>
      <c r="L42" s="8"/>
      <c r="O42" s="8"/>
      <c r="P42" s="95"/>
      <c r="Q42" s="3"/>
      <c r="R42" s="159"/>
      <c r="S42" s="159"/>
      <c r="T42" s="6"/>
      <c r="U42" s="6"/>
      <c r="V42" s="6"/>
    </row>
    <row r="43" s="1" customFormat="1" spans="2:24">
      <c r="B43" s="7"/>
      <c r="D43" s="8"/>
      <c r="E43" s="9"/>
      <c r="F43" s="8"/>
      <c r="G43" s="8"/>
      <c r="I43" s="8"/>
      <c r="K43" s="8"/>
      <c r="L43" s="8"/>
      <c r="O43" s="8"/>
      <c r="P43" s="95"/>
      <c r="T43" s="6"/>
      <c r="U43" s="6"/>
      <c r="V43" s="6"/>
      <c r="W43" s="6"/>
      <c r="X43" s="6"/>
    </row>
    <row r="44" s="6" customFormat="1" spans="5:19">
      <c r="E44" s="83"/>
      <c r="P44" s="95"/>
      <c r="Q44" s="3"/>
      <c r="R44" s="159"/>
      <c r="S44" s="159"/>
    </row>
    <row r="45" s="6" customFormat="1" spans="2:18">
      <c r="B45"/>
      <c r="C45"/>
      <c r="D45"/>
      <c r="E45" s="83"/>
      <c r="R45" s="161"/>
    </row>
    <row r="46" s="6" customFormat="1" spans="5:24">
      <c r="E46" s="83"/>
      <c r="Q46" s="1"/>
      <c r="W46" s="1"/>
      <c r="X46" s="1"/>
    </row>
  </sheetData>
  <mergeCells count="51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35:B35"/>
    <mergeCell ref="D36:G36"/>
    <mergeCell ref="J36:O36"/>
    <mergeCell ref="D37:G37"/>
    <mergeCell ref="J37:O37"/>
    <mergeCell ref="A38:B38"/>
    <mergeCell ref="C38:O38"/>
    <mergeCell ref="A39:B39"/>
    <mergeCell ref="C39:H39"/>
    <mergeCell ref="I39:J39"/>
    <mergeCell ref="K39:O39"/>
    <mergeCell ref="X39:Y39"/>
    <mergeCell ref="Z39:AD39"/>
    <mergeCell ref="A40:B40"/>
    <mergeCell ref="C40:O40"/>
    <mergeCell ref="A41:B41"/>
    <mergeCell ref="C41:O41"/>
    <mergeCell ref="A5:A6"/>
    <mergeCell ref="A20:A21"/>
    <mergeCell ref="A29:A30"/>
    <mergeCell ref="C20:C21"/>
    <mergeCell ref="J7:J10"/>
    <mergeCell ref="O9:O10"/>
    <mergeCell ref="O13:O14"/>
    <mergeCell ref="O23:O24"/>
    <mergeCell ref="O29:O31"/>
    <mergeCell ref="A36:B37"/>
    <mergeCell ref="H36:I37"/>
  </mergeCells>
  <pageMargins left="0.75" right="0.75" top="1" bottom="1" header="0.5" footer="0.5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tabSelected="1" topLeftCell="A10" workbookViewId="0">
      <selection activeCell="B33" sqref="B33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12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s="1" customFormat="1" ht="25.5" customHeight="1" spans="1:22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/>
      <c r="R1" s="145"/>
      <c r="S1" s="6"/>
      <c r="T1" s="6"/>
      <c r="U1" s="6"/>
      <c r="V1" s="6"/>
    </row>
    <row r="2" s="1" customFormat="1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/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s="1" customFormat="1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/>
      <c r="S3" s="148"/>
      <c r="T3" s="149"/>
      <c r="U3" s="150"/>
      <c r="V3" s="149"/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s="1" customFormat="1" ht="23.25" customHeight="1" spans="1:22">
      <c r="A4" s="11" t="s">
        <v>18</v>
      </c>
      <c r="B4" s="11"/>
      <c r="C4" s="19">
        <v>13883952.59</v>
      </c>
      <c r="D4" s="20"/>
      <c r="E4" s="20"/>
      <c r="F4" s="21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  <c r="S4" s="6"/>
      <c r="T4" s="6"/>
      <c r="U4" s="6"/>
      <c r="V4" s="6"/>
    </row>
    <row r="5" s="1" customFormat="1" ht="26.1" customHeight="1" spans="1:22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/>
      <c r="T5" s="6"/>
      <c r="U5" s="6"/>
      <c r="V5" s="6"/>
    </row>
    <row r="6" s="1" customFormat="1" ht="26.1" customHeight="1" spans="1:22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R6" s="151"/>
      <c r="S6" s="6"/>
      <c r="U6" s="6"/>
      <c r="V6" s="6"/>
    </row>
    <row r="7" s="2" customFormat="1" ht="33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00" t="s">
        <v>57</v>
      </c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Q7" s="1"/>
      <c r="R7" s="151"/>
      <c r="S7" s="6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10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36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5"/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s="1" customFormat="1" ht="23" customHeight="1" spans="1:22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U12" s="6"/>
      <c r="V12" s="6"/>
    </row>
    <row r="13" s="2" customFormat="1" ht="27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19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30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s="1" customFormat="1" ht="11" customHeight="1" spans="1:22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U16" s="6"/>
      <c r="V16" s="6"/>
    </row>
    <row r="17" s="1" customFormat="1" ht="33.95" customHeight="1" spans="1:22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U17" s="6"/>
      <c r="V17" s="6"/>
    </row>
    <row r="18" s="1" customFormat="1" ht="20.1" customHeight="1" spans="1:22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  <c r="U18" s="6"/>
      <c r="V18" s="6"/>
    </row>
    <row r="19" s="1" customFormat="1" ht="8" customHeight="1" spans="1:22">
      <c r="A19" s="47"/>
      <c r="B19" s="4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  <c r="T19" s="6"/>
      <c r="U19" s="6"/>
      <c r="V19" s="6"/>
    </row>
    <row r="20" s="1" customFormat="1" ht="24" customHeight="1" spans="1:22">
      <c r="A20" s="63">
        <v>6</v>
      </c>
      <c r="B20" s="61">
        <v>43222</v>
      </c>
      <c r="C20" s="64" t="s">
        <v>37</v>
      </c>
      <c r="D20" s="28">
        <v>1000000</v>
      </c>
      <c r="E20" s="33"/>
      <c r="F20" s="28"/>
      <c r="G20" s="28"/>
      <c r="H20" s="31" t="s">
        <v>66</v>
      </c>
      <c r="I20" s="99">
        <v>0</v>
      </c>
      <c r="J20" s="25" t="s">
        <v>67</v>
      </c>
      <c r="K20" s="99">
        <v>0</v>
      </c>
      <c r="L20" s="101">
        <v>250000</v>
      </c>
      <c r="M20" s="122" t="s">
        <v>78</v>
      </c>
      <c r="N20" s="121"/>
      <c r="O20" s="118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  <c r="U20" s="6"/>
      <c r="V20" s="6"/>
    </row>
    <row r="21" s="1" customFormat="1" ht="24" customHeight="1" spans="1:22">
      <c r="A21" s="65"/>
      <c r="B21" s="61">
        <v>43294</v>
      </c>
      <c r="C21" s="66"/>
      <c r="D21" s="28">
        <v>1000000</v>
      </c>
      <c r="E21" s="33"/>
      <c r="F21" s="28"/>
      <c r="G21" s="67"/>
      <c r="H21" s="31"/>
      <c r="I21" s="99"/>
      <c r="J21" s="70" t="s">
        <v>80</v>
      </c>
      <c r="K21" s="99"/>
      <c r="L21" s="124">
        <v>20000</v>
      </c>
      <c r="M21" s="125" t="s">
        <v>81</v>
      </c>
      <c r="N21" s="121"/>
      <c r="O21" s="120"/>
      <c r="P21" s="95"/>
      <c r="Q21" s="156"/>
      <c r="R21"/>
      <c r="S21" s="156"/>
      <c r="T21" s="157"/>
      <c r="U21" s="6"/>
      <c r="V21" s="6"/>
    </row>
    <row r="22" s="1" customFormat="1" ht="22" customHeight="1" spans="1:22">
      <c r="A22" s="47"/>
      <c r="B22" s="48"/>
      <c r="C22" s="49"/>
      <c r="D22" s="50"/>
      <c r="E22" s="59"/>
      <c r="F22" s="50"/>
      <c r="G22" s="50"/>
      <c r="H22" s="52"/>
      <c r="I22" s="114"/>
      <c r="J22" s="47"/>
      <c r="K22" s="114"/>
      <c r="L22" s="126"/>
      <c r="M22" s="126"/>
      <c r="N22" s="121"/>
      <c r="O22" s="99"/>
      <c r="P22" s="95"/>
      <c r="Q22" s="156"/>
      <c r="R22"/>
      <c r="S22" s="156"/>
      <c r="T22" s="157"/>
      <c r="U22" s="6"/>
      <c r="V22" s="6"/>
    </row>
    <row r="23" s="1" customFormat="1" ht="24" customHeight="1" spans="1:22">
      <c r="A23" s="25">
        <v>7</v>
      </c>
      <c r="B23" s="58">
        <v>43498</v>
      </c>
      <c r="C23" s="27" t="s">
        <v>37</v>
      </c>
      <c r="D23" s="28">
        <v>2000000</v>
      </c>
      <c r="E23" s="58">
        <v>43435</v>
      </c>
      <c r="F23" s="28">
        <v>4906261.17</v>
      </c>
      <c r="G23" s="28"/>
      <c r="H23" s="31" t="s">
        <v>66</v>
      </c>
      <c r="I23" s="99">
        <v>0</v>
      </c>
      <c r="J23" s="25"/>
      <c r="K23" s="99">
        <v>259645.93</v>
      </c>
      <c r="L23" s="124">
        <v>20000</v>
      </c>
      <c r="M23" s="127" t="s">
        <v>81</v>
      </c>
      <c r="N23" s="121"/>
      <c r="O23" s="128">
        <f>D23-I23-K23-L23-L24</f>
        <v>1220354.07</v>
      </c>
      <c r="P23" s="95"/>
      <c r="Q23" s="156"/>
      <c r="R23" s="158"/>
      <c r="S23" s="156"/>
      <c r="T23" s="157"/>
      <c r="U23" s="6"/>
      <c r="V23" s="6"/>
    </row>
    <row r="24" s="1" customFormat="1" ht="24" customHeight="1" spans="1:22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01">
        <v>500000</v>
      </c>
      <c r="M24" s="129" t="s">
        <v>82</v>
      </c>
      <c r="N24" s="121"/>
      <c r="O24" s="130"/>
      <c r="P24" s="95"/>
      <c r="Q24" s="156"/>
      <c r="R24"/>
      <c r="S24" s="156"/>
      <c r="T24" s="157"/>
      <c r="U24" s="6"/>
      <c r="V24" s="6"/>
    </row>
    <row r="25" s="1" customFormat="1" ht="16" customHeight="1" spans="1:22">
      <c r="A25" s="25"/>
      <c r="B25" s="69"/>
      <c r="C25" s="27"/>
      <c r="D25" s="28"/>
      <c r="E25" s="33"/>
      <c r="F25" s="28"/>
      <c r="G25" s="28"/>
      <c r="H25" s="70"/>
      <c r="I25" s="99"/>
      <c r="J25" s="70"/>
      <c r="K25" s="114"/>
      <c r="L25" s="50"/>
      <c r="M25" s="60"/>
      <c r="N25" s="60"/>
      <c r="O25" s="114"/>
      <c r="P25" s="95"/>
      <c r="T25" s="6"/>
      <c r="U25" s="6"/>
      <c r="V25" s="6"/>
    </row>
    <row r="26" s="1" customFormat="1" ht="16" customHeight="1" spans="1:22">
      <c r="A26" s="25">
        <v>8</v>
      </c>
      <c r="B26" s="53" t="s">
        <v>85</v>
      </c>
      <c r="C26" s="27"/>
      <c r="D26" s="28"/>
      <c r="E26" s="33"/>
      <c r="F26" s="28"/>
      <c r="G26" s="28"/>
      <c r="H26" s="70"/>
      <c r="I26" s="99"/>
      <c r="J26" s="70"/>
      <c r="K26" s="114"/>
      <c r="L26" s="101">
        <v>-250000</v>
      </c>
      <c r="M26" s="122" t="s">
        <v>64</v>
      </c>
      <c r="N26" s="62" t="s">
        <v>86</v>
      </c>
      <c r="O26" s="131">
        <v>219345</v>
      </c>
      <c r="P26" s="95"/>
      <c r="T26" s="6"/>
      <c r="U26" s="6"/>
      <c r="V26" s="6"/>
    </row>
    <row r="27" s="1" customFormat="1" ht="16" customHeight="1" spans="1:22">
      <c r="A27" s="47"/>
      <c r="B27" s="68"/>
      <c r="C27" s="49"/>
      <c r="D27" s="50"/>
      <c r="E27" s="59"/>
      <c r="F27" s="50"/>
      <c r="G27" s="50"/>
      <c r="H27" s="70"/>
      <c r="I27" s="114"/>
      <c r="J27" s="70"/>
      <c r="K27" s="114"/>
      <c r="L27" s="50"/>
      <c r="M27" s="60"/>
      <c r="N27" s="62"/>
      <c r="O27" s="99">
        <f>0-L26-O26</f>
        <v>30655</v>
      </c>
      <c r="P27" s="95"/>
      <c r="T27" s="6"/>
      <c r="U27" s="6"/>
      <c r="V27" s="6"/>
    </row>
    <row r="28" s="5" customFormat="1" ht="16" customHeight="1" spans="1:22">
      <c r="A28" s="47"/>
      <c r="B28" s="68"/>
      <c r="C28" s="49"/>
      <c r="D28" s="50"/>
      <c r="E28" s="59"/>
      <c r="F28" s="50"/>
      <c r="G28" s="50"/>
      <c r="H28" s="70"/>
      <c r="I28" s="114"/>
      <c r="J28" s="70"/>
      <c r="K28" s="114"/>
      <c r="L28" s="50"/>
      <c r="M28" s="60"/>
      <c r="N28" s="62"/>
      <c r="O28" s="99"/>
      <c r="P28" s="95"/>
      <c r="R28" s="1"/>
      <c r="S28" s="1"/>
      <c r="T28" s="6"/>
      <c r="U28" s="6"/>
      <c r="V28" s="6"/>
    </row>
    <row r="29" s="5" customFormat="1" ht="32" customHeight="1" spans="1:22">
      <c r="A29" s="63">
        <v>9</v>
      </c>
      <c r="B29" s="53" t="s">
        <v>87</v>
      </c>
      <c r="C29" s="27"/>
      <c r="D29" s="28"/>
      <c r="E29" s="33"/>
      <c r="F29" s="28"/>
      <c r="G29" s="28"/>
      <c r="H29" s="70"/>
      <c r="I29" s="99"/>
      <c r="J29" s="70"/>
      <c r="K29" s="99"/>
      <c r="L29" s="132">
        <v>-500000</v>
      </c>
      <c r="M29" s="129" t="s">
        <v>88</v>
      </c>
      <c r="N29" s="62"/>
      <c r="O29" s="133">
        <f>D30-I30-K30-L29-L30-L31</f>
        <v>2613223</v>
      </c>
      <c r="P29" s="95"/>
      <c r="R29" s="1"/>
      <c r="S29" s="1"/>
      <c r="T29" s="6"/>
      <c r="U29" s="6"/>
      <c r="V29" s="6"/>
    </row>
    <row r="30" s="5" customFormat="1" ht="39" customHeight="1" spans="1:22">
      <c r="A30" s="65"/>
      <c r="B30" s="58">
        <v>43718</v>
      </c>
      <c r="C30" s="27" t="s">
        <v>37</v>
      </c>
      <c r="D30" s="28">
        <v>2212063</v>
      </c>
      <c r="E30" s="33"/>
      <c r="F30" s="28"/>
      <c r="G30" s="28"/>
      <c r="H30" s="31" t="s">
        <v>66</v>
      </c>
      <c r="I30" s="99">
        <v>0</v>
      </c>
      <c r="J30" s="25"/>
      <c r="K30" s="99">
        <v>0</v>
      </c>
      <c r="L30" s="132">
        <v>22120</v>
      </c>
      <c r="M30" s="134" t="s">
        <v>89</v>
      </c>
      <c r="N30" s="70"/>
      <c r="O30" s="135"/>
      <c r="P30" s="95"/>
      <c r="R30" s="1"/>
      <c r="S30" s="1"/>
      <c r="T30" s="6"/>
      <c r="U30" s="6"/>
      <c r="V30" s="6"/>
    </row>
    <row r="31" s="5" customFormat="1" ht="24" customHeight="1" spans="1:22">
      <c r="A31" s="25"/>
      <c r="B31" s="61"/>
      <c r="C31" s="27"/>
      <c r="D31" s="28"/>
      <c r="E31" s="33"/>
      <c r="F31" s="28"/>
      <c r="G31" s="28"/>
      <c r="H31" s="70"/>
      <c r="I31" s="99"/>
      <c r="J31" s="70"/>
      <c r="K31" s="99"/>
      <c r="L31" s="136">
        <v>76720</v>
      </c>
      <c r="M31" s="134" t="s">
        <v>90</v>
      </c>
      <c r="N31" s="62"/>
      <c r="O31" s="137"/>
      <c r="P31" s="95"/>
      <c r="R31" s="1"/>
      <c r="S31" s="1"/>
      <c r="T31" s="6"/>
      <c r="U31" s="6"/>
      <c r="V31" s="6"/>
    </row>
    <row r="32" s="5" customFormat="1" ht="23" customHeight="1" spans="1:22">
      <c r="A32" s="47">
        <v>10</v>
      </c>
      <c r="B32" s="68">
        <v>44236</v>
      </c>
      <c r="C32" s="49" t="s">
        <v>37</v>
      </c>
      <c r="D32" s="50">
        <v>394198.17</v>
      </c>
      <c r="E32" s="59"/>
      <c r="F32" s="50"/>
      <c r="G32" s="50"/>
      <c r="H32" s="70"/>
      <c r="I32" s="114">
        <v>0</v>
      </c>
      <c r="J32" s="70"/>
      <c r="K32" s="114">
        <v>0</v>
      </c>
      <c r="L32" s="50"/>
      <c r="M32" s="60"/>
      <c r="N32" s="60" t="s">
        <v>94</v>
      </c>
      <c r="O32" s="114">
        <v>250000</v>
      </c>
      <c r="P32" s="95"/>
      <c r="R32" s="1"/>
      <c r="S32" s="1"/>
      <c r="T32" s="6"/>
      <c r="U32" s="6"/>
      <c r="V32" s="6"/>
    </row>
    <row r="33" s="1" customFormat="1" ht="23" customHeight="1" spans="1:22">
      <c r="A33" s="47"/>
      <c r="B33" s="68"/>
      <c r="C33" s="49"/>
      <c r="D33" s="50"/>
      <c r="E33" s="59"/>
      <c r="F33" s="50"/>
      <c r="G33" s="50"/>
      <c r="H33" s="70"/>
      <c r="I33" s="114"/>
      <c r="J33" s="70"/>
      <c r="K33" s="114"/>
      <c r="L33" s="50"/>
      <c r="M33" s="60"/>
      <c r="N33" s="60"/>
      <c r="O33" s="114"/>
      <c r="P33" s="95"/>
      <c r="T33" s="6"/>
      <c r="U33" s="6"/>
      <c r="V33" s="6"/>
    </row>
    <row r="34" s="1" customFormat="1" ht="23" customHeight="1" spans="1:24">
      <c r="A34" s="47"/>
      <c r="B34" s="68"/>
      <c r="C34" s="49"/>
      <c r="D34" s="50"/>
      <c r="E34" s="51"/>
      <c r="F34" s="50"/>
      <c r="G34" s="50"/>
      <c r="H34" s="60"/>
      <c r="I34" s="114"/>
      <c r="J34" s="47"/>
      <c r="K34" s="138" t="s">
        <v>91</v>
      </c>
      <c r="L34" s="139"/>
      <c r="M34" s="139"/>
      <c r="N34" s="62"/>
      <c r="O34" s="114"/>
      <c r="P34" s="95"/>
      <c r="Q34" s="3"/>
      <c r="R34" s="159"/>
      <c r="S34" s="159"/>
      <c r="T34" s="153"/>
      <c r="U34" s="153"/>
      <c r="V34" s="153"/>
      <c r="W34" s="3"/>
      <c r="X34" s="3"/>
    </row>
    <row r="35" s="3" customFormat="1" ht="24.95" customHeight="1" spans="1:24">
      <c r="A35" s="11" t="s">
        <v>39</v>
      </c>
      <c r="B35" s="11"/>
      <c r="C35" s="71" t="s">
        <v>40</v>
      </c>
      <c r="D35" s="72">
        <f t="shared" ref="D35:G35" si="0">SUM(D7:D34)</f>
        <v>13583952.59</v>
      </c>
      <c r="E35" s="73" t="s">
        <v>40</v>
      </c>
      <c r="F35" s="72">
        <f t="shared" si="0"/>
        <v>13883952.59</v>
      </c>
      <c r="G35" s="72">
        <f t="shared" si="0"/>
        <v>0</v>
      </c>
      <c r="H35" s="74" t="s">
        <v>40</v>
      </c>
      <c r="I35" s="72">
        <f t="shared" ref="I35:L35" si="1">SUM(I7:I34)</f>
        <v>289388.5534</v>
      </c>
      <c r="J35" s="74" t="s">
        <v>40</v>
      </c>
      <c r="K35" s="72">
        <f t="shared" si="1"/>
        <v>380702.35</v>
      </c>
      <c r="L35" s="72">
        <f t="shared" si="1"/>
        <v>163690</v>
      </c>
      <c r="M35" s="74" t="s">
        <v>40</v>
      </c>
      <c r="N35" s="74"/>
      <c r="O35" s="72">
        <f>SUM(O7:O34)</f>
        <v>12605973.5166</v>
      </c>
      <c r="P35" s="140"/>
      <c r="Q35" s="1">
        <f>F35-D35</f>
        <v>300000</v>
      </c>
      <c r="R35" s="50">
        <f>F35-D35</f>
        <v>300000</v>
      </c>
      <c r="S35" s="1"/>
      <c r="T35" s="6"/>
      <c r="U35" s="6"/>
      <c r="V35" s="6"/>
      <c r="W35" s="1"/>
      <c r="X35" s="1"/>
    </row>
    <row r="36" s="1" customFormat="1" ht="21" customHeight="1" spans="1:22">
      <c r="A36" s="75" t="s">
        <v>41</v>
      </c>
      <c r="B36" s="75"/>
      <c r="C36" s="47" t="s">
        <v>42</v>
      </c>
      <c r="D36" s="76">
        <v>250000</v>
      </c>
      <c r="E36" s="76"/>
      <c r="F36" s="76"/>
      <c r="G36" s="76"/>
      <c r="H36" s="77" t="s">
        <v>43</v>
      </c>
      <c r="I36" s="77"/>
      <c r="J36" s="141" t="s">
        <v>92</v>
      </c>
      <c r="K36" s="141"/>
      <c r="L36" s="141"/>
      <c r="M36" s="141"/>
      <c r="N36" s="141"/>
      <c r="O36" s="141"/>
      <c r="P36" s="95"/>
      <c r="Q36" s="3">
        <f>Q35/F35</f>
        <v>0.0216076796614875</v>
      </c>
      <c r="R36" s="159">
        <f>R35/F35</f>
        <v>0.0216076796614875</v>
      </c>
      <c r="S36" s="159"/>
      <c r="T36" s="6"/>
      <c r="U36" s="6"/>
      <c r="V36" s="6"/>
    </row>
    <row r="37" s="1" customFormat="1" ht="21" customHeight="1" spans="1:22">
      <c r="A37" s="75"/>
      <c r="B37" s="75"/>
      <c r="C37" s="47" t="s">
        <v>46</v>
      </c>
      <c r="D37" s="78">
        <f>D36</f>
        <v>250000</v>
      </c>
      <c r="E37" s="78"/>
      <c r="F37" s="78"/>
      <c r="G37" s="78"/>
      <c r="H37" s="77"/>
      <c r="I37" s="77"/>
      <c r="J37" s="141"/>
      <c r="K37" s="141"/>
      <c r="L37" s="141"/>
      <c r="M37" s="141"/>
      <c r="N37" s="141"/>
      <c r="O37" s="141"/>
      <c r="P37" s="95"/>
      <c r="U37" s="6"/>
      <c r="V37" s="6"/>
    </row>
    <row r="38" s="1" customFormat="1" ht="42" customHeight="1" spans="1:16384">
      <c r="A38" s="25" t="s">
        <v>48</v>
      </c>
      <c r="B38" s="25"/>
      <c r="C38" s="79" t="s">
        <v>93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142"/>
      <c r="P38" s="95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t="30" hidden="1" customHeight="1" spans="1:37">
      <c r="A39" s="25" t="s">
        <v>72</v>
      </c>
      <c r="B39" s="25"/>
      <c r="C39" s="25"/>
      <c r="D39" s="25"/>
      <c r="E39" s="25"/>
      <c r="F39" s="25"/>
      <c r="G39" s="25"/>
      <c r="H39" s="25"/>
      <c r="I39" s="25" t="s">
        <v>52</v>
      </c>
      <c r="J39" s="25"/>
      <c r="K39" s="143"/>
      <c r="L39" s="143"/>
      <c r="M39" s="143"/>
      <c r="N39" s="143"/>
      <c r="O39" s="143"/>
      <c r="P39" s="95"/>
      <c r="T39" s="160"/>
      <c r="U39" s="160"/>
      <c r="V39" s="160"/>
      <c r="W39" s="160"/>
      <c r="X39" s="143" t="s">
        <v>73</v>
      </c>
      <c r="Y39" s="143"/>
      <c r="Z39" s="160"/>
      <c r="AA39" s="160"/>
      <c r="AB39" s="160"/>
      <c r="AC39" s="160"/>
      <c r="AD39" s="160"/>
      <c r="AE39" s="95"/>
      <c r="AG39" s="165"/>
      <c r="AH39" s="6"/>
      <c r="AI39" s="6"/>
      <c r="AJ39" s="6"/>
      <c r="AK39" s="6"/>
    </row>
    <row r="40" s="1" customFormat="1" ht="30" hidden="1" customHeight="1" spans="1:37">
      <c r="A40" s="25" t="s">
        <v>53</v>
      </c>
      <c r="B40" s="25"/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144"/>
      <c r="P40" s="95"/>
      <c r="Q40" s="3"/>
      <c r="R40" s="159"/>
      <c r="S40" s="159"/>
      <c r="T40" s="7"/>
      <c r="U40" s="8"/>
      <c r="V40" s="8"/>
      <c r="X40" s="8"/>
      <c r="Z40" s="8"/>
      <c r="AA40" s="8"/>
      <c r="AD40" s="8"/>
      <c r="AG40" s="165"/>
      <c r="AH40" s="6"/>
      <c r="AI40" s="6"/>
      <c r="AJ40" s="6"/>
      <c r="AK40" s="6"/>
    </row>
    <row r="41" s="1" customFormat="1" ht="30" hidden="1" customHeight="1" spans="1:22">
      <c r="A41" s="25" t="s">
        <v>73</v>
      </c>
      <c r="B41" s="25"/>
      <c r="C41" s="81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144"/>
      <c r="P41" s="95"/>
      <c r="T41" s="6"/>
      <c r="U41" s="6"/>
      <c r="V41" s="6"/>
    </row>
    <row r="42" s="1" customFormat="1" spans="2:22">
      <c r="B42" s="7"/>
      <c r="D42" s="8"/>
      <c r="E42" s="9"/>
      <c r="F42" s="8"/>
      <c r="G42" s="8"/>
      <c r="I42" s="8"/>
      <c r="K42" s="8"/>
      <c r="L42" s="8"/>
      <c r="O42" s="8"/>
      <c r="P42" s="95"/>
      <c r="Q42" s="3"/>
      <c r="R42" s="159"/>
      <c r="S42" s="159"/>
      <c r="T42" s="6"/>
      <c r="U42" s="6"/>
      <c r="V42" s="6"/>
    </row>
    <row r="43" s="1" customFormat="1" spans="2:24">
      <c r="B43" s="7"/>
      <c r="D43" s="8"/>
      <c r="E43" s="9"/>
      <c r="F43" s="8"/>
      <c r="G43" s="8"/>
      <c r="I43" s="8"/>
      <c r="K43" s="8"/>
      <c r="L43" s="8"/>
      <c r="O43" s="8"/>
      <c r="P43" s="95"/>
      <c r="T43" s="6"/>
      <c r="U43" s="6"/>
      <c r="V43" s="6"/>
      <c r="W43" s="6"/>
      <c r="X43" s="6"/>
    </row>
    <row r="44" s="6" customFormat="1" spans="5:19">
      <c r="E44" s="83"/>
      <c r="P44" s="95"/>
      <c r="Q44" s="3"/>
      <c r="R44" s="159"/>
      <c r="S44" s="159"/>
    </row>
    <row r="45" s="6" customFormat="1" spans="2:18">
      <c r="B45"/>
      <c r="C45"/>
      <c r="D45"/>
      <c r="E45" s="83"/>
      <c r="R45" s="161"/>
    </row>
    <row r="46" s="6" customFormat="1" spans="5:24">
      <c r="E46" s="83"/>
      <c r="Q46" s="1"/>
      <c r="W46" s="1"/>
      <c r="X46" s="1"/>
    </row>
  </sheetData>
  <mergeCells count="51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35:B35"/>
    <mergeCell ref="D36:G36"/>
    <mergeCell ref="J36:O36"/>
    <mergeCell ref="D37:G37"/>
    <mergeCell ref="J37:O37"/>
    <mergeCell ref="A38:B38"/>
    <mergeCell ref="C38:O38"/>
    <mergeCell ref="A39:B39"/>
    <mergeCell ref="C39:H39"/>
    <mergeCell ref="I39:J39"/>
    <mergeCell ref="K39:O39"/>
    <mergeCell ref="X39:Y39"/>
    <mergeCell ref="Z39:AD39"/>
    <mergeCell ref="A40:B40"/>
    <mergeCell ref="C40:O40"/>
    <mergeCell ref="A41:B41"/>
    <mergeCell ref="C41:O41"/>
    <mergeCell ref="A5:A6"/>
    <mergeCell ref="A20:A21"/>
    <mergeCell ref="A29:A30"/>
    <mergeCell ref="C20:C21"/>
    <mergeCell ref="J7:J10"/>
    <mergeCell ref="O9:O10"/>
    <mergeCell ref="O13:O14"/>
    <mergeCell ref="O23:O24"/>
    <mergeCell ref="O29:O31"/>
    <mergeCell ref="A36:B37"/>
    <mergeCell ref="H36:I3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37"/>
  <sheetViews>
    <sheetView topLeftCell="F10" workbookViewId="0">
      <selection activeCell="O7" sqref="B7:O13"/>
    </sheetView>
  </sheetViews>
  <sheetFormatPr defaultColWidth="9" defaultRowHeight="13.5"/>
  <cols>
    <col min="1" max="1" width="3.625" style="1" customWidth="1"/>
    <col min="2" max="2" width="6.625" style="7" customWidth="1"/>
    <col min="3" max="3" width="3.625" style="1" customWidth="1"/>
    <col min="4" max="4" width="11.375" style="8" customWidth="1"/>
    <col min="5" max="5" width="5.75" style="7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9.25" customHeight="1" spans="1:18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3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61">
        <v>42703</v>
      </c>
      <c r="C7" s="27" t="s">
        <v>37</v>
      </c>
      <c r="D7" s="28">
        <v>2769491.42</v>
      </c>
      <c r="E7" s="197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15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48" t="s">
        <v>1</v>
      </c>
      <c r="C8" s="27"/>
      <c r="D8" s="28"/>
      <c r="E8" s="198"/>
      <c r="F8" s="28"/>
      <c r="G8" s="28"/>
      <c r="H8" s="31"/>
      <c r="I8" s="99"/>
      <c r="J8" s="25"/>
      <c r="K8" s="99"/>
      <c r="L8" s="28"/>
      <c r="M8" s="62"/>
      <c r="N8" s="62"/>
      <c r="O8" s="103"/>
      <c r="P8" s="104"/>
      <c r="U8" s="152"/>
      <c r="V8" s="152"/>
    </row>
    <row r="9" ht="41.25" customHeight="1" spans="1:20">
      <c r="A9" s="47">
        <v>2</v>
      </c>
      <c r="B9" s="68">
        <v>42760</v>
      </c>
      <c r="C9" s="49"/>
      <c r="D9" s="50">
        <v>848200</v>
      </c>
      <c r="E9" s="219"/>
      <c r="F9" s="139"/>
      <c r="G9" s="50"/>
      <c r="H9" s="52" t="s">
        <v>56</v>
      </c>
      <c r="I9" s="114">
        <f>C3*0.02</f>
        <v>289388.5534</v>
      </c>
      <c r="J9" s="227" t="s">
        <v>57</v>
      </c>
      <c r="K9" s="114">
        <v>9372.08</v>
      </c>
      <c r="L9" s="101">
        <v>25000</v>
      </c>
      <c r="M9" s="115" t="s">
        <v>38</v>
      </c>
      <c r="N9" s="60"/>
      <c r="O9" s="228">
        <f>D9+L7-I9-K9-K10-L9-L10</f>
        <v>1046515.4666</v>
      </c>
      <c r="P9" s="95"/>
      <c r="R9" s="1"/>
      <c r="S9" s="1"/>
      <c r="T9" s="1"/>
    </row>
    <row r="10" s="218" customFormat="1" ht="24.95" customHeight="1" spans="1:22">
      <c r="A10" s="220"/>
      <c r="B10" s="221" t="s">
        <v>58</v>
      </c>
      <c r="C10" s="222"/>
      <c r="D10" s="223"/>
      <c r="E10" s="197"/>
      <c r="F10" s="139"/>
      <c r="G10" s="139"/>
      <c r="H10" s="224"/>
      <c r="I10" s="99"/>
      <c r="J10" s="229"/>
      <c r="K10" s="114">
        <v>27923.9</v>
      </c>
      <c r="L10" s="124">
        <v>150000</v>
      </c>
      <c r="M10" s="230" t="s">
        <v>59</v>
      </c>
      <c r="N10" s="77"/>
      <c r="O10" s="231"/>
      <c r="P10" s="232"/>
      <c r="U10" s="234"/>
      <c r="V10" s="234"/>
    </row>
    <row r="11" s="218" customFormat="1" ht="63.75" customHeight="1" spans="1:22">
      <c r="A11" s="220"/>
      <c r="B11" s="225" t="s">
        <v>60</v>
      </c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33"/>
      <c r="P11" s="232"/>
      <c r="U11" s="234"/>
      <c r="V11" s="234"/>
    </row>
    <row r="12" ht="24.75" customHeight="1" spans="1:20">
      <c r="A12" s="47"/>
      <c r="B12" s="68"/>
      <c r="C12" s="49"/>
      <c r="D12" s="50"/>
      <c r="E12" s="201"/>
      <c r="F12" s="50"/>
      <c r="G12" s="50"/>
      <c r="H12" s="52"/>
      <c r="I12" s="114"/>
      <c r="J12" s="47"/>
      <c r="K12" s="114"/>
      <c r="L12" s="50"/>
      <c r="M12" s="60"/>
      <c r="N12" s="60"/>
      <c r="O12" s="116"/>
      <c r="P12" s="95"/>
      <c r="R12" s="1"/>
      <c r="S12" s="1"/>
      <c r="T12" s="1"/>
    </row>
    <row r="13" ht="24.95" customHeight="1" spans="1:17">
      <c r="A13" s="47"/>
      <c r="B13" s="68"/>
      <c r="C13" s="49"/>
      <c r="D13" s="50"/>
      <c r="E13" s="201"/>
      <c r="F13" s="50"/>
      <c r="G13" s="50"/>
      <c r="H13" s="52"/>
      <c r="I13" s="114"/>
      <c r="J13" s="47"/>
      <c r="K13" s="114"/>
      <c r="L13" s="50"/>
      <c r="M13" s="60"/>
      <c r="N13" s="60"/>
      <c r="O13" s="116"/>
      <c r="P13" s="95"/>
      <c r="Q13" s="1">
        <v>6800</v>
      </c>
    </row>
    <row r="14" ht="24.95" customHeight="1" spans="1:17">
      <c r="A14" s="47"/>
      <c r="B14" s="203"/>
      <c r="C14" s="49"/>
      <c r="D14" s="50"/>
      <c r="E14" s="201"/>
      <c r="F14" s="50"/>
      <c r="G14" s="50"/>
      <c r="H14" s="52"/>
      <c r="I14" s="114"/>
      <c r="J14" s="47"/>
      <c r="K14" s="114"/>
      <c r="L14" s="50"/>
      <c r="M14" s="121"/>
      <c r="N14" s="121"/>
      <c r="O14" s="178"/>
      <c r="P14" s="95"/>
      <c r="Q14" s="1">
        <v>1800</v>
      </c>
    </row>
    <row r="15" ht="24.95" customHeight="1" spans="1:18">
      <c r="A15" s="47"/>
      <c r="B15" s="203"/>
      <c r="C15" s="49"/>
      <c r="D15" s="50"/>
      <c r="E15" s="201"/>
      <c r="F15" s="50"/>
      <c r="G15" s="50"/>
      <c r="H15" s="52"/>
      <c r="I15" s="114"/>
      <c r="J15" s="47"/>
      <c r="K15" s="114"/>
      <c r="L15" s="50"/>
      <c r="M15" s="121"/>
      <c r="N15" s="121"/>
      <c r="O15" s="114"/>
      <c r="P15" s="95"/>
      <c r="Q15" s="1">
        <v>6800</v>
      </c>
      <c r="R15" s="114">
        <v>830.85</v>
      </c>
    </row>
    <row r="16" ht="24.95" customHeight="1" spans="1:18">
      <c r="A16" s="47"/>
      <c r="B16" s="203"/>
      <c r="C16" s="49"/>
      <c r="D16" s="50"/>
      <c r="E16" s="201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Q16" s="1">
        <v>3300</v>
      </c>
      <c r="R16" s="114">
        <v>9679.78</v>
      </c>
    </row>
    <row r="17" ht="24.95" customHeight="1" spans="1:20">
      <c r="A17" s="47"/>
      <c r="B17" s="203"/>
      <c r="C17" s="49"/>
      <c r="D17" s="50"/>
      <c r="E17" s="201"/>
      <c r="F17" s="50"/>
      <c r="G17" s="50"/>
      <c r="H17" s="60"/>
      <c r="I17" s="114"/>
      <c r="J17" s="47"/>
      <c r="K17" s="114"/>
      <c r="L17" s="50"/>
      <c r="M17" s="60"/>
      <c r="N17" s="60"/>
      <c r="O17" s="114"/>
      <c r="P17" s="95"/>
      <c r="Q17" s="1">
        <v>2850</v>
      </c>
      <c r="R17"/>
      <c r="S17"/>
      <c r="T17"/>
    </row>
    <row r="18" ht="24.95" customHeight="1" spans="1:21">
      <c r="A18" s="47"/>
      <c r="B18" s="68"/>
      <c r="C18" s="49"/>
      <c r="D18" s="50"/>
      <c r="E18" s="201"/>
      <c r="F18" s="50"/>
      <c r="G18" s="50"/>
      <c r="H18" s="60"/>
      <c r="I18" s="114"/>
      <c r="J18" s="47"/>
      <c r="K18" s="114"/>
      <c r="L18" s="50"/>
      <c r="M18" s="60"/>
      <c r="N18" s="60"/>
      <c r="O18" s="114"/>
      <c r="P18" s="95"/>
      <c r="Q18" s="1">
        <v>2000</v>
      </c>
      <c r="R18"/>
      <c r="S18"/>
      <c r="T18"/>
      <c r="U18" s="6" t="s">
        <v>61</v>
      </c>
    </row>
    <row r="19" ht="24.95" customHeight="1" spans="1:19">
      <c r="A19" s="47"/>
      <c r="B19" s="68"/>
      <c r="C19" s="49"/>
      <c r="D19" s="50"/>
      <c r="E19" s="201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Q19" s="1">
        <v>1300</v>
      </c>
      <c r="R19" s="48" t="s">
        <v>1</v>
      </c>
      <c r="S19" s="155"/>
    </row>
    <row r="20" ht="24.95" customHeight="1" spans="1:20">
      <c r="A20" s="47"/>
      <c r="B20" s="68"/>
      <c r="C20" s="49"/>
      <c r="D20" s="50"/>
      <c r="E20" s="201"/>
      <c r="F20" s="50"/>
      <c r="G20" s="50"/>
      <c r="H20" s="60"/>
      <c r="I20" s="114"/>
      <c r="J20" s="47"/>
      <c r="K20" s="114"/>
      <c r="L20" s="50"/>
      <c r="M20" s="60"/>
      <c r="N20" s="60"/>
      <c r="O20" s="114"/>
      <c r="P20" s="95"/>
      <c r="Q20" s="156"/>
      <c r="R20" s="156"/>
      <c r="S20" s="156"/>
      <c r="T20" s="156"/>
    </row>
    <row r="21" ht="24.95" customHeight="1" spans="1:19">
      <c r="A21" s="47"/>
      <c r="B21" s="68"/>
      <c r="C21" s="49"/>
      <c r="D21" s="50"/>
      <c r="E21" s="201"/>
      <c r="F21" s="50"/>
      <c r="G21" s="50"/>
      <c r="H21" s="60"/>
      <c r="I21" s="114"/>
      <c r="J21" s="47"/>
      <c r="K21" s="114"/>
      <c r="L21" s="50"/>
      <c r="M21" s="60"/>
      <c r="N21" s="60"/>
      <c r="O21" s="114"/>
      <c r="P21" s="95"/>
      <c r="R21" s="1"/>
      <c r="S21" s="1"/>
    </row>
    <row r="22" ht="24.95" customHeight="1" spans="1:24">
      <c r="A22" s="47"/>
      <c r="B22" s="68"/>
      <c r="C22" s="49"/>
      <c r="D22" s="50"/>
      <c r="E22" s="201"/>
      <c r="F22" s="50"/>
      <c r="G22" s="50"/>
      <c r="H22" s="60"/>
      <c r="I22" s="114"/>
      <c r="J22" s="47"/>
      <c r="K22" s="114"/>
      <c r="L22" s="50"/>
      <c r="M22" s="60"/>
      <c r="N22" s="60"/>
      <c r="O22" s="114"/>
      <c r="P22" s="95"/>
      <c r="Q22" s="3"/>
      <c r="R22" s="159"/>
      <c r="S22" s="159"/>
      <c r="T22" s="153"/>
      <c r="U22" s="153"/>
      <c r="V22" s="153"/>
      <c r="W22" s="3"/>
      <c r="X22" s="3"/>
    </row>
    <row r="23" s="3" customFormat="1" ht="24.95" customHeight="1" spans="1:24">
      <c r="A23" s="11" t="s">
        <v>39</v>
      </c>
      <c r="B23" s="11"/>
      <c r="C23" s="71" t="s">
        <v>40</v>
      </c>
      <c r="D23" s="72">
        <f>SUM(D7:D22)</f>
        <v>3617691.42</v>
      </c>
      <c r="E23" s="71" t="s">
        <v>40</v>
      </c>
      <c r="F23" s="72">
        <f>SUM(F7:F22)</f>
        <v>2769491.42</v>
      </c>
      <c r="G23" s="72">
        <f>SUM(G7:G22)</f>
        <v>0</v>
      </c>
      <c r="H23" s="71" t="s">
        <v>40</v>
      </c>
      <c r="I23" s="72">
        <f>SUM(I7:I22)</f>
        <v>289388.5534</v>
      </c>
      <c r="J23" s="71" t="s">
        <v>40</v>
      </c>
      <c r="K23" s="72">
        <f>SUM(K7:K22)</f>
        <v>37295.98</v>
      </c>
      <c r="L23" s="72"/>
      <c r="M23" s="71" t="s">
        <v>40</v>
      </c>
      <c r="N23" s="71"/>
      <c r="O23" s="72">
        <f>SUM(O7:O22)</f>
        <v>3116006.8866</v>
      </c>
      <c r="P23" s="140"/>
      <c r="Q23" s="179">
        <f>D24/C3</f>
        <v>0.0723259751848913</v>
      </c>
      <c r="R23" s="155"/>
      <c r="S23" s="155"/>
      <c r="T23" s="6"/>
      <c r="U23" s="6"/>
      <c r="V23" s="6"/>
      <c r="W23" s="1"/>
      <c r="X23" s="1"/>
    </row>
    <row r="24" ht="26.1" customHeight="1" spans="1:19">
      <c r="A24" s="75" t="s">
        <v>41</v>
      </c>
      <c r="B24" s="75"/>
      <c r="C24" s="47" t="s">
        <v>42</v>
      </c>
      <c r="D24" s="76">
        <f>O9</f>
        <v>1046515.4666</v>
      </c>
      <c r="E24" s="76"/>
      <c r="F24" s="76"/>
      <c r="G24" s="76"/>
      <c r="H24" s="77" t="s">
        <v>43</v>
      </c>
      <c r="I24" s="77"/>
      <c r="J24" s="141" t="s">
        <v>44</v>
      </c>
      <c r="K24" s="141"/>
      <c r="L24" s="141"/>
      <c r="M24" s="141"/>
      <c r="N24" s="141"/>
      <c r="O24" s="141"/>
      <c r="P24" s="95"/>
      <c r="Q24" s="180" t="s">
        <v>45</v>
      </c>
      <c r="R24" s="155"/>
      <c r="S24" s="155"/>
    </row>
    <row r="25" ht="26.1" customHeight="1" spans="1:20">
      <c r="A25" s="75"/>
      <c r="B25" s="75"/>
      <c r="C25" s="47" t="s">
        <v>46</v>
      </c>
      <c r="D25" s="78">
        <f>D24</f>
        <v>1046515.4666</v>
      </c>
      <c r="E25" s="78"/>
      <c r="F25" s="78"/>
      <c r="G25" s="78"/>
      <c r="H25" s="77"/>
      <c r="I25" s="77"/>
      <c r="J25" s="141" t="s">
        <v>47</v>
      </c>
      <c r="K25" s="141"/>
      <c r="L25" s="141"/>
      <c r="M25" s="141"/>
      <c r="N25" s="141"/>
      <c r="O25" s="141"/>
      <c r="P25" s="95"/>
      <c r="R25" s="1"/>
      <c r="S25" s="1"/>
      <c r="T25" s="1"/>
    </row>
    <row r="26" ht="45" customHeight="1" spans="1:22">
      <c r="A26" s="25" t="s">
        <v>48</v>
      </c>
      <c r="B26" s="25"/>
      <c r="C26" s="187" t="s">
        <v>62</v>
      </c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93"/>
      <c r="P26" s="95"/>
      <c r="T26" s="195"/>
      <c r="U26" s="155"/>
      <c r="V26" s="155"/>
    </row>
    <row r="27" ht="45" customHeight="1" spans="1:18">
      <c r="A27" s="11" t="s">
        <v>50</v>
      </c>
      <c r="B27" s="11"/>
      <c r="C27" s="189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4"/>
      <c r="P27" s="95"/>
      <c r="R27" s="196"/>
    </row>
    <row r="28" ht="45" customHeight="1" spans="1:18">
      <c r="A28" s="11" t="s">
        <v>52</v>
      </c>
      <c r="B28" s="11"/>
      <c r="C28" s="209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4"/>
      <c r="P28" s="95"/>
      <c r="R28" s="216"/>
    </row>
    <row r="29" ht="45" customHeight="1" spans="1:22">
      <c r="A29" s="11" t="s">
        <v>53</v>
      </c>
      <c r="B29" s="11"/>
      <c r="C29" s="211" t="s">
        <v>54</v>
      </c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5"/>
      <c r="P29" s="95"/>
      <c r="Q29"/>
      <c r="R29" s="217"/>
      <c r="V29" s="195"/>
    </row>
    <row r="30" ht="42" customHeight="1" spans="1:18">
      <c r="A30" s="11" t="s">
        <v>55</v>
      </c>
      <c r="B30" s="11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95"/>
      <c r="R30" s="165"/>
    </row>
    <row r="31" spans="18:18">
      <c r="R31" s="165"/>
    </row>
    <row r="32" spans="18:18">
      <c r="R32" s="165"/>
    </row>
    <row r="33" spans="18:18">
      <c r="R33" s="165"/>
    </row>
    <row r="34" spans="17:24">
      <c r="Q34" s="6"/>
      <c r="R34" s="161"/>
      <c r="W34" s="6"/>
      <c r="X34" s="6"/>
    </row>
    <row r="35" s="6" customFormat="1" spans="18:18">
      <c r="R35" s="161"/>
    </row>
    <row r="36" s="6" customFormat="1" spans="2:18">
      <c r="B36"/>
      <c r="R36" s="161"/>
    </row>
    <row r="37" s="6" customFormat="1" spans="17:24">
      <c r="Q37" s="1"/>
      <c r="W37" s="1"/>
      <c r="X37" s="1"/>
    </row>
  </sheetData>
  <mergeCells count="43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3:B23"/>
    <mergeCell ref="D24:G24"/>
    <mergeCell ref="J24:O24"/>
    <mergeCell ref="D25:G25"/>
    <mergeCell ref="J25:O25"/>
    <mergeCell ref="A26:B26"/>
    <mergeCell ref="C26:O26"/>
    <mergeCell ref="A27:B27"/>
    <mergeCell ref="C27:O27"/>
    <mergeCell ref="A28:B28"/>
    <mergeCell ref="C28:O28"/>
    <mergeCell ref="A29:B29"/>
    <mergeCell ref="C29:O29"/>
    <mergeCell ref="A30:B30"/>
    <mergeCell ref="C30:O30"/>
    <mergeCell ref="A5:A6"/>
    <mergeCell ref="J9:J10"/>
    <mergeCell ref="O9:O10"/>
    <mergeCell ref="A24:B25"/>
    <mergeCell ref="H24:I25"/>
  </mergeCells>
  <pageMargins left="0" right="0" top="0.15625" bottom="0" header="0" footer="0"/>
  <pageSetup paperSize="9" scale="9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37"/>
  <sheetViews>
    <sheetView topLeftCell="A7" workbookViewId="0">
      <selection activeCell="F18" sqref="F18"/>
    </sheetView>
  </sheetViews>
  <sheetFormatPr defaultColWidth="9" defaultRowHeight="13.5"/>
  <cols>
    <col min="1" max="1" width="3.625" style="1" customWidth="1"/>
    <col min="2" max="2" width="6.625" style="7" customWidth="1"/>
    <col min="3" max="3" width="3.625" style="1" customWidth="1"/>
    <col min="4" max="4" width="11.375" style="8" customWidth="1"/>
    <col min="5" max="5" width="5.75" style="7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63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3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61">
        <v>42703</v>
      </c>
      <c r="C7" s="27" t="s">
        <v>37</v>
      </c>
      <c r="D7" s="28">
        <v>2769491.42</v>
      </c>
      <c r="E7" s="197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15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48"/>
      <c r="C8" s="27"/>
      <c r="D8" s="28"/>
      <c r="E8" s="198"/>
      <c r="F8" s="28"/>
      <c r="G8" s="28"/>
      <c r="H8" s="31"/>
      <c r="I8" s="99"/>
      <c r="J8" s="25"/>
      <c r="K8" s="99"/>
      <c r="L8" s="101">
        <v>-700000</v>
      </c>
      <c r="M8" s="115" t="s">
        <v>64</v>
      </c>
      <c r="N8" s="62"/>
      <c r="O8" s="103"/>
      <c r="P8" s="104"/>
      <c r="U8" s="152"/>
      <c r="V8" s="152"/>
    </row>
    <row r="9" s="3" customFormat="1" ht="41.25" customHeight="1" spans="1:22">
      <c r="A9" s="11">
        <v>2</v>
      </c>
      <c r="B9" s="199">
        <v>42760</v>
      </c>
      <c r="C9" s="27" t="s">
        <v>37</v>
      </c>
      <c r="D9" s="35">
        <v>848200</v>
      </c>
      <c r="E9" s="200"/>
      <c r="F9" s="37">
        <v>848200</v>
      </c>
      <c r="G9" s="35"/>
      <c r="H9" s="38" t="s">
        <v>56</v>
      </c>
      <c r="I9" s="106">
        <f>C3*0.02</f>
        <v>289388.5534</v>
      </c>
      <c r="J9" s="100" t="s">
        <v>57</v>
      </c>
      <c r="K9" s="106">
        <v>9372.08</v>
      </c>
      <c r="L9" s="101">
        <v>25000</v>
      </c>
      <c r="M9" s="98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200"/>
      <c r="F10" s="37"/>
      <c r="G10" s="37"/>
      <c r="H10" s="44"/>
      <c r="I10" s="106"/>
      <c r="J10" s="109"/>
      <c r="K10" s="106">
        <v>27923.9</v>
      </c>
      <c r="L10" s="101">
        <v>150000</v>
      </c>
      <c r="M10" s="98" t="s">
        <v>59</v>
      </c>
      <c r="N10" s="110"/>
      <c r="O10" s="111"/>
      <c r="P10" s="112"/>
      <c r="U10" s="154"/>
      <c r="V10" s="154"/>
    </row>
    <row r="11" s="4" customFormat="1" ht="63.75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4.75" customHeight="1" spans="1:20">
      <c r="A12" s="47"/>
      <c r="B12" s="48" t="s">
        <v>1</v>
      </c>
      <c r="C12" s="49"/>
      <c r="D12" s="50"/>
      <c r="E12" s="201"/>
      <c r="F12" s="50"/>
      <c r="G12" s="50"/>
      <c r="H12" s="52"/>
      <c r="I12" s="114"/>
      <c r="J12" s="47"/>
      <c r="K12" s="114"/>
      <c r="L12" s="50">
        <v>-175000</v>
      </c>
      <c r="M12" s="60"/>
      <c r="N12" s="60"/>
      <c r="O12" s="116"/>
      <c r="P12" s="95"/>
      <c r="R12" s="1"/>
      <c r="S12" s="1"/>
      <c r="T12" s="1"/>
    </row>
    <row r="13" ht="36" customHeight="1" spans="1:17">
      <c r="A13" s="47">
        <v>3</v>
      </c>
      <c r="B13" s="204" t="s">
        <v>65</v>
      </c>
      <c r="C13" s="205"/>
      <c r="D13" s="206"/>
      <c r="E13" s="207"/>
      <c r="F13" s="206"/>
      <c r="G13" s="206"/>
      <c r="H13" s="52" t="s">
        <v>66</v>
      </c>
      <c r="I13" s="114">
        <v>0</v>
      </c>
      <c r="J13" s="47" t="s">
        <v>67</v>
      </c>
      <c r="K13" s="114">
        <v>1138.54</v>
      </c>
      <c r="L13" s="139">
        <v>24850</v>
      </c>
      <c r="M13" s="60" t="s">
        <v>68</v>
      </c>
      <c r="N13" s="60"/>
      <c r="O13" s="182">
        <f>L9+L10-I13-K13-K14-L13</f>
        <v>132541.56</v>
      </c>
      <c r="P13" s="95"/>
      <c r="Q13" s="1">
        <v>6800</v>
      </c>
    </row>
    <row r="14" ht="20.1" customHeight="1" spans="1:17">
      <c r="A14" s="47"/>
      <c r="B14" s="203"/>
      <c r="C14" s="49"/>
      <c r="D14" s="50"/>
      <c r="E14" s="201"/>
      <c r="F14" s="50"/>
      <c r="G14" s="50"/>
      <c r="H14" s="52"/>
      <c r="I14" s="114"/>
      <c r="J14" s="213" t="s">
        <v>69</v>
      </c>
      <c r="K14" s="114">
        <v>16469.9</v>
      </c>
      <c r="L14" s="50"/>
      <c r="M14" s="121"/>
      <c r="N14" s="121"/>
      <c r="O14" s="183"/>
      <c r="P14" s="95"/>
      <c r="Q14" s="1">
        <v>1800</v>
      </c>
    </row>
    <row r="15" ht="20.1" customHeight="1" spans="1:18">
      <c r="A15" s="47"/>
      <c r="B15" s="203"/>
      <c r="C15" s="49"/>
      <c r="D15" s="50"/>
      <c r="E15" s="201"/>
      <c r="F15" s="50"/>
      <c r="G15" s="50"/>
      <c r="H15" s="52"/>
      <c r="I15" s="114"/>
      <c r="J15" s="47"/>
      <c r="K15" s="114"/>
      <c r="L15" s="50"/>
      <c r="M15" s="121"/>
      <c r="N15" s="121"/>
      <c r="O15" s="114"/>
      <c r="P15" s="95"/>
      <c r="Q15" s="1">
        <v>6800</v>
      </c>
      <c r="R15" s="114">
        <v>830.85</v>
      </c>
    </row>
    <row r="16" ht="20.1" customHeight="1" spans="1:18">
      <c r="A16" s="47"/>
      <c r="B16" s="203"/>
      <c r="C16" s="49"/>
      <c r="D16" s="50"/>
      <c r="E16" s="201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Q16" s="1">
        <v>3300</v>
      </c>
      <c r="R16" s="114">
        <v>9679.78</v>
      </c>
    </row>
    <row r="17" ht="20.1" customHeight="1" spans="1:20">
      <c r="A17" s="47"/>
      <c r="B17" s="203"/>
      <c r="C17" s="49"/>
      <c r="D17" s="50"/>
      <c r="E17" s="201"/>
      <c r="F17" s="50"/>
      <c r="G17" s="50"/>
      <c r="H17" s="60"/>
      <c r="I17" s="114"/>
      <c r="J17" s="47"/>
      <c r="K17" s="114"/>
      <c r="L17" s="50"/>
      <c r="M17" s="60"/>
      <c r="N17" s="60"/>
      <c r="O17" s="114"/>
      <c r="P17" s="95"/>
      <c r="Q17" s="1">
        <v>2850</v>
      </c>
      <c r="R17"/>
      <c r="S17"/>
      <c r="T17"/>
    </row>
    <row r="18" ht="20.1" customHeight="1" spans="1:21">
      <c r="A18" s="47"/>
      <c r="B18" s="68"/>
      <c r="C18" s="49"/>
      <c r="D18" s="50"/>
      <c r="E18" s="201"/>
      <c r="F18" s="50"/>
      <c r="G18" s="50"/>
      <c r="H18" s="60"/>
      <c r="I18" s="114"/>
      <c r="J18" s="47"/>
      <c r="K18" s="114"/>
      <c r="L18" s="50"/>
      <c r="M18" s="60"/>
      <c r="N18" s="60"/>
      <c r="O18" s="114"/>
      <c r="P18" s="95"/>
      <c r="Q18" s="1">
        <v>2000</v>
      </c>
      <c r="R18"/>
      <c r="S18"/>
      <c r="T18"/>
      <c r="U18" s="6" t="s">
        <v>61</v>
      </c>
    </row>
    <row r="19" ht="20.1" customHeight="1" spans="1:19">
      <c r="A19" s="47"/>
      <c r="B19" s="68"/>
      <c r="C19" s="49"/>
      <c r="D19" s="50"/>
      <c r="E19" s="201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Q19" s="1">
        <v>1300</v>
      </c>
      <c r="R19" s="48" t="s">
        <v>1</v>
      </c>
      <c r="S19" s="155"/>
    </row>
    <row r="20" ht="20.1" customHeight="1" spans="1:20">
      <c r="A20" s="47"/>
      <c r="B20" s="68"/>
      <c r="C20" s="49"/>
      <c r="D20" s="50"/>
      <c r="E20" s="201"/>
      <c r="F20" s="50"/>
      <c r="G20" s="50"/>
      <c r="H20" s="60"/>
      <c r="I20" s="114"/>
      <c r="J20" s="47"/>
      <c r="K20" s="114"/>
      <c r="L20" s="50"/>
      <c r="M20" s="60"/>
      <c r="N20" s="60"/>
      <c r="O20" s="114"/>
      <c r="P20" s="95"/>
      <c r="Q20" s="156"/>
      <c r="R20" s="156"/>
      <c r="S20" s="156"/>
      <c r="T20" s="156"/>
    </row>
    <row r="21" ht="20.1" customHeight="1" spans="1:19">
      <c r="A21" s="47"/>
      <c r="B21" s="68"/>
      <c r="C21" s="49"/>
      <c r="D21" s="50"/>
      <c r="E21" s="201"/>
      <c r="F21" s="50"/>
      <c r="G21" s="50"/>
      <c r="H21" s="60"/>
      <c r="I21" s="114"/>
      <c r="J21" s="47"/>
      <c r="K21" s="114"/>
      <c r="L21" s="50"/>
      <c r="M21" s="60"/>
      <c r="N21" s="60"/>
      <c r="O21" s="114"/>
      <c r="P21" s="95"/>
      <c r="R21" s="1"/>
      <c r="S21" s="1"/>
    </row>
    <row r="22" ht="20.1" customHeight="1" spans="1:24">
      <c r="A22" s="47"/>
      <c r="B22" s="68"/>
      <c r="C22" s="49"/>
      <c r="D22" s="50"/>
      <c r="E22" s="201"/>
      <c r="F22" s="50"/>
      <c r="G22" s="50"/>
      <c r="H22" s="60"/>
      <c r="I22" s="114"/>
      <c r="J22" s="47"/>
      <c r="K22" s="114"/>
      <c r="L22" s="50"/>
      <c r="M22" s="60"/>
      <c r="N22" s="60"/>
      <c r="O22" s="114"/>
      <c r="P22" s="95"/>
      <c r="Q22" s="3"/>
      <c r="R22" s="159"/>
      <c r="S22" s="159"/>
      <c r="T22" s="153"/>
      <c r="U22" s="153"/>
      <c r="V22" s="153"/>
      <c r="W22" s="3"/>
      <c r="X22" s="3"/>
    </row>
    <row r="23" s="3" customFormat="1" ht="24.95" customHeight="1" spans="1:24">
      <c r="A23" s="11" t="s">
        <v>39</v>
      </c>
      <c r="B23" s="11"/>
      <c r="C23" s="71" t="s">
        <v>40</v>
      </c>
      <c r="D23" s="72">
        <f>SUM(D7:D22)</f>
        <v>3617691.42</v>
      </c>
      <c r="E23" s="71" t="s">
        <v>40</v>
      </c>
      <c r="F23" s="72">
        <f>SUM(F7:F22)</f>
        <v>3617691.42</v>
      </c>
      <c r="G23" s="72">
        <f>SUM(G7:G22)</f>
        <v>0</v>
      </c>
      <c r="H23" s="71" t="s">
        <v>40</v>
      </c>
      <c r="I23" s="72">
        <f>SUM(I7:I22)</f>
        <v>289388.5534</v>
      </c>
      <c r="J23" s="71" t="s">
        <v>40</v>
      </c>
      <c r="K23" s="72">
        <f>SUM(K7:K22)</f>
        <v>54904.42</v>
      </c>
      <c r="L23" s="72">
        <f>SUM(L7:L22)</f>
        <v>24850</v>
      </c>
      <c r="M23" s="71" t="s">
        <v>40</v>
      </c>
      <c r="N23" s="71"/>
      <c r="O23" s="72">
        <f>SUM(O7:O22)</f>
        <v>3248548.4466</v>
      </c>
      <c r="P23" s="140"/>
      <c r="Q23" s="179">
        <f>D24/C3</f>
        <v>0.00916011075371027</v>
      </c>
      <c r="R23" s="155"/>
      <c r="S23" s="155"/>
      <c r="T23" s="6"/>
      <c r="U23" s="6"/>
      <c r="V23" s="6"/>
      <c r="W23" s="1"/>
      <c r="X23" s="1"/>
    </row>
    <row r="24" ht="26.1" customHeight="1" spans="1:19">
      <c r="A24" s="75" t="s">
        <v>41</v>
      </c>
      <c r="B24" s="75"/>
      <c r="C24" s="47" t="s">
        <v>42</v>
      </c>
      <c r="D24" s="76">
        <f>O13</f>
        <v>132541.56</v>
      </c>
      <c r="E24" s="76"/>
      <c r="F24" s="76"/>
      <c r="G24" s="76"/>
      <c r="H24" s="77" t="s">
        <v>43</v>
      </c>
      <c r="I24" s="77"/>
      <c r="J24" s="141" t="s">
        <v>44</v>
      </c>
      <c r="K24" s="141"/>
      <c r="L24" s="141"/>
      <c r="M24" s="141"/>
      <c r="N24" s="141"/>
      <c r="O24" s="141"/>
      <c r="P24" s="95"/>
      <c r="Q24" s="180" t="s">
        <v>45</v>
      </c>
      <c r="R24" s="155"/>
      <c r="S24" s="155"/>
    </row>
    <row r="25" ht="26.1" customHeight="1" spans="1:20">
      <c r="A25" s="75"/>
      <c r="B25" s="75"/>
      <c r="C25" s="47" t="s">
        <v>46</v>
      </c>
      <c r="D25" s="78">
        <f>D24</f>
        <v>132541.56</v>
      </c>
      <c r="E25" s="78"/>
      <c r="F25" s="78"/>
      <c r="G25" s="78"/>
      <c r="H25" s="77"/>
      <c r="I25" s="77"/>
      <c r="J25" s="141" t="s">
        <v>47</v>
      </c>
      <c r="K25" s="141"/>
      <c r="L25" s="141"/>
      <c r="M25" s="141"/>
      <c r="N25" s="141"/>
      <c r="O25" s="141"/>
      <c r="P25" s="95"/>
      <c r="R25" s="1"/>
      <c r="S25" s="1"/>
      <c r="T25" s="1"/>
    </row>
    <row r="26" ht="45" customHeight="1" spans="1:22">
      <c r="A26" s="25" t="s">
        <v>48</v>
      </c>
      <c r="B26" s="25"/>
      <c r="C26" s="208" t="s">
        <v>70</v>
      </c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93"/>
      <c r="P26" s="95"/>
      <c r="T26" s="195"/>
      <c r="U26" s="155"/>
      <c r="V26" s="155"/>
    </row>
    <row r="27" ht="45" customHeight="1" spans="1:18">
      <c r="A27" s="11" t="s">
        <v>50</v>
      </c>
      <c r="B27" s="11"/>
      <c r="C27" s="189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4"/>
      <c r="P27" s="95"/>
      <c r="R27" s="196"/>
    </row>
    <row r="28" ht="45" customHeight="1" spans="1:18">
      <c r="A28" s="11" t="s">
        <v>52</v>
      </c>
      <c r="B28" s="11"/>
      <c r="C28" s="209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4"/>
      <c r="P28" s="95"/>
      <c r="R28" s="216"/>
    </row>
    <row r="29" ht="45" customHeight="1" spans="1:22">
      <c r="A29" s="11" t="s">
        <v>53</v>
      </c>
      <c r="B29" s="11"/>
      <c r="C29" s="211" t="s">
        <v>54</v>
      </c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5"/>
      <c r="P29" s="95"/>
      <c r="Q29"/>
      <c r="R29" s="217"/>
      <c r="V29" s="195"/>
    </row>
    <row r="30" ht="42" customHeight="1" spans="1:18">
      <c r="A30" s="11" t="s">
        <v>55</v>
      </c>
      <c r="B30" s="11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95"/>
      <c r="R30" s="165"/>
    </row>
    <row r="31" spans="18:18">
      <c r="R31" s="165"/>
    </row>
    <row r="32" spans="18:18">
      <c r="R32" s="165"/>
    </row>
    <row r="33" spans="18:18">
      <c r="R33" s="165"/>
    </row>
    <row r="34" spans="17:24">
      <c r="Q34" s="6"/>
      <c r="R34" s="161"/>
      <c r="W34" s="6"/>
      <c r="X34" s="6"/>
    </row>
    <row r="35" s="6" customFormat="1" spans="18:18">
      <c r="R35" s="161"/>
    </row>
    <row r="36" s="6" customFormat="1" spans="2:18">
      <c r="B36"/>
      <c r="C36"/>
      <c r="D36"/>
      <c r="R36" s="161"/>
    </row>
    <row r="37" s="6" customFormat="1" spans="17:24">
      <c r="Q37" s="1"/>
      <c r="W37" s="1"/>
      <c r="X37" s="1"/>
    </row>
  </sheetData>
  <mergeCells count="44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3:B23"/>
    <mergeCell ref="D24:G24"/>
    <mergeCell ref="J24:O24"/>
    <mergeCell ref="D25:G25"/>
    <mergeCell ref="J25:O25"/>
    <mergeCell ref="A26:B26"/>
    <mergeCell ref="C26:O26"/>
    <mergeCell ref="A27:B27"/>
    <mergeCell ref="C27:O27"/>
    <mergeCell ref="A28:B28"/>
    <mergeCell ref="C28:O28"/>
    <mergeCell ref="A29:B29"/>
    <mergeCell ref="C29:O29"/>
    <mergeCell ref="A30:B30"/>
    <mergeCell ref="C30:O30"/>
    <mergeCell ref="A5:A6"/>
    <mergeCell ref="J9:J10"/>
    <mergeCell ref="O9:O10"/>
    <mergeCell ref="O13:O14"/>
    <mergeCell ref="A24:B25"/>
    <mergeCell ref="H24:I25"/>
  </mergeCells>
  <pageMargins left="0" right="0" top="0.15625" bottom="0" header="0" footer="0"/>
  <pageSetup paperSize="9" scale="9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35"/>
  <sheetViews>
    <sheetView zoomScale="75" zoomScaleNormal="75" topLeftCell="A11" workbookViewId="0">
      <selection activeCell="B11" sqref="B11:O11"/>
    </sheetView>
  </sheetViews>
  <sheetFormatPr defaultColWidth="9" defaultRowHeight="13.5"/>
  <cols>
    <col min="1" max="1" width="3.625" style="1" customWidth="1"/>
    <col min="2" max="2" width="6.625" style="7" customWidth="1"/>
    <col min="3" max="3" width="3.625" style="1" customWidth="1"/>
    <col min="4" max="4" width="11.375" style="8" customWidth="1"/>
    <col min="5" max="5" width="5.75" style="7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63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3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61">
        <v>42703</v>
      </c>
      <c r="C7" s="27" t="s">
        <v>37</v>
      </c>
      <c r="D7" s="28">
        <v>2769491.42</v>
      </c>
      <c r="E7" s="197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15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48"/>
      <c r="C8" s="27"/>
      <c r="D8" s="28"/>
      <c r="E8" s="198"/>
      <c r="F8" s="28"/>
      <c r="G8" s="28"/>
      <c r="H8" s="31"/>
      <c r="I8" s="99"/>
      <c r="J8" s="25"/>
      <c r="K8" s="28"/>
      <c r="L8" s="101">
        <v>-700000</v>
      </c>
      <c r="M8" s="115" t="s">
        <v>64</v>
      </c>
      <c r="N8" s="62"/>
      <c r="O8" s="103"/>
      <c r="P8" s="104"/>
      <c r="U8" s="152"/>
      <c r="V8" s="152"/>
    </row>
    <row r="9" s="3" customFormat="1" ht="41.25" customHeight="1" spans="1:22">
      <c r="A9" s="11">
        <v>2</v>
      </c>
      <c r="B9" s="199">
        <v>42760</v>
      </c>
      <c r="C9" s="27" t="s">
        <v>37</v>
      </c>
      <c r="D9" s="35">
        <v>848200</v>
      </c>
      <c r="E9" s="200"/>
      <c r="F9" s="37">
        <v>848200</v>
      </c>
      <c r="G9" s="35"/>
      <c r="H9" s="38" t="s">
        <v>56</v>
      </c>
      <c r="I9" s="106">
        <f>C3*0.02</f>
        <v>289388.5534</v>
      </c>
      <c r="J9" s="100" t="s">
        <v>57</v>
      </c>
      <c r="K9" s="106">
        <v>9372.08</v>
      </c>
      <c r="L9" s="101">
        <v>25000</v>
      </c>
      <c r="M9" s="115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200"/>
      <c r="F10" s="37"/>
      <c r="G10" s="37"/>
      <c r="H10" s="44"/>
      <c r="I10" s="106"/>
      <c r="J10" s="109"/>
      <c r="K10" s="106">
        <v>27923.9</v>
      </c>
      <c r="L10" s="101">
        <v>150000</v>
      </c>
      <c r="M10" s="115" t="s">
        <v>59</v>
      </c>
      <c r="N10" s="110"/>
      <c r="O10" s="111"/>
      <c r="P10" s="112"/>
      <c r="U10" s="154"/>
      <c r="V10" s="154"/>
    </row>
    <row r="11" s="4" customFormat="1" ht="63.75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4.75" customHeight="1" spans="1:20">
      <c r="A12" s="47"/>
      <c r="B12" s="48"/>
      <c r="C12" s="49"/>
      <c r="D12" s="50"/>
      <c r="E12" s="20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36" customHeight="1" spans="1:22">
      <c r="A13" s="25">
        <v>3</v>
      </c>
      <c r="B13" s="53" t="s">
        <v>65</v>
      </c>
      <c r="C13" s="54"/>
      <c r="D13" s="55"/>
      <c r="E13" s="202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Q13" s="2">
        <v>6800</v>
      </c>
      <c r="R13" s="152"/>
      <c r="S13" s="152"/>
      <c r="T13" s="152"/>
      <c r="U13" s="152"/>
      <c r="V13" s="152"/>
    </row>
    <row r="14" s="2" customFormat="1" ht="20.1" customHeight="1" spans="1:22">
      <c r="A14" s="25"/>
      <c r="B14" s="48" t="s">
        <v>1</v>
      </c>
      <c r="C14" s="27"/>
      <c r="D14" s="28"/>
      <c r="E14" s="198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Q14" s="2">
        <v>1800</v>
      </c>
      <c r="R14" s="152"/>
      <c r="S14" s="152"/>
      <c r="T14" s="152"/>
      <c r="U14" s="152"/>
      <c r="V14" s="152"/>
    </row>
    <row r="15" ht="42" customHeight="1" spans="1:18">
      <c r="A15" s="47">
        <v>4</v>
      </c>
      <c r="B15" s="203">
        <v>43034</v>
      </c>
      <c r="C15" s="49" t="s">
        <v>37</v>
      </c>
      <c r="D15" s="50">
        <v>1360000</v>
      </c>
      <c r="E15" s="201"/>
      <c r="F15" s="50"/>
      <c r="G15" s="50"/>
      <c r="H15" s="52" t="s">
        <v>66</v>
      </c>
      <c r="I15" s="114">
        <v>0</v>
      </c>
      <c r="J15" s="47"/>
      <c r="K15" s="114">
        <v>0</v>
      </c>
      <c r="L15" s="50">
        <v>0</v>
      </c>
      <c r="M15" s="121"/>
      <c r="N15" s="121"/>
      <c r="O15" s="114">
        <f>D15-I15-K15-L15</f>
        <v>1360000</v>
      </c>
      <c r="P15" s="95"/>
      <c r="Q15" s="1">
        <v>6800</v>
      </c>
      <c r="R15" s="114">
        <v>830.85</v>
      </c>
    </row>
    <row r="16" ht="20.1" customHeight="1" spans="1:18">
      <c r="A16" s="47"/>
      <c r="B16" s="203"/>
      <c r="C16" s="49"/>
      <c r="D16" s="50"/>
      <c r="E16" s="201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Q16" s="1">
        <v>3300</v>
      </c>
      <c r="R16" s="114">
        <v>9679.78</v>
      </c>
    </row>
    <row r="17" ht="20.1" customHeight="1" spans="1:20">
      <c r="A17" s="47"/>
      <c r="B17" s="203"/>
      <c r="C17" s="49"/>
      <c r="D17" s="50"/>
      <c r="E17" s="201"/>
      <c r="F17" s="50"/>
      <c r="G17" s="50"/>
      <c r="H17" s="60"/>
      <c r="I17" s="114"/>
      <c r="J17" s="47"/>
      <c r="K17" s="114"/>
      <c r="L17" s="50"/>
      <c r="M17" s="60"/>
      <c r="N17" s="60"/>
      <c r="O17" s="114"/>
      <c r="P17" s="95"/>
      <c r="Q17" s="1">
        <v>2850</v>
      </c>
      <c r="R17"/>
      <c r="S17"/>
      <c r="T17"/>
    </row>
    <row r="18" ht="20.1" customHeight="1" spans="1:21">
      <c r="A18" s="47"/>
      <c r="B18" s="68"/>
      <c r="C18" s="49"/>
      <c r="D18" s="50"/>
      <c r="E18" s="201"/>
      <c r="F18" s="50"/>
      <c r="G18" s="50"/>
      <c r="H18" s="60"/>
      <c r="I18" s="114"/>
      <c r="J18" s="47"/>
      <c r="K18" s="114"/>
      <c r="L18" s="50"/>
      <c r="M18" s="60"/>
      <c r="N18" s="60"/>
      <c r="O18" s="114"/>
      <c r="P18" s="95"/>
      <c r="Q18" s="1">
        <v>2000</v>
      </c>
      <c r="R18"/>
      <c r="S18"/>
      <c r="T18"/>
      <c r="U18" s="6" t="s">
        <v>61</v>
      </c>
    </row>
    <row r="19" ht="20.1" customHeight="1" spans="1:19">
      <c r="A19" s="47"/>
      <c r="B19" s="68"/>
      <c r="C19" s="49"/>
      <c r="D19" s="50"/>
      <c r="E19" s="201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Q19" s="1">
        <v>1300</v>
      </c>
      <c r="R19" s="48" t="s">
        <v>1</v>
      </c>
      <c r="S19" s="155"/>
    </row>
    <row r="20" ht="20.1" customHeight="1" spans="1:20">
      <c r="A20" s="47"/>
      <c r="B20" s="68"/>
      <c r="C20" s="49"/>
      <c r="D20" s="50"/>
      <c r="E20" s="201"/>
      <c r="F20" s="50"/>
      <c r="G20" s="50"/>
      <c r="H20" s="60"/>
      <c r="I20" s="114"/>
      <c r="J20" s="47"/>
      <c r="K20" s="114"/>
      <c r="L20" s="50"/>
      <c r="M20" s="60"/>
      <c r="N20" s="60"/>
      <c r="O20" s="114"/>
      <c r="P20" s="95"/>
      <c r="Q20" s="156"/>
      <c r="R20" s="156"/>
      <c r="S20" s="156"/>
      <c r="T20" s="156"/>
    </row>
    <row r="21" ht="20.1" customHeight="1" spans="1:19">
      <c r="A21" s="47"/>
      <c r="B21" s="68"/>
      <c r="C21" s="49"/>
      <c r="D21" s="50"/>
      <c r="E21" s="201"/>
      <c r="F21" s="50"/>
      <c r="G21" s="50"/>
      <c r="H21" s="60"/>
      <c r="I21" s="114"/>
      <c r="J21" s="47"/>
      <c r="K21" s="114"/>
      <c r="L21" s="50"/>
      <c r="M21" s="60"/>
      <c r="N21" s="60"/>
      <c r="O21" s="114"/>
      <c r="P21" s="95"/>
      <c r="R21" s="1"/>
      <c r="S21" s="1"/>
    </row>
    <row r="22" ht="20.1" customHeight="1" spans="1:24">
      <c r="A22" s="47"/>
      <c r="B22" s="68"/>
      <c r="C22" s="49"/>
      <c r="D22" s="50"/>
      <c r="E22" s="201"/>
      <c r="F22" s="50"/>
      <c r="G22" s="50"/>
      <c r="H22" s="60"/>
      <c r="I22" s="114"/>
      <c r="J22" s="47"/>
      <c r="K22" s="114"/>
      <c r="L22" s="50"/>
      <c r="M22" s="60"/>
      <c r="N22" s="60"/>
      <c r="O22" s="114"/>
      <c r="P22" s="95"/>
      <c r="Q22" s="3"/>
      <c r="R22" s="159"/>
      <c r="S22" s="159"/>
      <c r="T22" s="153"/>
      <c r="U22" s="153"/>
      <c r="V22" s="153"/>
      <c r="W22" s="3"/>
      <c r="X22" s="3"/>
    </row>
    <row r="23" s="3" customFormat="1" ht="24.95" customHeight="1" spans="1:24">
      <c r="A23" s="11" t="s">
        <v>39</v>
      </c>
      <c r="B23" s="11"/>
      <c r="C23" s="71" t="s">
        <v>40</v>
      </c>
      <c r="D23" s="72">
        <f t="shared" ref="D23:G23" si="0">SUM(D7:D22)</f>
        <v>4977691.42</v>
      </c>
      <c r="E23" s="71" t="s">
        <v>40</v>
      </c>
      <c r="F23" s="72">
        <f t="shared" si="0"/>
        <v>3617691.42</v>
      </c>
      <c r="G23" s="72">
        <f t="shared" si="0"/>
        <v>0</v>
      </c>
      <c r="H23" s="71" t="s">
        <v>40</v>
      </c>
      <c r="I23" s="72">
        <f t="shared" ref="I23:L23" si="1">SUM(I7:I22)</f>
        <v>289388.5534</v>
      </c>
      <c r="J23" s="71" t="s">
        <v>40</v>
      </c>
      <c r="K23" s="72">
        <f t="shared" si="1"/>
        <v>54904.42</v>
      </c>
      <c r="L23" s="72">
        <f t="shared" si="1"/>
        <v>24850</v>
      </c>
      <c r="M23" s="71" t="s">
        <v>40</v>
      </c>
      <c r="N23" s="71"/>
      <c r="O23" s="72">
        <f>SUM(O7:O22)</f>
        <v>4608548.4466</v>
      </c>
      <c r="P23" s="140"/>
      <c r="Q23" s="179">
        <f>D24/C3</f>
        <v>0.0939912780945537</v>
      </c>
      <c r="R23" s="155"/>
      <c r="S23" s="155"/>
      <c r="T23" s="6"/>
      <c r="U23" s="6"/>
      <c r="V23" s="6"/>
      <c r="W23" s="1"/>
      <c r="X23" s="1"/>
    </row>
    <row r="24" ht="26.1" customHeight="1" spans="1:19">
      <c r="A24" s="75" t="s">
        <v>41</v>
      </c>
      <c r="B24" s="75"/>
      <c r="C24" s="47" t="s">
        <v>42</v>
      </c>
      <c r="D24" s="76">
        <f>O15</f>
        <v>1360000</v>
      </c>
      <c r="E24" s="76"/>
      <c r="F24" s="76"/>
      <c r="G24" s="76"/>
      <c r="H24" s="77" t="s">
        <v>43</v>
      </c>
      <c r="I24" s="77"/>
      <c r="J24" s="141" t="s">
        <v>44</v>
      </c>
      <c r="K24" s="141"/>
      <c r="L24" s="141"/>
      <c r="M24" s="141"/>
      <c r="N24" s="141"/>
      <c r="O24" s="141"/>
      <c r="P24" s="95"/>
      <c r="Q24" s="180" t="s">
        <v>45</v>
      </c>
      <c r="R24" s="155"/>
      <c r="S24" s="155"/>
    </row>
    <row r="25" ht="26.1" customHeight="1" spans="1:20">
      <c r="A25" s="75"/>
      <c r="B25" s="75"/>
      <c r="C25" s="47" t="s">
        <v>46</v>
      </c>
      <c r="D25" s="78">
        <f>D24</f>
        <v>1360000</v>
      </c>
      <c r="E25" s="78"/>
      <c r="F25" s="78"/>
      <c r="G25" s="78"/>
      <c r="H25" s="77"/>
      <c r="I25" s="77"/>
      <c r="J25" s="141" t="s">
        <v>47</v>
      </c>
      <c r="K25" s="141"/>
      <c r="L25" s="141"/>
      <c r="M25" s="141"/>
      <c r="N25" s="141"/>
      <c r="O25" s="141"/>
      <c r="P25" s="95"/>
      <c r="R25" s="1"/>
      <c r="S25" s="1"/>
      <c r="T25" s="1"/>
    </row>
    <row r="26" ht="29.1" customHeight="1" spans="1:22">
      <c r="A26" s="25" t="s">
        <v>48</v>
      </c>
      <c r="B26" s="25"/>
      <c r="C26" s="187" t="s">
        <v>71</v>
      </c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93"/>
      <c r="P26" s="95"/>
      <c r="T26" s="195"/>
      <c r="U26" s="155"/>
      <c r="V26" s="155"/>
    </row>
    <row r="27" ht="35.1" customHeight="1" spans="1:18">
      <c r="A27" s="11" t="s">
        <v>50</v>
      </c>
      <c r="B27" s="11"/>
      <c r="C27" s="189" t="s">
        <v>51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4"/>
      <c r="P27" s="95"/>
      <c r="R27" s="196"/>
    </row>
    <row r="28" ht="42" customHeight="1" spans="1:37">
      <c r="A28" s="25" t="s">
        <v>72</v>
      </c>
      <c r="B28" s="25"/>
      <c r="C28" s="25"/>
      <c r="D28" s="25"/>
      <c r="E28" s="25"/>
      <c r="F28" s="25"/>
      <c r="G28" s="25"/>
      <c r="H28" s="25"/>
      <c r="I28" s="25" t="s">
        <v>52</v>
      </c>
      <c r="J28" s="25"/>
      <c r="K28" s="25"/>
      <c r="L28" s="25"/>
      <c r="M28" s="25"/>
      <c r="N28" s="25"/>
      <c r="O28" s="25"/>
      <c r="P28" s="143" t="s">
        <v>55</v>
      </c>
      <c r="Q28" s="143"/>
      <c r="R28" s="160"/>
      <c r="S28" s="160"/>
      <c r="T28" s="160"/>
      <c r="U28" s="160"/>
      <c r="V28" s="160"/>
      <c r="W28" s="160"/>
      <c r="X28" s="143" t="s">
        <v>73</v>
      </c>
      <c r="Y28" s="143"/>
      <c r="Z28" s="160"/>
      <c r="AA28" s="160"/>
      <c r="AB28" s="160"/>
      <c r="AC28" s="160"/>
      <c r="AD28" s="160"/>
      <c r="AE28" s="95"/>
      <c r="AG28" s="165"/>
      <c r="AH28" s="6"/>
      <c r="AI28" s="6"/>
      <c r="AJ28" s="6"/>
      <c r="AK28" s="6"/>
    </row>
    <row r="29" ht="51" customHeight="1" spans="1:37">
      <c r="A29" s="25" t="s">
        <v>74</v>
      </c>
      <c r="B29" s="25"/>
      <c r="C29" s="160"/>
      <c r="D29" s="160"/>
      <c r="E29" s="160"/>
      <c r="F29" s="160"/>
      <c r="G29" s="160"/>
      <c r="H29" s="160"/>
      <c r="I29" s="25" t="s">
        <v>53</v>
      </c>
      <c r="J29" s="25"/>
      <c r="K29" s="160"/>
      <c r="L29" s="160"/>
      <c r="M29" s="160"/>
      <c r="N29" s="160"/>
      <c r="O29" s="160"/>
      <c r="Q29" s="7"/>
      <c r="R29" s="1"/>
      <c r="S29" s="8"/>
      <c r="T29" s="7"/>
      <c r="U29" s="8"/>
      <c r="V29" s="8"/>
      <c r="X29" s="8"/>
      <c r="Z29" s="8"/>
      <c r="AA29" s="8"/>
      <c r="AD29" s="8"/>
      <c r="AG29" s="165"/>
      <c r="AH29" s="6"/>
      <c r="AI29" s="6"/>
      <c r="AJ29" s="6"/>
      <c r="AK29" s="6"/>
    </row>
    <row r="30" ht="44.1" customHeight="1" spans="1:18">
      <c r="A30" s="25" t="s">
        <v>55</v>
      </c>
      <c r="B30" s="25"/>
      <c r="C30" s="160"/>
      <c r="D30" s="160"/>
      <c r="E30" s="160"/>
      <c r="F30" s="160"/>
      <c r="G30" s="160"/>
      <c r="H30" s="160"/>
      <c r="I30" s="25" t="s">
        <v>73</v>
      </c>
      <c r="J30" s="25"/>
      <c r="K30" s="160"/>
      <c r="L30" s="160"/>
      <c r="M30" s="160"/>
      <c r="N30" s="160"/>
      <c r="O30" s="160"/>
      <c r="R30" s="165"/>
    </row>
    <row r="31" spans="18:18">
      <c r="R31" s="165"/>
    </row>
    <row r="32" spans="17:24">
      <c r="Q32" s="6"/>
      <c r="R32" s="161"/>
      <c r="W32" s="6"/>
      <c r="X32" s="6"/>
    </row>
    <row r="33" s="6" customFormat="1" spans="18:18">
      <c r="R33" s="161"/>
    </row>
    <row r="34" s="6" customFormat="1" spans="2:18">
      <c r="B34"/>
      <c r="C34"/>
      <c r="D34"/>
      <c r="R34" s="161"/>
    </row>
    <row r="35" s="6" customFormat="1" spans="17:24">
      <c r="Q35" s="1"/>
      <c r="W35" s="1"/>
      <c r="X35" s="1"/>
    </row>
  </sheetData>
  <mergeCells count="54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3:B23"/>
    <mergeCell ref="D24:G24"/>
    <mergeCell ref="J24:O24"/>
    <mergeCell ref="D25:G25"/>
    <mergeCell ref="J25:O25"/>
    <mergeCell ref="A26:B26"/>
    <mergeCell ref="C26:O26"/>
    <mergeCell ref="A27:B27"/>
    <mergeCell ref="C27:O27"/>
    <mergeCell ref="A28:B28"/>
    <mergeCell ref="C28:H28"/>
    <mergeCell ref="I28:J28"/>
    <mergeCell ref="K28:O28"/>
    <mergeCell ref="P28:Q28"/>
    <mergeCell ref="R28:W28"/>
    <mergeCell ref="X28:Y28"/>
    <mergeCell ref="Z28:AD28"/>
    <mergeCell ref="A29:B29"/>
    <mergeCell ref="C29:H29"/>
    <mergeCell ref="I29:J29"/>
    <mergeCell ref="K29:O29"/>
    <mergeCell ref="A30:B30"/>
    <mergeCell ref="C30:H30"/>
    <mergeCell ref="I30:J30"/>
    <mergeCell ref="K30:O30"/>
    <mergeCell ref="A5:A6"/>
    <mergeCell ref="J9:J10"/>
    <mergeCell ref="O9:O10"/>
    <mergeCell ref="O13:O14"/>
    <mergeCell ref="A24:B25"/>
    <mergeCell ref="H24:I25"/>
  </mergeCells>
  <pageMargins left="0" right="0" top="0.15625" bottom="0" header="0" footer="0"/>
  <pageSetup paperSize="9" scale="9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40"/>
  <sheetViews>
    <sheetView topLeftCell="A13" workbookViewId="0">
      <selection activeCell="B11" sqref="B11:O11"/>
    </sheetView>
  </sheetViews>
  <sheetFormatPr defaultColWidth="9" defaultRowHeight="13.5"/>
  <cols>
    <col min="1" max="1" width="3.625" style="1" customWidth="1"/>
    <col min="2" max="2" width="6.625" style="7" customWidth="1"/>
    <col min="3" max="3" width="3.6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63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15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25"/>
      <c r="K8" s="28"/>
      <c r="L8" s="101">
        <v>-700000</v>
      </c>
      <c r="M8" s="115" t="s">
        <v>64</v>
      </c>
      <c r="N8" s="62"/>
      <c r="O8" s="103"/>
      <c r="P8" s="104"/>
      <c r="U8" s="152"/>
      <c r="V8" s="152"/>
    </row>
    <row r="9" s="3" customFormat="1" ht="41.25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0" t="s">
        <v>57</v>
      </c>
      <c r="K9" s="106">
        <v>9372.08</v>
      </c>
      <c r="L9" s="101">
        <v>25000</v>
      </c>
      <c r="M9" s="115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15" t="s">
        <v>59</v>
      </c>
      <c r="N10" s="110"/>
      <c r="O10" s="111"/>
      <c r="P10" s="112"/>
      <c r="U10" s="154"/>
      <c r="V10" s="154"/>
    </row>
    <row r="11" s="4" customFormat="1" ht="63.75" customHeight="1" spans="1:22">
      <c r="A11" s="39"/>
      <c r="B11" s="45" t="s">
        <v>75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4.75" customHeight="1" spans="1:20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36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Q13" s="2">
        <v>6800</v>
      </c>
      <c r="R13" s="152"/>
      <c r="S13" s="152"/>
      <c r="T13" s="152"/>
      <c r="U13" s="152"/>
      <c r="V13" s="152"/>
    </row>
    <row r="14" s="2" customFormat="1" ht="28.5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Q14" s="2">
        <v>1800</v>
      </c>
      <c r="R14" s="152"/>
      <c r="S14" s="152"/>
      <c r="T14" s="152"/>
      <c r="U14" s="152"/>
      <c r="V14" s="152"/>
    </row>
    <row r="15" s="2" customFormat="1" ht="42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Q15" s="2">
        <v>6800</v>
      </c>
      <c r="R15" s="99">
        <v>830.85</v>
      </c>
      <c r="S15" s="152"/>
      <c r="T15" s="152"/>
      <c r="U15" s="152"/>
      <c r="V15" s="152"/>
    </row>
    <row r="16" ht="20.1" customHeight="1" spans="1:18">
      <c r="A16" s="47"/>
      <c r="B16" s="48" t="s">
        <v>1</v>
      </c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Q16" s="1">
        <v>3300</v>
      </c>
      <c r="R16" s="114">
        <v>9679.78</v>
      </c>
    </row>
    <row r="17" ht="33.95" customHeight="1" spans="1:20">
      <c r="A17" s="47">
        <v>5</v>
      </c>
      <c r="B17" s="169">
        <v>43143</v>
      </c>
      <c r="C17" s="49" t="s">
        <v>37</v>
      </c>
      <c r="D17" s="50">
        <v>2000000</v>
      </c>
      <c r="E17" s="59">
        <v>43099</v>
      </c>
      <c r="F17" s="50">
        <v>2750000</v>
      </c>
      <c r="G17" s="50"/>
      <c r="H17" s="52" t="s">
        <v>66</v>
      </c>
      <c r="I17" s="114">
        <v>0</v>
      </c>
      <c r="J17" s="47" t="s">
        <v>67</v>
      </c>
      <c r="K17" s="114">
        <v>66152</v>
      </c>
      <c r="L17" s="50">
        <v>0</v>
      </c>
      <c r="M17" s="121"/>
      <c r="N17" s="121"/>
      <c r="O17" s="114">
        <f>D17-I17-K17-L17</f>
        <v>1933848</v>
      </c>
      <c r="P17" s="95"/>
      <c r="Q17" s="1">
        <v>2850</v>
      </c>
      <c r="R17"/>
      <c r="S17"/>
      <c r="T17"/>
    </row>
    <row r="18" ht="20.1" customHeight="1" spans="1:21">
      <c r="A18" s="47"/>
      <c r="B18" s="68"/>
      <c r="C18" s="49"/>
      <c r="D18" s="50"/>
      <c r="E18" s="59">
        <v>43132</v>
      </c>
      <c r="F18" s="50">
        <v>1250000</v>
      </c>
      <c r="G18" s="50"/>
      <c r="H18" s="60"/>
      <c r="I18" s="114"/>
      <c r="J18" s="47"/>
      <c r="K18" s="114"/>
      <c r="L18" s="50"/>
      <c r="M18" s="60"/>
      <c r="N18" s="60"/>
      <c r="O18" s="114"/>
      <c r="P18" s="95"/>
      <c r="Q18" s="1">
        <v>2000</v>
      </c>
      <c r="R18"/>
      <c r="S18"/>
      <c r="T18"/>
      <c r="U18" s="6" t="s">
        <v>61</v>
      </c>
    </row>
    <row r="19" ht="20.1" customHeight="1" spans="1:19">
      <c r="A19" s="47"/>
      <c r="B19" s="6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Q19" s="1">
        <v>1300</v>
      </c>
      <c r="R19" s="48" t="s">
        <v>1</v>
      </c>
      <c r="S19" s="155"/>
    </row>
    <row r="20" ht="20.1" customHeight="1" spans="1:20">
      <c r="A20" s="47"/>
      <c r="B20" s="68"/>
      <c r="C20" s="49"/>
      <c r="D20" s="50"/>
      <c r="E20" s="59"/>
      <c r="F20" s="50"/>
      <c r="G20" s="50"/>
      <c r="H20" s="60"/>
      <c r="I20" s="114"/>
      <c r="J20" s="47"/>
      <c r="K20" s="114"/>
      <c r="L20" s="50"/>
      <c r="M20" s="60"/>
      <c r="N20" s="60"/>
      <c r="O20" s="114"/>
      <c r="P20" s="95"/>
      <c r="Q20" s="156"/>
      <c r="R20" s="156"/>
      <c r="S20" s="156"/>
      <c r="T20" s="156"/>
    </row>
    <row r="21" ht="20.1" customHeight="1" spans="1:19">
      <c r="A21" s="47"/>
      <c r="B21" s="68"/>
      <c r="C21" s="49"/>
      <c r="D21" s="50"/>
      <c r="E21" s="51"/>
      <c r="F21" s="50"/>
      <c r="G21" s="50"/>
      <c r="H21" s="60"/>
      <c r="I21" s="114"/>
      <c r="J21" s="47"/>
      <c r="K21" s="114"/>
      <c r="L21" s="50"/>
      <c r="M21" s="60"/>
      <c r="N21" s="60"/>
      <c r="O21" s="114"/>
      <c r="P21" s="95"/>
      <c r="R21" s="1"/>
      <c r="S21" s="1"/>
    </row>
    <row r="22" ht="20.1" customHeight="1" spans="1:24">
      <c r="A22" s="47"/>
      <c r="B22" s="68"/>
      <c r="C22" s="49"/>
      <c r="D22" s="50"/>
      <c r="E22" s="51"/>
      <c r="F22" s="50"/>
      <c r="G22" s="50"/>
      <c r="H22" s="60"/>
      <c r="I22" s="114"/>
      <c r="J22" s="47"/>
      <c r="K22" s="114"/>
      <c r="L22" s="50"/>
      <c r="M22" s="60"/>
      <c r="N22" s="60"/>
      <c r="O22" s="114"/>
      <c r="P22" s="95"/>
      <c r="Q22" s="3"/>
      <c r="R22" s="159"/>
      <c r="S22" s="159"/>
      <c r="T22" s="153"/>
      <c r="U22" s="153"/>
      <c r="V22" s="153"/>
      <c r="W22" s="3"/>
      <c r="X22" s="3"/>
    </row>
    <row r="23" s="3" customFormat="1" ht="24.95" customHeight="1" spans="1:24">
      <c r="A23" s="11" t="s">
        <v>39</v>
      </c>
      <c r="B23" s="11"/>
      <c r="C23" s="71" t="s">
        <v>40</v>
      </c>
      <c r="D23" s="72">
        <f t="shared" ref="D23:G23" si="0">SUM(D7:D22)</f>
        <v>6977691.42</v>
      </c>
      <c r="E23" s="73" t="s">
        <v>40</v>
      </c>
      <c r="F23" s="72">
        <f t="shared" si="0"/>
        <v>8977691.42</v>
      </c>
      <c r="G23" s="72">
        <f t="shared" si="0"/>
        <v>0</v>
      </c>
      <c r="H23" s="74" t="s">
        <v>40</v>
      </c>
      <c r="I23" s="72">
        <f t="shared" ref="I23:L23" si="1">SUM(I7:I22)</f>
        <v>289388.5534</v>
      </c>
      <c r="J23" s="74" t="s">
        <v>40</v>
      </c>
      <c r="K23" s="72">
        <f t="shared" si="1"/>
        <v>121056.42</v>
      </c>
      <c r="L23" s="72">
        <f t="shared" si="1"/>
        <v>24850</v>
      </c>
      <c r="M23" s="74" t="s">
        <v>40</v>
      </c>
      <c r="N23" s="74"/>
      <c r="O23" s="72">
        <f>SUM(O7:O22)</f>
        <v>6542396.4466</v>
      </c>
      <c r="P23" s="140"/>
      <c r="Q23" s="179">
        <f>D24/C3</f>
        <v>0.133650621441615</v>
      </c>
      <c r="R23" s="155"/>
      <c r="S23" s="155"/>
      <c r="T23" s="6"/>
      <c r="U23" s="6"/>
      <c r="V23" s="6"/>
      <c r="W23" s="1"/>
      <c r="X23" s="1"/>
    </row>
    <row r="24" ht="26.1" customHeight="1" spans="1:19">
      <c r="A24" s="75" t="s">
        <v>41</v>
      </c>
      <c r="B24" s="75"/>
      <c r="C24" s="47" t="s">
        <v>42</v>
      </c>
      <c r="D24" s="76">
        <f>O17</f>
        <v>1933848</v>
      </c>
      <c r="E24" s="76"/>
      <c r="F24" s="76"/>
      <c r="G24" s="76"/>
      <c r="H24" s="77" t="s">
        <v>43</v>
      </c>
      <c r="I24" s="77"/>
      <c r="J24" s="141" t="s">
        <v>44</v>
      </c>
      <c r="K24" s="141"/>
      <c r="L24" s="141"/>
      <c r="M24" s="141"/>
      <c r="N24" s="141"/>
      <c r="O24" s="141"/>
      <c r="P24" s="95"/>
      <c r="Q24" s="180" t="s">
        <v>45</v>
      </c>
      <c r="R24" s="155"/>
      <c r="S24" s="155"/>
    </row>
    <row r="25" ht="26.1" customHeight="1" spans="1:20">
      <c r="A25" s="75"/>
      <c r="B25" s="75"/>
      <c r="C25" s="47" t="s">
        <v>46</v>
      </c>
      <c r="D25" s="78">
        <f>D24</f>
        <v>1933848</v>
      </c>
      <c r="E25" s="78"/>
      <c r="F25" s="78"/>
      <c r="G25" s="78"/>
      <c r="H25" s="77"/>
      <c r="I25" s="77"/>
      <c r="J25" s="141" t="s">
        <v>47</v>
      </c>
      <c r="K25" s="141"/>
      <c r="L25" s="141"/>
      <c r="M25" s="141"/>
      <c r="N25" s="141"/>
      <c r="O25" s="141"/>
      <c r="P25" s="95"/>
      <c r="R25" s="1"/>
      <c r="S25" s="1"/>
      <c r="T25" s="1"/>
    </row>
    <row r="26" ht="29.1" customHeight="1" spans="1:22">
      <c r="A26" s="25" t="s">
        <v>48</v>
      </c>
      <c r="B26" s="25"/>
      <c r="C26" s="187" t="s">
        <v>76</v>
      </c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93"/>
      <c r="P26" s="95"/>
      <c r="T26" s="195"/>
      <c r="U26" s="155"/>
      <c r="V26" s="155"/>
    </row>
    <row r="27" ht="39" customHeight="1" spans="1:18">
      <c r="A27" s="11" t="s">
        <v>50</v>
      </c>
      <c r="B27" s="11"/>
      <c r="C27" s="189" t="s">
        <v>51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4"/>
      <c r="P27" s="95"/>
      <c r="R27" s="196"/>
    </row>
    <row r="28" ht="39" customHeight="1" spans="1:37">
      <c r="A28" s="25" t="s">
        <v>72</v>
      </c>
      <c r="B28" s="25"/>
      <c r="C28" s="25"/>
      <c r="D28" s="25"/>
      <c r="E28" s="25"/>
      <c r="F28" s="25"/>
      <c r="G28" s="25"/>
      <c r="H28" s="25"/>
      <c r="I28" s="25" t="s">
        <v>52</v>
      </c>
      <c r="J28" s="25"/>
      <c r="K28" s="25"/>
      <c r="L28" s="25"/>
      <c r="M28" s="25"/>
      <c r="N28" s="25"/>
      <c r="O28" s="25"/>
      <c r="P28" s="143" t="s">
        <v>55</v>
      </c>
      <c r="Q28" s="143"/>
      <c r="R28" s="160"/>
      <c r="S28" s="160"/>
      <c r="T28" s="160"/>
      <c r="U28" s="160"/>
      <c r="V28" s="160"/>
      <c r="W28" s="160"/>
      <c r="X28" s="143" t="s">
        <v>73</v>
      </c>
      <c r="Y28" s="143"/>
      <c r="Z28" s="160"/>
      <c r="AA28" s="160"/>
      <c r="AB28" s="160"/>
      <c r="AC28" s="160"/>
      <c r="AD28" s="160"/>
      <c r="AE28" s="95"/>
      <c r="AG28" s="165"/>
      <c r="AH28" s="6"/>
      <c r="AI28" s="6"/>
      <c r="AJ28" s="6"/>
      <c r="AK28" s="6"/>
    </row>
    <row r="29" ht="39" customHeight="1" spans="1:37">
      <c r="A29" s="25" t="s">
        <v>74</v>
      </c>
      <c r="B29" s="25"/>
      <c r="C29" s="160"/>
      <c r="D29" s="160"/>
      <c r="E29" s="160"/>
      <c r="F29" s="160"/>
      <c r="G29" s="160"/>
      <c r="H29" s="160"/>
      <c r="I29" s="25" t="s">
        <v>53</v>
      </c>
      <c r="J29" s="25"/>
      <c r="K29" s="160"/>
      <c r="L29" s="160"/>
      <c r="M29" s="160"/>
      <c r="N29" s="160"/>
      <c r="O29" s="160"/>
      <c r="Q29" s="7"/>
      <c r="R29" s="1"/>
      <c r="S29" s="8"/>
      <c r="T29" s="7"/>
      <c r="U29" s="8"/>
      <c r="V29" s="8"/>
      <c r="X29" s="8"/>
      <c r="Z29" s="8"/>
      <c r="AA29" s="8"/>
      <c r="AD29" s="8"/>
      <c r="AG29" s="165"/>
      <c r="AH29" s="6"/>
      <c r="AI29" s="6"/>
      <c r="AJ29" s="6"/>
      <c r="AK29" s="6"/>
    </row>
    <row r="30" ht="39" customHeight="1" spans="1:18">
      <c r="A30" s="25" t="s">
        <v>55</v>
      </c>
      <c r="B30" s="25"/>
      <c r="C30" s="160"/>
      <c r="D30" s="160"/>
      <c r="E30" s="160"/>
      <c r="F30" s="160"/>
      <c r="G30" s="160"/>
      <c r="H30" s="160"/>
      <c r="I30" s="25" t="s">
        <v>73</v>
      </c>
      <c r="J30" s="25"/>
      <c r="K30" s="160"/>
      <c r="L30" s="160"/>
      <c r="M30" s="160"/>
      <c r="N30" s="160"/>
      <c r="O30" s="160"/>
      <c r="R30" s="165"/>
    </row>
    <row r="31" spans="18:18">
      <c r="R31" s="165"/>
    </row>
    <row r="32" spans="17:24">
      <c r="Q32" s="6"/>
      <c r="R32" s="161"/>
      <c r="W32" s="6"/>
      <c r="X32" s="6"/>
    </row>
    <row r="33" s="6" customFormat="1" spans="5:18">
      <c r="E33" s="83"/>
      <c r="R33" s="161"/>
    </row>
    <row r="34" s="6" customFormat="1" spans="2:18">
      <c r="B34"/>
      <c r="C34"/>
      <c r="D34"/>
      <c r="E34" s="83"/>
      <c r="R34" s="161"/>
    </row>
    <row r="35" s="6" customFormat="1" spans="5:24">
      <c r="E35" s="83"/>
      <c r="Q35" s="1"/>
      <c r="W35" s="1"/>
      <c r="X35" s="1"/>
    </row>
    <row r="40" spans="16:16">
      <c r="P40" s="1" t="s">
        <v>75</v>
      </c>
    </row>
  </sheetData>
  <mergeCells count="54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3:B23"/>
    <mergeCell ref="D24:G24"/>
    <mergeCell ref="J24:O24"/>
    <mergeCell ref="D25:G25"/>
    <mergeCell ref="J25:O25"/>
    <mergeCell ref="A26:B26"/>
    <mergeCell ref="C26:O26"/>
    <mergeCell ref="A27:B27"/>
    <mergeCell ref="C27:O27"/>
    <mergeCell ref="A28:B28"/>
    <mergeCell ref="C28:H28"/>
    <mergeCell ref="I28:J28"/>
    <mergeCell ref="K28:O28"/>
    <mergeCell ref="P28:Q28"/>
    <mergeCell ref="R28:W28"/>
    <mergeCell ref="X28:Y28"/>
    <mergeCell ref="Z28:AD28"/>
    <mergeCell ref="A29:B29"/>
    <mergeCell ref="C29:H29"/>
    <mergeCell ref="I29:J29"/>
    <mergeCell ref="K29:O29"/>
    <mergeCell ref="A30:B30"/>
    <mergeCell ref="C30:H30"/>
    <mergeCell ref="I30:J30"/>
    <mergeCell ref="K30:O30"/>
    <mergeCell ref="A5:A6"/>
    <mergeCell ref="J9:J10"/>
    <mergeCell ref="O9:O10"/>
    <mergeCell ref="O13:O14"/>
    <mergeCell ref="A24:B25"/>
    <mergeCell ref="H24:I25"/>
  </mergeCells>
  <pageMargins left="0" right="0" top="0.15625" bottom="0" header="0" footer="0"/>
  <pageSetup paperSize="9" scale="9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M39"/>
  <sheetViews>
    <sheetView topLeftCell="A18" workbookViewId="0">
      <selection activeCell="P6" sqref="P6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2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41.25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0" t="s">
        <v>57</v>
      </c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4.75" customHeight="1" spans="1:20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36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28.5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42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ht="20.1" customHeight="1" spans="1:20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R16" s="1"/>
      <c r="S16" s="1"/>
      <c r="T16" s="1"/>
    </row>
    <row r="17" ht="33.95" customHeight="1" spans="1:20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R17" s="1"/>
      <c r="S17" s="1"/>
      <c r="T17" s="1"/>
    </row>
    <row r="18" ht="20.1" customHeight="1" spans="1:20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</row>
    <row r="19" ht="20.1" customHeight="1" spans="1:19">
      <c r="A19" s="47"/>
      <c r="B19" s="48" t="s">
        <v>1</v>
      </c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</row>
    <row r="20" ht="24" customHeight="1" spans="1:20">
      <c r="A20" s="166">
        <v>6</v>
      </c>
      <c r="B20" s="68">
        <v>43222</v>
      </c>
      <c r="C20" s="184" t="s">
        <v>37</v>
      </c>
      <c r="D20" s="50">
        <v>1000000</v>
      </c>
      <c r="E20" s="59"/>
      <c r="F20" s="50"/>
      <c r="G20" s="50"/>
      <c r="H20" s="52" t="s">
        <v>66</v>
      </c>
      <c r="I20" s="114">
        <v>0</v>
      </c>
      <c r="J20" s="47" t="s">
        <v>67</v>
      </c>
      <c r="K20" s="114">
        <v>0</v>
      </c>
      <c r="L20" s="124">
        <v>250000</v>
      </c>
      <c r="M20" s="127" t="s">
        <v>78</v>
      </c>
      <c r="N20" s="121"/>
      <c r="O20" s="182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</row>
    <row r="21" ht="24" customHeight="1" spans="1:20">
      <c r="A21" s="168"/>
      <c r="B21" s="68">
        <v>43294</v>
      </c>
      <c r="C21" s="185"/>
      <c r="D21" s="50">
        <v>1000000</v>
      </c>
      <c r="E21" s="59"/>
      <c r="F21" s="50"/>
      <c r="G21" s="186"/>
      <c r="H21" s="52"/>
      <c r="I21" s="114"/>
      <c r="J21" s="121" t="s">
        <v>80</v>
      </c>
      <c r="K21" s="114"/>
      <c r="L21" s="191">
        <v>20000</v>
      </c>
      <c r="M21" s="192" t="s">
        <v>81</v>
      </c>
      <c r="N21" s="121"/>
      <c r="O21" s="183"/>
      <c r="P21" s="95"/>
      <c r="Q21" s="156"/>
      <c r="R21"/>
      <c r="S21" s="156"/>
      <c r="T21" s="157"/>
    </row>
    <row r="22" ht="24" hidden="1" customHeight="1" spans="1:20">
      <c r="A22" s="47"/>
      <c r="B22" s="68"/>
      <c r="C22" s="49"/>
      <c r="D22" s="50"/>
      <c r="E22" s="59"/>
      <c r="F22" s="50"/>
      <c r="G22" s="50"/>
      <c r="H22" s="52"/>
      <c r="I22" s="114"/>
      <c r="J22" s="47"/>
      <c r="K22" s="114"/>
      <c r="L22" s="121"/>
      <c r="M22" s="121"/>
      <c r="N22" s="121"/>
      <c r="O22" s="114"/>
      <c r="P22" s="95"/>
      <c r="Q22" s="156"/>
      <c r="R22"/>
      <c r="S22" s="156"/>
      <c r="T22" s="157"/>
    </row>
    <row r="23" ht="24" hidden="1" customHeight="1" spans="1:20">
      <c r="A23" s="47"/>
      <c r="B23" s="68"/>
      <c r="C23" s="49"/>
      <c r="D23" s="50"/>
      <c r="E23" s="59"/>
      <c r="F23" s="50"/>
      <c r="G23" s="50"/>
      <c r="H23" s="52"/>
      <c r="I23" s="114"/>
      <c r="J23" s="47"/>
      <c r="K23" s="114"/>
      <c r="L23" s="121"/>
      <c r="M23" s="121"/>
      <c r="N23" s="121"/>
      <c r="O23" s="114"/>
      <c r="P23" s="95"/>
      <c r="Q23" s="156"/>
      <c r="R23"/>
      <c r="S23" s="156"/>
      <c r="T23" s="157"/>
    </row>
    <row r="24" ht="24" hidden="1" customHeight="1" spans="1:20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21"/>
      <c r="M24" s="121"/>
      <c r="N24" s="121"/>
      <c r="O24" s="114"/>
      <c r="P24" s="95"/>
      <c r="Q24" s="156"/>
      <c r="R24"/>
      <c r="S24" s="156"/>
      <c r="T24" s="157"/>
    </row>
    <row r="25" ht="20.1" hidden="1" customHeight="1" spans="1:19">
      <c r="A25" s="47"/>
      <c r="B25" s="68"/>
      <c r="C25" s="49"/>
      <c r="D25" s="50"/>
      <c r="E25" s="59"/>
      <c r="F25" s="50"/>
      <c r="G25" s="50"/>
      <c r="H25" s="60"/>
      <c r="I25" s="114"/>
      <c r="J25" s="47"/>
      <c r="K25" s="114"/>
      <c r="L25" s="50"/>
      <c r="M25" s="60"/>
      <c r="N25" s="60"/>
      <c r="O25" s="114"/>
      <c r="P25" s="95"/>
      <c r="R25" s="1"/>
      <c r="S25" s="1"/>
    </row>
    <row r="26" ht="20.1" customHeight="1" spans="1:24">
      <c r="A26" s="47"/>
      <c r="B26" s="68"/>
      <c r="C26" s="49"/>
      <c r="D26" s="50"/>
      <c r="E26" s="51"/>
      <c r="F26" s="50"/>
      <c r="G26" s="50"/>
      <c r="H26" s="60"/>
      <c r="I26" s="114"/>
      <c r="J26" s="47"/>
      <c r="K26" s="114"/>
      <c r="L26" s="50"/>
      <c r="M26" s="60"/>
      <c r="N26" s="60"/>
      <c r="O26" s="114"/>
      <c r="P26" s="95"/>
      <c r="Q26" s="3"/>
      <c r="R26" s="159"/>
      <c r="S26" s="159"/>
      <c r="T26" s="153"/>
      <c r="U26" s="153"/>
      <c r="V26" s="153"/>
      <c r="W26" s="3"/>
      <c r="X26" s="3"/>
    </row>
    <row r="27" s="3" customFormat="1" ht="24.95" customHeight="1" spans="1:24">
      <c r="A27" s="11" t="s">
        <v>39</v>
      </c>
      <c r="B27" s="11"/>
      <c r="C27" s="71" t="s">
        <v>40</v>
      </c>
      <c r="D27" s="72">
        <f>SUM(D7:D26)</f>
        <v>8977691.42</v>
      </c>
      <c r="E27" s="73" t="s">
        <v>40</v>
      </c>
      <c r="F27" s="72">
        <f>SUM(F7:F26)</f>
        <v>8977691.42</v>
      </c>
      <c r="G27" s="72">
        <f>SUM(G7:G26)</f>
        <v>0</v>
      </c>
      <c r="H27" s="74" t="s">
        <v>40</v>
      </c>
      <c r="I27" s="72">
        <f>SUM(I7:I26)</f>
        <v>289388.5534</v>
      </c>
      <c r="J27" s="74" t="s">
        <v>40</v>
      </c>
      <c r="K27" s="72">
        <f>SUM(K7:K26)</f>
        <v>121056.42</v>
      </c>
      <c r="L27" s="72">
        <f>SUM(L7:L26)</f>
        <v>294850</v>
      </c>
      <c r="M27" s="74" t="s">
        <v>40</v>
      </c>
      <c r="N27" s="74"/>
      <c r="O27" s="72">
        <f>SUM(O7:O26)</f>
        <v>8272396.4466</v>
      </c>
      <c r="P27" s="140"/>
      <c r="Q27" s="179">
        <f>D28/C3</f>
        <v>0.119562434634984</v>
      </c>
      <c r="R27" s="155">
        <f>C3*2%</f>
        <v>289388.5534</v>
      </c>
      <c r="S27" s="155"/>
      <c r="T27" s="6"/>
      <c r="U27" s="6"/>
      <c r="V27" s="6"/>
      <c r="W27" s="1"/>
      <c r="X27" s="1"/>
    </row>
    <row r="28" ht="26.1" customHeight="1" spans="1:19">
      <c r="A28" s="75" t="s">
        <v>41</v>
      </c>
      <c r="B28" s="75"/>
      <c r="C28" s="47" t="s">
        <v>42</v>
      </c>
      <c r="D28" s="76">
        <f>O20</f>
        <v>1730000</v>
      </c>
      <c r="E28" s="76"/>
      <c r="F28" s="76"/>
      <c r="G28" s="76"/>
      <c r="H28" s="77" t="s">
        <v>43</v>
      </c>
      <c r="I28" s="77"/>
      <c r="J28" s="141"/>
      <c r="K28" s="141"/>
      <c r="L28" s="141"/>
      <c r="M28" s="141"/>
      <c r="N28" s="141"/>
      <c r="O28" s="141"/>
      <c r="P28" s="95"/>
      <c r="Q28" s="180" t="s">
        <v>45</v>
      </c>
      <c r="R28" s="155"/>
      <c r="S28" s="155"/>
    </row>
    <row r="29" ht="26.1" customHeight="1" spans="1:20">
      <c r="A29" s="75"/>
      <c r="B29" s="75"/>
      <c r="C29" s="47" t="s">
        <v>46</v>
      </c>
      <c r="D29" s="78">
        <f>D28</f>
        <v>1730000</v>
      </c>
      <c r="E29" s="78"/>
      <c r="F29" s="78"/>
      <c r="G29" s="78"/>
      <c r="H29" s="77"/>
      <c r="I29" s="77"/>
      <c r="J29" s="141"/>
      <c r="K29" s="141"/>
      <c r="L29" s="141"/>
      <c r="M29" s="141"/>
      <c r="N29" s="141"/>
      <c r="O29" s="141"/>
      <c r="P29" s="95"/>
      <c r="R29" s="1"/>
      <c r="S29" s="1"/>
      <c r="T29" s="1"/>
    </row>
    <row r="30" ht="29.1" customHeight="1" spans="1:22">
      <c r="A30" s="25" t="s">
        <v>48</v>
      </c>
      <c r="B30" s="25"/>
      <c r="C30" s="187" t="s">
        <v>76</v>
      </c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93"/>
      <c r="P30" s="95"/>
      <c r="T30" s="195"/>
      <c r="U30" s="155"/>
      <c r="V30" s="155"/>
    </row>
    <row r="31" ht="39" customHeight="1" spans="1:18">
      <c r="A31" s="11" t="s">
        <v>50</v>
      </c>
      <c r="B31" s="11"/>
      <c r="C31" s="189" t="s">
        <v>51</v>
      </c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4"/>
      <c r="P31" s="95"/>
      <c r="R31" s="196"/>
    </row>
    <row r="32" ht="39" customHeight="1" spans="1:37">
      <c r="A32" s="25" t="s">
        <v>72</v>
      </c>
      <c r="B32" s="25"/>
      <c r="C32" s="25"/>
      <c r="D32" s="25"/>
      <c r="E32" s="25"/>
      <c r="F32" s="25"/>
      <c r="G32" s="25"/>
      <c r="H32" s="25"/>
      <c r="I32" s="25" t="s">
        <v>52</v>
      </c>
      <c r="J32" s="25"/>
      <c r="K32" s="25"/>
      <c r="L32" s="25"/>
      <c r="M32" s="25"/>
      <c r="N32" s="25"/>
      <c r="O32" s="25"/>
      <c r="P32" s="95"/>
      <c r="Q32" s="143"/>
      <c r="R32" s="160"/>
      <c r="S32" s="160"/>
      <c r="T32" s="160"/>
      <c r="U32" s="160"/>
      <c r="V32" s="160"/>
      <c r="W32" s="160"/>
      <c r="X32" s="143" t="s">
        <v>73</v>
      </c>
      <c r="Y32" s="143"/>
      <c r="Z32" s="160"/>
      <c r="AA32" s="160"/>
      <c r="AB32" s="160"/>
      <c r="AC32" s="160"/>
      <c r="AD32" s="160"/>
      <c r="AE32" s="95"/>
      <c r="AG32" s="165"/>
      <c r="AH32" s="6"/>
      <c r="AI32" s="6"/>
      <c r="AJ32" s="6"/>
      <c r="AK32" s="6"/>
    </row>
    <row r="33" ht="39" customHeight="1" spans="1:37">
      <c r="A33" s="25" t="s">
        <v>74</v>
      </c>
      <c r="B33" s="25"/>
      <c r="C33" s="160"/>
      <c r="D33" s="160"/>
      <c r="E33" s="160"/>
      <c r="F33" s="160"/>
      <c r="G33" s="160"/>
      <c r="H33" s="160"/>
      <c r="I33" s="25" t="s">
        <v>53</v>
      </c>
      <c r="J33" s="25"/>
      <c r="K33" s="160"/>
      <c r="L33" s="160"/>
      <c r="M33" s="160"/>
      <c r="N33" s="160"/>
      <c r="O33" s="160"/>
      <c r="P33" s="95"/>
      <c r="Q33" s="7"/>
      <c r="R33" s="1"/>
      <c r="S33" s="8"/>
      <c r="T33" s="7"/>
      <c r="U33" s="8"/>
      <c r="V33" s="8"/>
      <c r="X33" s="8"/>
      <c r="Z33" s="8"/>
      <c r="AA33" s="8"/>
      <c r="AD33" s="8"/>
      <c r="AG33" s="165"/>
      <c r="AH33" s="6"/>
      <c r="AI33" s="6"/>
      <c r="AJ33" s="6"/>
      <c r="AK33" s="6"/>
    </row>
    <row r="34" ht="39" customHeight="1" spans="1:18">
      <c r="A34" s="25" t="s">
        <v>55</v>
      </c>
      <c r="B34" s="25"/>
      <c r="C34" s="160"/>
      <c r="D34" s="160"/>
      <c r="E34" s="160"/>
      <c r="F34" s="160"/>
      <c r="G34" s="160"/>
      <c r="H34" s="160"/>
      <c r="I34" s="25" t="s">
        <v>73</v>
      </c>
      <c r="J34" s="25"/>
      <c r="K34" s="160"/>
      <c r="L34" s="160"/>
      <c r="M34" s="160"/>
      <c r="N34" s="160"/>
      <c r="O34" s="160"/>
      <c r="P34" s="95"/>
      <c r="R34" s="165"/>
    </row>
    <row r="35" spans="16:18">
      <c r="P35" s="95"/>
      <c r="R35" s="165"/>
    </row>
    <row r="36" spans="16:24">
      <c r="P36" s="95"/>
      <c r="Q36" s="6"/>
      <c r="R36" s="161"/>
      <c r="W36" s="6"/>
      <c r="X36" s="6"/>
    </row>
    <row r="37" s="6" customFormat="1" spans="5:18">
      <c r="E37" s="83"/>
      <c r="P37" s="95"/>
      <c r="R37" s="161"/>
    </row>
    <row r="38" s="6" customFormat="1" spans="2:18">
      <c r="B38"/>
      <c r="C38"/>
      <c r="D38"/>
      <c r="E38" s="83"/>
      <c r="R38" s="161"/>
    </row>
    <row r="39" s="6" customFormat="1" spans="5:24">
      <c r="E39" s="83"/>
      <c r="Q39" s="1"/>
      <c r="W39" s="1"/>
      <c r="X39" s="1"/>
    </row>
  </sheetData>
  <mergeCells count="55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7:B27"/>
    <mergeCell ref="D28:G28"/>
    <mergeCell ref="J28:O28"/>
    <mergeCell ref="D29:G29"/>
    <mergeCell ref="J29:O29"/>
    <mergeCell ref="A30:B30"/>
    <mergeCell ref="C30:O30"/>
    <mergeCell ref="A31:B31"/>
    <mergeCell ref="C31:O31"/>
    <mergeCell ref="A32:B32"/>
    <mergeCell ref="C32:H32"/>
    <mergeCell ref="I32:J32"/>
    <mergeCell ref="K32:O32"/>
    <mergeCell ref="R32:W32"/>
    <mergeCell ref="X32:Y32"/>
    <mergeCell ref="Z32:AD32"/>
    <mergeCell ref="A33:B33"/>
    <mergeCell ref="C33:H33"/>
    <mergeCell ref="I33:J33"/>
    <mergeCell ref="K33:O33"/>
    <mergeCell ref="A34:B34"/>
    <mergeCell ref="C34:H34"/>
    <mergeCell ref="I34:J34"/>
    <mergeCell ref="K34:O34"/>
    <mergeCell ref="A5:A6"/>
    <mergeCell ref="A20:A21"/>
    <mergeCell ref="C20:C21"/>
    <mergeCell ref="J9:J10"/>
    <mergeCell ref="O9:O10"/>
    <mergeCell ref="O13:O14"/>
    <mergeCell ref="A28:B29"/>
    <mergeCell ref="H28:I29"/>
  </mergeCells>
  <pageMargins left="0" right="0" top="0.15625" bottom="0" header="0" footer="0"/>
  <pageSetup paperSize="9" scale="9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38"/>
  <sheetViews>
    <sheetView topLeftCell="A10" workbookViewId="0">
      <selection activeCell="D77" sqref="D77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9.75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81"/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2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41.25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0" t="s">
        <v>57</v>
      </c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0" customHeight="1" spans="1:20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27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19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30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ht="20.1" customHeight="1" spans="1:20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R16" s="1"/>
      <c r="S16" s="1"/>
      <c r="T16" s="1"/>
    </row>
    <row r="17" ht="33.95" customHeight="1" spans="1:20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R17" s="1"/>
      <c r="S17" s="1"/>
      <c r="T17" s="1"/>
    </row>
    <row r="18" ht="20.1" customHeight="1" spans="1:20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</row>
    <row r="19" ht="20.1" customHeight="1" spans="1:19">
      <c r="A19" s="47"/>
      <c r="B19" s="4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</row>
    <row r="20" ht="24" customHeight="1" spans="1:20">
      <c r="A20" s="63">
        <v>6</v>
      </c>
      <c r="B20" s="61">
        <v>43222</v>
      </c>
      <c r="C20" s="64" t="s">
        <v>37</v>
      </c>
      <c r="D20" s="28">
        <v>1000000</v>
      </c>
      <c r="E20" s="33"/>
      <c r="F20" s="28"/>
      <c r="G20" s="28"/>
      <c r="H20" s="31" t="s">
        <v>66</v>
      </c>
      <c r="I20" s="99">
        <v>0</v>
      </c>
      <c r="J20" s="25" t="s">
        <v>67</v>
      </c>
      <c r="K20" s="99">
        <v>0</v>
      </c>
      <c r="L20" s="124">
        <v>250000</v>
      </c>
      <c r="M20" s="127" t="s">
        <v>78</v>
      </c>
      <c r="N20" s="121"/>
      <c r="O20" s="182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</row>
    <row r="21" ht="24" customHeight="1" spans="1:20">
      <c r="A21" s="65"/>
      <c r="B21" s="61">
        <v>43294</v>
      </c>
      <c r="C21" s="66"/>
      <c r="D21" s="28">
        <v>1000000</v>
      </c>
      <c r="E21" s="33"/>
      <c r="F21" s="28"/>
      <c r="G21" s="67"/>
      <c r="H21" s="31"/>
      <c r="I21" s="99"/>
      <c r="J21" s="70" t="s">
        <v>80</v>
      </c>
      <c r="K21" s="99"/>
      <c r="L21" s="124">
        <v>20000</v>
      </c>
      <c r="M21" s="125" t="s">
        <v>81</v>
      </c>
      <c r="N21" s="121"/>
      <c r="O21" s="183"/>
      <c r="P21" s="95"/>
      <c r="Q21" s="156"/>
      <c r="R21"/>
      <c r="S21" s="156"/>
      <c r="T21" s="157"/>
    </row>
    <row r="22" ht="24" customHeight="1" spans="1:20">
      <c r="A22" s="47"/>
      <c r="B22" s="48" t="s">
        <v>1</v>
      </c>
      <c r="C22" s="49"/>
      <c r="D22" s="50"/>
      <c r="E22" s="59"/>
      <c r="F22" s="50"/>
      <c r="G22" s="50"/>
      <c r="H22" s="52"/>
      <c r="I22" s="114"/>
      <c r="J22" s="47"/>
      <c r="K22" s="114"/>
      <c r="L22" s="126"/>
      <c r="M22" s="126"/>
      <c r="N22" s="121"/>
      <c r="O22" s="114"/>
      <c r="P22" s="95"/>
      <c r="Q22" s="156"/>
      <c r="R22"/>
      <c r="S22" s="156"/>
      <c r="T22" s="157"/>
    </row>
    <row r="23" ht="24" customHeight="1" spans="1:20">
      <c r="A23" s="47">
        <v>7</v>
      </c>
      <c r="B23" s="169">
        <v>43498</v>
      </c>
      <c r="C23" s="49" t="s">
        <v>37</v>
      </c>
      <c r="D23" s="50">
        <v>2000000</v>
      </c>
      <c r="E23" s="59"/>
      <c r="F23" s="50"/>
      <c r="G23" s="50"/>
      <c r="H23" s="52" t="s">
        <v>66</v>
      </c>
      <c r="I23" s="114">
        <v>0</v>
      </c>
      <c r="J23" s="47"/>
      <c r="K23" s="114">
        <v>259645.93</v>
      </c>
      <c r="L23" s="124">
        <v>20000</v>
      </c>
      <c r="M23" s="127" t="s">
        <v>81</v>
      </c>
      <c r="N23" s="121"/>
      <c r="O23" s="171">
        <f>D23-I23-K23-L23-L24</f>
        <v>1220354.07</v>
      </c>
      <c r="P23" s="95"/>
      <c r="Q23" s="156"/>
      <c r="R23" s="158"/>
      <c r="S23" s="156"/>
      <c r="T23" s="157"/>
    </row>
    <row r="24" ht="24" customHeight="1" spans="1:20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24">
        <v>500000</v>
      </c>
      <c r="M24" s="170" t="s">
        <v>82</v>
      </c>
      <c r="N24" s="121"/>
      <c r="O24" s="176"/>
      <c r="P24" s="95"/>
      <c r="Q24" s="156"/>
      <c r="R24"/>
      <c r="S24" s="156"/>
      <c r="T24" s="157"/>
    </row>
    <row r="25" ht="16" customHeight="1" spans="1:19">
      <c r="A25" s="47"/>
      <c r="B25" s="68"/>
      <c r="C25" s="49"/>
      <c r="D25" s="50"/>
      <c r="E25" s="59"/>
      <c r="F25" s="50"/>
      <c r="G25" s="50"/>
      <c r="H25" s="70"/>
      <c r="I25" s="114"/>
      <c r="J25" s="70"/>
      <c r="K25" s="114"/>
      <c r="L25" s="50"/>
      <c r="M25" s="60"/>
      <c r="N25" s="60"/>
      <c r="O25" s="114"/>
      <c r="P25" s="95"/>
      <c r="R25" s="1"/>
      <c r="S25" s="1"/>
    </row>
    <row r="26" ht="16" customHeight="1" spans="1:24">
      <c r="A26" s="47"/>
      <c r="B26" s="68"/>
      <c r="C26" s="49"/>
      <c r="D26" s="50"/>
      <c r="E26" s="51"/>
      <c r="F26" s="50"/>
      <c r="G26" s="50"/>
      <c r="H26" s="60"/>
      <c r="I26" s="114"/>
      <c r="J26" s="47"/>
      <c r="K26" s="114"/>
      <c r="L26" s="50"/>
      <c r="M26" s="60"/>
      <c r="N26" s="60"/>
      <c r="O26" s="114"/>
      <c r="P26" s="95"/>
      <c r="Q26" s="3"/>
      <c r="R26" s="159"/>
      <c r="S26" s="159"/>
      <c r="T26" s="153"/>
      <c r="U26" s="153"/>
      <c r="V26" s="153"/>
      <c r="W26" s="3"/>
      <c r="X26" s="3"/>
    </row>
    <row r="27" s="3" customFormat="1" ht="24.95" customHeight="1" spans="1:24">
      <c r="A27" s="11" t="s">
        <v>39</v>
      </c>
      <c r="B27" s="11"/>
      <c r="C27" s="71" t="s">
        <v>40</v>
      </c>
      <c r="D27" s="72">
        <f t="shared" ref="D27:G27" si="0">SUM(D7:D26)</f>
        <v>10977691.42</v>
      </c>
      <c r="E27" s="73" t="s">
        <v>40</v>
      </c>
      <c r="F27" s="72">
        <f t="shared" si="0"/>
        <v>8977691.42</v>
      </c>
      <c r="G27" s="72">
        <f t="shared" si="0"/>
        <v>0</v>
      </c>
      <c r="H27" s="74" t="s">
        <v>40</v>
      </c>
      <c r="I27" s="72">
        <f t="shared" ref="I27:L27" si="1">SUM(I7:I26)</f>
        <v>289388.5534</v>
      </c>
      <c r="J27" s="74" t="s">
        <v>40</v>
      </c>
      <c r="K27" s="72">
        <f t="shared" si="1"/>
        <v>380702.35</v>
      </c>
      <c r="L27" s="72">
        <f t="shared" si="1"/>
        <v>814850</v>
      </c>
      <c r="M27" s="74" t="s">
        <v>40</v>
      </c>
      <c r="N27" s="74"/>
      <c r="O27" s="72">
        <f>SUM(O7:O26)</f>
        <v>9492750.5166</v>
      </c>
      <c r="P27" s="140"/>
      <c r="Q27" s="179">
        <f>D28/C3</f>
        <v>0.0843401755641106</v>
      </c>
      <c r="R27" s="155">
        <f>C3*2%</f>
        <v>289388.5534</v>
      </c>
      <c r="S27" s="155"/>
      <c r="T27" s="6"/>
      <c r="U27" s="6"/>
      <c r="V27" s="6"/>
      <c r="W27" s="1"/>
      <c r="X27" s="1"/>
    </row>
    <row r="28" ht="21" customHeight="1" spans="1:19">
      <c r="A28" s="75" t="s">
        <v>41</v>
      </c>
      <c r="B28" s="75"/>
      <c r="C28" s="47" t="s">
        <v>42</v>
      </c>
      <c r="D28" s="76">
        <f>O23</f>
        <v>1220354.07</v>
      </c>
      <c r="E28" s="76"/>
      <c r="F28" s="76"/>
      <c r="G28" s="76"/>
      <c r="H28" s="77" t="s">
        <v>43</v>
      </c>
      <c r="I28" s="77"/>
      <c r="J28" s="141" t="s">
        <v>83</v>
      </c>
      <c r="K28" s="141"/>
      <c r="L28" s="141"/>
      <c r="M28" s="141"/>
      <c r="N28" s="141"/>
      <c r="O28" s="141"/>
      <c r="P28" s="95"/>
      <c r="Q28" s="180" t="s">
        <v>45</v>
      </c>
      <c r="R28" s="155"/>
      <c r="S28" s="155"/>
    </row>
    <row r="29" ht="21" customHeight="1" spans="1:20">
      <c r="A29" s="75"/>
      <c r="B29" s="75"/>
      <c r="C29" s="47" t="s">
        <v>46</v>
      </c>
      <c r="D29" s="78">
        <f>D28</f>
        <v>1220354.07</v>
      </c>
      <c r="E29" s="78"/>
      <c r="F29" s="78"/>
      <c r="G29" s="78"/>
      <c r="H29" s="77"/>
      <c r="I29" s="77"/>
      <c r="J29" s="141"/>
      <c r="K29" s="141"/>
      <c r="L29" s="141"/>
      <c r="M29" s="141"/>
      <c r="N29" s="141"/>
      <c r="O29" s="141"/>
      <c r="P29" s="95"/>
      <c r="R29" s="1"/>
      <c r="S29" s="1"/>
      <c r="T29" s="1"/>
    </row>
    <row r="30" ht="30" customHeight="1" spans="1:16384">
      <c r="A30" s="25" t="s">
        <v>48</v>
      </c>
      <c r="B30" s="25"/>
      <c r="C30" s="25" t="s">
        <v>84</v>
      </c>
      <c r="D30" s="25"/>
      <c r="E30" s="25"/>
      <c r="F30" s="25"/>
      <c r="G30" s="25"/>
      <c r="H30" s="25"/>
      <c r="I30" s="25" t="s">
        <v>50</v>
      </c>
      <c r="J30" s="25"/>
      <c r="K30" s="143" t="s">
        <v>51</v>
      </c>
      <c r="L30" s="143"/>
      <c r="M30" s="143"/>
      <c r="N30" s="143"/>
      <c r="O30" s="143"/>
      <c r="P30" s="95"/>
      <c r="Q30" s="143"/>
      <c r="R30" s="160"/>
      <c r="S30" s="160"/>
      <c r="T30" s="160"/>
      <c r="U30" s="160"/>
      <c r="V30" s="160"/>
      <c r="W30" s="160"/>
      <c r="X30" s="143"/>
      <c r="Y30" s="143"/>
      <c r="Z30" s="160"/>
      <c r="AA30" s="160"/>
      <c r="AB30" s="160"/>
      <c r="AC30" s="160"/>
      <c r="AD30" s="160"/>
      <c r="AE30" s="95"/>
      <c r="AF30"/>
      <c r="AG30" s="165"/>
      <c r="AH30" s="6"/>
      <c r="AI30" s="6"/>
      <c r="AJ30" s="6"/>
      <c r="AK30" s="6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ht="30" customHeight="1" spans="1:37">
      <c r="A31" s="25" t="s">
        <v>72</v>
      </c>
      <c r="B31" s="25"/>
      <c r="C31" s="25"/>
      <c r="D31" s="25"/>
      <c r="E31" s="25"/>
      <c r="F31" s="25"/>
      <c r="G31" s="25"/>
      <c r="H31" s="25"/>
      <c r="I31" s="25" t="s">
        <v>52</v>
      </c>
      <c r="J31" s="25"/>
      <c r="K31" s="25"/>
      <c r="L31" s="25"/>
      <c r="M31" s="25"/>
      <c r="N31" s="25"/>
      <c r="O31" s="25"/>
      <c r="P31" s="95"/>
      <c r="Q31" s="143"/>
      <c r="R31" s="160"/>
      <c r="S31" s="160"/>
      <c r="T31" s="160"/>
      <c r="U31" s="160"/>
      <c r="V31" s="160"/>
      <c r="W31" s="160"/>
      <c r="X31" s="143" t="s">
        <v>73</v>
      </c>
      <c r="Y31" s="143"/>
      <c r="Z31" s="160"/>
      <c r="AA31" s="160"/>
      <c r="AB31" s="160"/>
      <c r="AC31" s="160"/>
      <c r="AD31" s="160"/>
      <c r="AE31" s="95"/>
      <c r="AG31" s="165"/>
      <c r="AH31" s="6"/>
      <c r="AI31" s="6"/>
      <c r="AJ31" s="6"/>
      <c r="AK31" s="6"/>
    </row>
    <row r="32" ht="30" customHeight="1" spans="1:37">
      <c r="A32" s="25" t="s">
        <v>74</v>
      </c>
      <c r="B32" s="25"/>
      <c r="C32" s="160"/>
      <c r="D32" s="160"/>
      <c r="E32" s="160"/>
      <c r="F32" s="160"/>
      <c r="G32" s="160"/>
      <c r="H32" s="160"/>
      <c r="I32" s="25" t="s">
        <v>53</v>
      </c>
      <c r="J32" s="25"/>
      <c r="K32" s="160"/>
      <c r="L32" s="160"/>
      <c r="M32" s="160"/>
      <c r="N32" s="160"/>
      <c r="O32" s="160"/>
      <c r="P32" s="95"/>
      <c r="Q32" s="7"/>
      <c r="R32" s="1"/>
      <c r="S32" s="8"/>
      <c r="T32" s="7"/>
      <c r="U32" s="8"/>
      <c r="V32" s="8"/>
      <c r="X32" s="8"/>
      <c r="Z32" s="8"/>
      <c r="AA32" s="8"/>
      <c r="AD32" s="8"/>
      <c r="AG32" s="165"/>
      <c r="AH32" s="6"/>
      <c r="AI32" s="6"/>
      <c r="AJ32" s="6"/>
      <c r="AK32" s="6"/>
    </row>
    <row r="33" ht="30" customHeight="1" spans="1:18">
      <c r="A33" s="25" t="s">
        <v>55</v>
      </c>
      <c r="B33" s="25"/>
      <c r="C33" s="160"/>
      <c r="D33" s="160"/>
      <c r="E33" s="160"/>
      <c r="F33" s="160"/>
      <c r="G33" s="160"/>
      <c r="H33" s="160"/>
      <c r="I33" s="25" t="s">
        <v>73</v>
      </c>
      <c r="J33" s="25"/>
      <c r="K33" s="160"/>
      <c r="L33" s="160"/>
      <c r="M33" s="160"/>
      <c r="N33" s="160"/>
      <c r="O33" s="160"/>
      <c r="P33" s="95"/>
      <c r="R33" s="165"/>
    </row>
    <row r="34" spans="16:18">
      <c r="P34" s="95"/>
      <c r="R34" s="165"/>
    </row>
    <row r="35" spans="16:24">
      <c r="P35" s="95"/>
      <c r="Q35" s="6"/>
      <c r="R35" s="161"/>
      <c r="W35" s="6"/>
      <c r="X35" s="6"/>
    </row>
    <row r="36" s="6" customFormat="1" spans="5:18">
      <c r="E36" s="83"/>
      <c r="P36" s="95"/>
      <c r="R36" s="161"/>
    </row>
    <row r="37" s="6" customFormat="1" spans="2:18">
      <c r="B37"/>
      <c r="C37"/>
      <c r="D37"/>
      <c r="E37" s="83"/>
      <c r="R37" s="161"/>
    </row>
    <row r="38" s="6" customFormat="1" spans="5:24">
      <c r="E38" s="83"/>
      <c r="Q38" s="1"/>
      <c r="W38" s="1"/>
      <c r="X38" s="1"/>
    </row>
  </sheetData>
  <mergeCells count="59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27:B27"/>
    <mergeCell ref="D28:G28"/>
    <mergeCell ref="J28:O28"/>
    <mergeCell ref="D29:G29"/>
    <mergeCell ref="J29:O29"/>
    <mergeCell ref="A30:B30"/>
    <mergeCell ref="C30:H30"/>
    <mergeCell ref="I30:J30"/>
    <mergeCell ref="K30:O30"/>
    <mergeCell ref="R30:W30"/>
    <mergeCell ref="X30:Y30"/>
    <mergeCell ref="Z30:AD30"/>
    <mergeCell ref="A31:B31"/>
    <mergeCell ref="C31:H31"/>
    <mergeCell ref="I31:J31"/>
    <mergeCell ref="K31:O31"/>
    <mergeCell ref="R31:W31"/>
    <mergeCell ref="X31:Y31"/>
    <mergeCell ref="Z31:AD31"/>
    <mergeCell ref="A32:B32"/>
    <mergeCell ref="C32:H32"/>
    <mergeCell ref="I32:J32"/>
    <mergeCell ref="K32:O32"/>
    <mergeCell ref="A33:B33"/>
    <mergeCell ref="C33:H33"/>
    <mergeCell ref="I33:J33"/>
    <mergeCell ref="K33:O33"/>
    <mergeCell ref="A5:A6"/>
    <mergeCell ref="A20:A21"/>
    <mergeCell ref="C20:C21"/>
    <mergeCell ref="J9:J10"/>
    <mergeCell ref="O9:O10"/>
    <mergeCell ref="O13:O14"/>
    <mergeCell ref="O23:O24"/>
    <mergeCell ref="A28:B29"/>
    <mergeCell ref="H28:I29"/>
  </mergeCells>
  <pageMargins left="0" right="0" top="0.15625" bottom="0" header="0" footer="0"/>
  <pageSetup paperSize="9" scale="9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41"/>
  <sheetViews>
    <sheetView topLeftCell="A13" workbookViewId="0">
      <selection activeCell="A26" sqref="$A26:$XFD26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86"/>
      <c r="D4" s="177"/>
      <c r="E4" s="177"/>
      <c r="F4" s="87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9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  <c r="S5" s="6" t="s">
        <v>29</v>
      </c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Q6" s="50">
        <v>692372.855</v>
      </c>
      <c r="R6" s="1"/>
      <c r="S6" s="1"/>
      <c r="T6" s="1"/>
    </row>
    <row r="7" s="2" customFormat="1" ht="33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00" t="s">
        <v>57</v>
      </c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10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36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5"/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19" customHeight="1" spans="1:20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27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19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30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ht="11" customHeight="1" spans="1:20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R16" s="1"/>
      <c r="S16" s="1"/>
      <c r="T16" s="1"/>
    </row>
    <row r="17" ht="33.95" customHeight="1" spans="1:20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R17" s="1"/>
      <c r="S17" s="1"/>
      <c r="T17" s="1"/>
    </row>
    <row r="18" ht="20.1" customHeight="1" spans="1:20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</row>
    <row r="19" ht="8" customHeight="1" spans="1:19">
      <c r="A19" s="47"/>
      <c r="B19" s="4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</row>
    <row r="20" ht="24" customHeight="1" spans="1:20">
      <c r="A20" s="63">
        <v>6</v>
      </c>
      <c r="B20" s="61">
        <v>43222</v>
      </c>
      <c r="C20" s="64" t="s">
        <v>37</v>
      </c>
      <c r="D20" s="28">
        <v>1000000</v>
      </c>
      <c r="E20" s="33"/>
      <c r="F20" s="28"/>
      <c r="G20" s="28"/>
      <c r="H20" s="31" t="s">
        <v>66</v>
      </c>
      <c r="I20" s="99">
        <v>0</v>
      </c>
      <c r="J20" s="25" t="s">
        <v>67</v>
      </c>
      <c r="K20" s="99">
        <v>0</v>
      </c>
      <c r="L20" s="101">
        <v>250000</v>
      </c>
      <c r="M20" s="122" t="s">
        <v>78</v>
      </c>
      <c r="N20" s="121"/>
      <c r="O20" s="118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</row>
    <row r="21" ht="24" customHeight="1" spans="1:20">
      <c r="A21" s="65"/>
      <c r="B21" s="61">
        <v>43294</v>
      </c>
      <c r="C21" s="66"/>
      <c r="D21" s="28">
        <v>1000000</v>
      </c>
      <c r="E21" s="33"/>
      <c r="F21" s="28"/>
      <c r="G21" s="67"/>
      <c r="H21" s="31"/>
      <c r="I21" s="99"/>
      <c r="J21" s="70" t="s">
        <v>80</v>
      </c>
      <c r="K21" s="99"/>
      <c r="L21" s="124">
        <v>20000</v>
      </c>
      <c r="M21" s="125" t="s">
        <v>81</v>
      </c>
      <c r="N21" s="121"/>
      <c r="O21" s="120"/>
      <c r="P21" s="95"/>
      <c r="Q21" s="156"/>
      <c r="R21"/>
      <c r="S21" s="156"/>
      <c r="T21" s="157"/>
    </row>
    <row r="22" ht="22" customHeight="1" spans="1:20">
      <c r="A22" s="47"/>
      <c r="B22" s="48"/>
      <c r="C22" s="49"/>
      <c r="D22" s="50"/>
      <c r="E22" s="59"/>
      <c r="F22" s="50"/>
      <c r="G22" s="50"/>
      <c r="H22" s="52"/>
      <c r="I22" s="114"/>
      <c r="J22" s="47"/>
      <c r="K22" s="114"/>
      <c r="L22" s="126"/>
      <c r="M22" s="126"/>
      <c r="N22" s="121"/>
      <c r="O22" s="99"/>
      <c r="P22" s="95"/>
      <c r="Q22" s="156"/>
      <c r="R22"/>
      <c r="S22" s="156"/>
      <c r="T22" s="157"/>
    </row>
    <row r="23" ht="24" customHeight="1" spans="1:20">
      <c r="A23" s="25">
        <v>7</v>
      </c>
      <c r="B23" s="58">
        <v>43498</v>
      </c>
      <c r="C23" s="27" t="s">
        <v>37</v>
      </c>
      <c r="D23" s="28">
        <v>2000000</v>
      </c>
      <c r="E23" s="33"/>
      <c r="F23" s="28"/>
      <c r="G23" s="28"/>
      <c r="H23" s="31" t="s">
        <v>66</v>
      </c>
      <c r="I23" s="99">
        <v>0</v>
      </c>
      <c r="J23" s="25"/>
      <c r="K23" s="99">
        <v>259645.93</v>
      </c>
      <c r="L23" s="124">
        <v>20000</v>
      </c>
      <c r="M23" s="127" t="s">
        <v>81</v>
      </c>
      <c r="N23" s="121"/>
      <c r="O23" s="128">
        <f>D23-I23-K23-L23-L24</f>
        <v>1220354.07</v>
      </c>
      <c r="P23" s="95"/>
      <c r="Q23" s="156"/>
      <c r="R23" s="158"/>
      <c r="S23" s="156"/>
      <c r="T23" s="157"/>
    </row>
    <row r="24" ht="24" customHeight="1" spans="1:20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24">
        <v>500000</v>
      </c>
      <c r="M24" s="129" t="s">
        <v>82</v>
      </c>
      <c r="N24" s="121"/>
      <c r="O24" s="130"/>
      <c r="P24" s="95"/>
      <c r="Q24" s="156"/>
      <c r="R24"/>
      <c r="S24" s="156"/>
      <c r="T24" s="157"/>
    </row>
    <row r="25" s="1" customFormat="1" ht="16" customHeight="1" spans="1:22">
      <c r="A25" s="47"/>
      <c r="B25" s="48" t="s">
        <v>1</v>
      </c>
      <c r="C25" s="49"/>
      <c r="D25" s="50"/>
      <c r="E25" s="59"/>
      <c r="F25" s="50"/>
      <c r="G25" s="50"/>
      <c r="H25" s="70"/>
      <c r="I25" s="114"/>
      <c r="J25" s="70"/>
      <c r="K25" s="114"/>
      <c r="L25" s="50"/>
      <c r="M25" s="60"/>
      <c r="N25" s="60"/>
      <c r="O25" s="114"/>
      <c r="P25" s="95"/>
      <c r="T25" s="6"/>
      <c r="U25" s="6"/>
      <c r="V25" s="6"/>
    </row>
    <row r="26" s="1" customFormat="1" ht="16" customHeight="1" spans="1:22">
      <c r="A26" s="47">
        <v>8</v>
      </c>
      <c r="B26" s="167" t="s">
        <v>85</v>
      </c>
      <c r="C26" s="49"/>
      <c r="D26" s="50"/>
      <c r="E26" s="59"/>
      <c r="F26" s="50"/>
      <c r="G26" s="50"/>
      <c r="H26" s="70"/>
      <c r="I26" s="114"/>
      <c r="J26" s="70"/>
      <c r="K26" s="114"/>
      <c r="L26" s="101">
        <v>-250000</v>
      </c>
      <c r="M26" s="122" t="s">
        <v>64</v>
      </c>
      <c r="N26" s="60" t="s">
        <v>86</v>
      </c>
      <c r="O26" s="178">
        <v>219345</v>
      </c>
      <c r="P26" s="95"/>
      <c r="T26" s="6"/>
      <c r="U26" s="6"/>
      <c r="V26" s="6"/>
    </row>
    <row r="27" s="1" customFormat="1" ht="16" customHeight="1" spans="1:22">
      <c r="A27" s="47"/>
      <c r="B27" s="68"/>
      <c r="C27" s="49"/>
      <c r="D27" s="50"/>
      <c r="E27" s="59"/>
      <c r="F27" s="50"/>
      <c r="G27" s="50"/>
      <c r="H27" s="70"/>
      <c r="I27" s="114"/>
      <c r="J27" s="70"/>
      <c r="K27" s="114"/>
      <c r="L27" s="50"/>
      <c r="M27" s="60"/>
      <c r="N27" s="60"/>
      <c r="O27" s="114">
        <f>0-L26-O26</f>
        <v>30655</v>
      </c>
      <c r="P27" s="95"/>
      <c r="T27" s="6"/>
      <c r="U27" s="6"/>
      <c r="V27" s="6"/>
    </row>
    <row r="28" ht="16" customHeight="1" spans="1:19">
      <c r="A28" s="47"/>
      <c r="B28" s="68"/>
      <c r="C28" s="49"/>
      <c r="D28" s="50"/>
      <c r="E28" s="59"/>
      <c r="F28" s="50"/>
      <c r="G28" s="50"/>
      <c r="H28" s="70"/>
      <c r="I28" s="114"/>
      <c r="J28" s="70"/>
      <c r="K28" s="114"/>
      <c r="L28" s="50"/>
      <c r="M28" s="60"/>
      <c r="N28" s="60"/>
      <c r="O28" s="114"/>
      <c r="P28" s="95"/>
      <c r="R28" s="1"/>
      <c r="S28" s="1"/>
    </row>
    <row r="29" ht="16" customHeight="1" spans="1:24">
      <c r="A29" s="47"/>
      <c r="B29" s="68"/>
      <c r="C29" s="49"/>
      <c r="D29" s="50"/>
      <c r="E29" s="51"/>
      <c r="F29" s="50"/>
      <c r="G29" s="50"/>
      <c r="H29" s="60"/>
      <c r="I29" s="114"/>
      <c r="J29" s="47"/>
      <c r="K29" s="114"/>
      <c r="L29" s="50"/>
      <c r="M29" s="60"/>
      <c r="N29" s="60"/>
      <c r="O29" s="114"/>
      <c r="P29" s="95"/>
      <c r="Q29" s="3"/>
      <c r="R29" s="159"/>
      <c r="S29" s="159"/>
      <c r="T29" s="153"/>
      <c r="U29" s="153"/>
      <c r="V29" s="153"/>
      <c r="W29" s="3"/>
      <c r="X29" s="3"/>
    </row>
    <row r="30" s="3" customFormat="1" ht="24.95" customHeight="1" spans="1:24">
      <c r="A30" s="11" t="s">
        <v>39</v>
      </c>
      <c r="B30" s="11"/>
      <c r="C30" s="71" t="s">
        <v>40</v>
      </c>
      <c r="D30" s="72">
        <f>SUM(D7:D29)</f>
        <v>10977691.42</v>
      </c>
      <c r="E30" s="73" t="s">
        <v>40</v>
      </c>
      <c r="F30" s="72">
        <f>SUM(F7:F29)</f>
        <v>8977691.42</v>
      </c>
      <c r="G30" s="72">
        <f>SUM(G7:G29)</f>
        <v>0</v>
      </c>
      <c r="H30" s="74" t="s">
        <v>40</v>
      </c>
      <c r="I30" s="72">
        <f>SUM(I7:I29)</f>
        <v>289388.5534</v>
      </c>
      <c r="J30" s="74" t="s">
        <v>40</v>
      </c>
      <c r="K30" s="72">
        <f>SUM(K7:K29)</f>
        <v>380702.35</v>
      </c>
      <c r="L30" s="72">
        <f>SUM(L7:L29)</f>
        <v>564850</v>
      </c>
      <c r="M30" s="74" t="s">
        <v>40</v>
      </c>
      <c r="N30" s="74"/>
      <c r="O30" s="72">
        <f>SUM(O7:O29)</f>
        <v>9742750.5166</v>
      </c>
      <c r="P30" s="140"/>
      <c r="Q30" s="179">
        <f>D31/C3</f>
        <v>0.0172778084732635</v>
      </c>
      <c r="R30" s="155">
        <f>C3*2%</f>
        <v>289388.5534</v>
      </c>
      <c r="S30" s="155"/>
      <c r="T30" s="6"/>
      <c r="U30" s="6"/>
      <c r="V30" s="6"/>
      <c r="W30" s="1"/>
      <c r="X30" s="1"/>
    </row>
    <row r="31" ht="21" customHeight="1" spans="1:19">
      <c r="A31" s="75" t="s">
        <v>41</v>
      </c>
      <c r="B31" s="75"/>
      <c r="C31" s="47" t="s">
        <v>42</v>
      </c>
      <c r="D31" s="76">
        <f>O26+O27</f>
        <v>250000</v>
      </c>
      <c r="E31" s="76"/>
      <c r="F31" s="76"/>
      <c r="G31" s="76"/>
      <c r="H31" s="77" t="s">
        <v>43</v>
      </c>
      <c r="I31" s="77"/>
      <c r="J31" s="141" t="s">
        <v>83</v>
      </c>
      <c r="K31" s="141"/>
      <c r="L31" s="141"/>
      <c r="M31" s="141"/>
      <c r="N31" s="141"/>
      <c r="O31" s="141"/>
      <c r="P31" s="95">
        <f>D30/C3</f>
        <v>0.758681799333394</v>
      </c>
      <c r="Q31" s="180" t="s">
        <v>45</v>
      </c>
      <c r="R31" s="155"/>
      <c r="S31" s="155"/>
    </row>
    <row r="32" ht="21" customHeight="1" spans="1:20">
      <c r="A32" s="75"/>
      <c r="B32" s="75"/>
      <c r="C32" s="47" t="s">
        <v>46</v>
      </c>
      <c r="D32" s="78">
        <f>D31</f>
        <v>250000</v>
      </c>
      <c r="E32" s="78"/>
      <c r="F32" s="78"/>
      <c r="G32" s="78"/>
      <c r="H32" s="77"/>
      <c r="I32" s="77"/>
      <c r="J32" s="141"/>
      <c r="K32" s="141"/>
      <c r="L32" s="141"/>
      <c r="M32" s="141"/>
      <c r="N32" s="141"/>
      <c r="O32" s="141"/>
      <c r="P32" s="95"/>
      <c r="R32" s="1"/>
      <c r="S32" s="1"/>
      <c r="T32" s="1"/>
    </row>
    <row r="33" ht="30" customHeight="1" spans="1:16384">
      <c r="A33" s="25" t="s">
        <v>48</v>
      </c>
      <c r="B33" s="25"/>
      <c r="C33" s="25" t="s">
        <v>84</v>
      </c>
      <c r="D33" s="25"/>
      <c r="E33" s="25"/>
      <c r="F33" s="25"/>
      <c r="G33" s="25"/>
      <c r="H33" s="25"/>
      <c r="I33" s="25" t="s">
        <v>50</v>
      </c>
      <c r="J33" s="25"/>
      <c r="K33" s="143" t="s">
        <v>51</v>
      </c>
      <c r="L33" s="143"/>
      <c r="M33" s="143"/>
      <c r="N33" s="143"/>
      <c r="O33" s="143"/>
      <c r="P33" s="95"/>
      <c r="Q33" s="143"/>
      <c r="R33" s="160"/>
      <c r="S33" s="160"/>
      <c r="T33" s="160"/>
      <c r="U33" s="160"/>
      <c r="V33" s="160"/>
      <c r="W33" s="160"/>
      <c r="X33" s="143"/>
      <c r="Y33" s="143"/>
      <c r="Z33" s="160"/>
      <c r="AA33" s="160"/>
      <c r="AB33" s="160"/>
      <c r="AC33" s="160"/>
      <c r="AD33" s="160"/>
      <c r="AE33" s="95"/>
      <c r="AF33"/>
      <c r="AG33" s="165"/>
      <c r="AH33" s="6"/>
      <c r="AI33" s="6"/>
      <c r="AJ33" s="6"/>
      <c r="AK33" s="6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ht="30" customHeight="1" spans="1:37">
      <c r="A34" s="25" t="s">
        <v>72</v>
      </c>
      <c r="B34" s="25"/>
      <c r="C34" s="25"/>
      <c r="D34" s="25"/>
      <c r="E34" s="25"/>
      <c r="F34" s="25"/>
      <c r="G34" s="25"/>
      <c r="H34" s="25"/>
      <c r="I34" s="25" t="s">
        <v>52</v>
      </c>
      <c r="J34" s="25"/>
      <c r="K34" s="143"/>
      <c r="L34" s="143"/>
      <c r="M34" s="143"/>
      <c r="N34" s="143"/>
      <c r="O34" s="143"/>
      <c r="P34" s="95"/>
      <c r="Q34" s="143"/>
      <c r="R34" s="160"/>
      <c r="S34" s="160"/>
      <c r="T34" s="160"/>
      <c r="U34" s="160"/>
      <c r="V34" s="160"/>
      <c r="W34" s="160"/>
      <c r="X34" s="143" t="s">
        <v>73</v>
      </c>
      <c r="Y34" s="143"/>
      <c r="Z34" s="160"/>
      <c r="AA34" s="160"/>
      <c r="AB34" s="160"/>
      <c r="AC34" s="160"/>
      <c r="AD34" s="160"/>
      <c r="AE34" s="95"/>
      <c r="AG34" s="165"/>
      <c r="AH34" s="6"/>
      <c r="AI34" s="6"/>
      <c r="AJ34" s="6"/>
      <c r="AK34" s="6"/>
    </row>
    <row r="35" ht="30" customHeight="1" spans="1:37">
      <c r="A35" s="25" t="s">
        <v>53</v>
      </c>
      <c r="B35" s="25"/>
      <c r="C35" s="81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144"/>
      <c r="P35" s="95"/>
      <c r="Q35" s="7"/>
      <c r="R35" s="1"/>
      <c r="S35" s="8"/>
      <c r="T35" s="7"/>
      <c r="U35" s="8"/>
      <c r="V35" s="8"/>
      <c r="X35" s="8"/>
      <c r="Z35" s="8"/>
      <c r="AA35" s="8"/>
      <c r="AD35" s="8"/>
      <c r="AG35" s="165"/>
      <c r="AH35" s="6"/>
      <c r="AI35" s="6"/>
      <c r="AJ35" s="6"/>
      <c r="AK35" s="6"/>
    </row>
    <row r="36" ht="30" customHeight="1" spans="1:18">
      <c r="A36" s="25" t="s">
        <v>73</v>
      </c>
      <c r="B36" s="25"/>
      <c r="C36" s="81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144"/>
      <c r="P36" s="95"/>
      <c r="R36" s="165"/>
    </row>
    <row r="37" spans="16:18">
      <c r="P37" s="95"/>
      <c r="R37" s="165"/>
    </row>
    <row r="38" spans="16:24">
      <c r="P38" s="95"/>
      <c r="Q38" s="6"/>
      <c r="R38" s="161"/>
      <c r="W38" s="6"/>
      <c r="X38" s="6"/>
    </row>
    <row r="39" s="6" customFormat="1" spans="5:18">
      <c r="E39" s="83"/>
      <c r="P39" s="95"/>
      <c r="R39" s="161"/>
    </row>
    <row r="40" s="6" customFormat="1" spans="2:18">
      <c r="B40"/>
      <c r="C40"/>
      <c r="D40"/>
      <c r="E40" s="83"/>
      <c r="R40" s="161"/>
    </row>
    <row r="41" s="6" customFormat="1" spans="5:24">
      <c r="E41" s="83"/>
      <c r="Q41" s="1"/>
      <c r="W41" s="1"/>
      <c r="X41" s="1"/>
    </row>
  </sheetData>
  <mergeCells count="55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30:B30"/>
    <mergeCell ref="D31:G31"/>
    <mergeCell ref="J31:O31"/>
    <mergeCell ref="D32:G32"/>
    <mergeCell ref="J32:O32"/>
    <mergeCell ref="A33:B33"/>
    <mergeCell ref="C33:H33"/>
    <mergeCell ref="I33:J33"/>
    <mergeCell ref="K33:O33"/>
    <mergeCell ref="R33:W33"/>
    <mergeCell ref="X33:Y33"/>
    <mergeCell ref="Z33:AD33"/>
    <mergeCell ref="A34:B34"/>
    <mergeCell ref="C34:H34"/>
    <mergeCell ref="I34:J34"/>
    <mergeCell ref="K34:O34"/>
    <mergeCell ref="R34:W34"/>
    <mergeCell ref="X34:Y34"/>
    <mergeCell ref="Z34:AD34"/>
    <mergeCell ref="A35:B35"/>
    <mergeCell ref="C35:O35"/>
    <mergeCell ref="A36:B36"/>
    <mergeCell ref="C36:O36"/>
    <mergeCell ref="A5:A6"/>
    <mergeCell ref="A20:A21"/>
    <mergeCell ref="C20:C21"/>
    <mergeCell ref="J7:J10"/>
    <mergeCell ref="O9:O10"/>
    <mergeCell ref="O13:O14"/>
    <mergeCell ref="O23:O24"/>
    <mergeCell ref="A31:B32"/>
    <mergeCell ref="H31:I32"/>
  </mergeCells>
  <pageMargins left="0" right="0" top="0.15625" bottom="0" header="0" footer="0"/>
  <pageSetup paperSize="9" scale="9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XFD46"/>
  <sheetViews>
    <sheetView workbookViewId="0">
      <selection activeCell="A1" sqref="$A1:$XFD1048576"/>
    </sheetView>
  </sheetViews>
  <sheetFormatPr defaultColWidth="9" defaultRowHeight="13.5"/>
  <cols>
    <col min="1" max="1" width="3.625" style="1" customWidth="1"/>
    <col min="2" max="2" width="6.625" style="7" customWidth="1"/>
    <col min="3" max="3" width="4.125" style="1" customWidth="1"/>
    <col min="4" max="4" width="11.375" style="8" customWidth="1"/>
    <col min="5" max="5" width="7.5" style="9" customWidth="1"/>
    <col min="6" max="6" width="11.375" style="8" customWidth="1"/>
    <col min="7" max="7" width="10.375" style="8" customWidth="1"/>
    <col min="8" max="8" width="3.625" style="1" customWidth="1"/>
    <col min="9" max="9" width="9.125" style="8" customWidth="1"/>
    <col min="10" max="10" width="4.125" style="1" customWidth="1"/>
    <col min="11" max="11" width="8.75" style="8" customWidth="1"/>
    <col min="12" max="12" width="11.25" style="8" customWidth="1"/>
    <col min="13" max="13" width="6.25" style="1" customWidth="1"/>
    <col min="14" max="14" width="5.5" style="1" customWidth="1"/>
    <col min="15" max="15" width="9.25" style="8" customWidth="1"/>
    <col min="16" max="16" width="11.125" style="1" customWidth="1"/>
    <col min="17" max="17" width="10.5" style="1" customWidth="1"/>
    <col min="18" max="18" width="11.875" style="6" customWidth="1"/>
    <col min="19" max="19" width="8.375" style="6" customWidth="1"/>
    <col min="20" max="20" width="6.25" style="6" customWidth="1"/>
    <col min="21" max="21" width="35.375" style="6" customWidth="1"/>
    <col min="22" max="22" width="23.75" style="6" customWidth="1"/>
    <col min="23" max="23" width="20.25" style="1" customWidth="1"/>
    <col min="24" max="26" width="9" style="1"/>
    <col min="27" max="27" width="11.125" style="1" customWidth="1"/>
    <col min="28" max="28" width="11.25" style="1" customWidth="1"/>
    <col min="29" max="29" width="27" style="1" customWidth="1"/>
    <col min="30" max="30" width="21.375" style="1" customWidth="1"/>
    <col min="31" max="34" width="9" style="1"/>
    <col min="35" max="35" width="14.75" style="1" customWidth="1"/>
    <col min="36" max="16384" width="9" style="1"/>
  </cols>
  <sheetData>
    <row r="1" ht="25.5" customHeight="1" spans="1:18">
      <c r="A1" s="10" t="s">
        <v>77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84"/>
      <c r="Q1" s="48" t="s">
        <v>1</v>
      </c>
      <c r="R1" s="145" t="s">
        <v>2</v>
      </c>
    </row>
    <row r="2" ht="26.1" customHeight="1" spans="1:38">
      <c r="A2" s="11" t="s">
        <v>3</v>
      </c>
      <c r="B2" s="11"/>
      <c r="C2" s="12" t="s">
        <v>4</v>
      </c>
      <c r="D2" s="13"/>
      <c r="E2" s="13"/>
      <c r="F2" s="13"/>
      <c r="G2" s="13"/>
      <c r="H2" s="13"/>
      <c r="I2" s="13"/>
      <c r="J2" s="13"/>
      <c r="K2" s="85"/>
      <c r="L2" s="86" t="s">
        <v>5</v>
      </c>
      <c r="M2" s="87"/>
      <c r="N2" s="88" t="s">
        <v>6</v>
      </c>
      <c r="O2" s="89"/>
      <c r="P2" s="90"/>
      <c r="Q2" s="90"/>
      <c r="R2" s="146" t="s">
        <v>7</v>
      </c>
      <c r="S2" s="146"/>
      <c r="T2" s="146"/>
      <c r="U2" s="146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</row>
    <row r="3" ht="26.1" customHeight="1" spans="1:39">
      <c r="A3" s="11" t="s">
        <v>8</v>
      </c>
      <c r="B3" s="11"/>
      <c r="C3" s="14">
        <v>14469427.67</v>
      </c>
      <c r="D3" s="15"/>
      <c r="E3" s="15"/>
      <c r="F3" s="16"/>
      <c r="G3" s="17" t="s">
        <v>9</v>
      </c>
      <c r="H3" s="18" t="s">
        <v>10</v>
      </c>
      <c r="I3" s="91"/>
      <c r="J3" s="91"/>
      <c r="K3" s="92"/>
      <c r="L3" s="11" t="s">
        <v>11</v>
      </c>
      <c r="M3" s="11"/>
      <c r="N3" s="93" t="s">
        <v>12</v>
      </c>
      <c r="O3" s="94"/>
      <c r="P3" s="95"/>
      <c r="Q3" s="95"/>
      <c r="R3" s="147" t="s">
        <v>6</v>
      </c>
      <c r="S3" s="148">
        <v>58</v>
      </c>
      <c r="T3" s="149">
        <v>3742</v>
      </c>
      <c r="U3" s="150" t="s">
        <v>4</v>
      </c>
      <c r="V3" s="149" t="s">
        <v>10</v>
      </c>
      <c r="W3" s="148">
        <v>14469427.67</v>
      </c>
      <c r="X3" s="149" t="s">
        <v>13</v>
      </c>
      <c r="Y3" s="149" t="s">
        <v>14</v>
      </c>
      <c r="Z3" s="162" t="s">
        <v>15</v>
      </c>
      <c r="AA3" s="163" t="s">
        <v>12</v>
      </c>
      <c r="AB3" s="162" t="s">
        <v>16</v>
      </c>
      <c r="AC3" s="164" t="s">
        <v>17</v>
      </c>
      <c r="AD3" s="95"/>
      <c r="AE3" s="95"/>
      <c r="AF3" s="95"/>
      <c r="AG3" s="95"/>
      <c r="AH3" s="95"/>
      <c r="AI3" s="95"/>
      <c r="AJ3" s="95"/>
      <c r="AK3" s="95"/>
      <c r="AL3" s="95"/>
      <c r="AM3" s="95"/>
    </row>
    <row r="4" ht="23.25" customHeight="1" spans="1:18">
      <c r="A4" s="11" t="s">
        <v>18</v>
      </c>
      <c r="B4" s="11"/>
      <c r="C4" s="19">
        <v>13883952.59</v>
      </c>
      <c r="D4" s="20"/>
      <c r="E4" s="20"/>
      <c r="F4" s="21"/>
      <c r="G4" s="17" t="s">
        <v>19</v>
      </c>
      <c r="H4" s="14"/>
      <c r="I4" s="15"/>
      <c r="J4" s="15"/>
      <c r="K4" s="16"/>
      <c r="L4" s="11" t="s">
        <v>20</v>
      </c>
      <c r="M4" s="11"/>
      <c r="N4" s="96">
        <v>3742</v>
      </c>
      <c r="O4" s="97"/>
      <c r="P4" s="95"/>
      <c r="R4" s="151"/>
    </row>
    <row r="5" ht="26.1" customHeight="1" spans="1:18">
      <c r="A5" s="11" t="s">
        <v>21</v>
      </c>
      <c r="B5" s="11" t="s">
        <v>22</v>
      </c>
      <c r="C5" s="11"/>
      <c r="D5" s="11"/>
      <c r="E5" s="11" t="s">
        <v>23</v>
      </c>
      <c r="F5" s="11"/>
      <c r="G5" s="22" t="s">
        <v>24</v>
      </c>
      <c r="H5" s="11" t="s">
        <v>25</v>
      </c>
      <c r="I5" s="11"/>
      <c r="J5" s="11" t="s">
        <v>26</v>
      </c>
      <c r="K5" s="11"/>
      <c r="L5" s="11" t="s">
        <v>27</v>
      </c>
      <c r="M5" s="11"/>
      <c r="N5" s="98" t="s">
        <v>28</v>
      </c>
      <c r="O5" s="98"/>
      <c r="P5" s="95"/>
      <c r="R5" s="151"/>
    </row>
    <row r="6" ht="26.1" customHeight="1" spans="1:20">
      <c r="A6" s="11"/>
      <c r="B6" s="23" t="s">
        <v>30</v>
      </c>
      <c r="C6" s="11" t="s">
        <v>31</v>
      </c>
      <c r="D6" s="22" t="s">
        <v>32</v>
      </c>
      <c r="E6" s="24" t="s">
        <v>30</v>
      </c>
      <c r="F6" s="22" t="s">
        <v>32</v>
      </c>
      <c r="G6" s="22" t="s">
        <v>32</v>
      </c>
      <c r="H6" s="11" t="s">
        <v>33</v>
      </c>
      <c r="I6" s="22" t="s">
        <v>32</v>
      </c>
      <c r="J6" s="11" t="s">
        <v>34</v>
      </c>
      <c r="K6" s="22" t="s">
        <v>32</v>
      </c>
      <c r="L6" s="22" t="s">
        <v>32</v>
      </c>
      <c r="M6" s="11" t="s">
        <v>35</v>
      </c>
      <c r="N6" s="98" t="s">
        <v>36</v>
      </c>
      <c r="O6" s="98" t="s">
        <v>32</v>
      </c>
      <c r="P6" s="95"/>
      <c r="R6" s="151"/>
      <c r="T6" s="1"/>
    </row>
    <row r="7" s="2" customFormat="1" ht="33" customHeight="1" spans="1:22">
      <c r="A7" s="25">
        <v>1</v>
      </c>
      <c r="B7" s="26">
        <v>42703</v>
      </c>
      <c r="C7" s="27" t="s">
        <v>37</v>
      </c>
      <c r="D7" s="28">
        <v>2769491.42</v>
      </c>
      <c r="E7" s="29">
        <v>42691</v>
      </c>
      <c r="F7" s="30">
        <v>2769491.42</v>
      </c>
      <c r="G7" s="28"/>
      <c r="H7" s="31"/>
      <c r="I7" s="99"/>
      <c r="J7" s="100" t="s">
        <v>57</v>
      </c>
      <c r="K7" s="99"/>
      <c r="L7" s="101">
        <v>700000</v>
      </c>
      <c r="M7" s="102" t="s">
        <v>38</v>
      </c>
      <c r="N7" s="62"/>
      <c r="O7" s="103">
        <f>D7-I7-K7-L7</f>
        <v>2069491.42</v>
      </c>
      <c r="P7" s="104"/>
      <c r="Q7" s="1"/>
      <c r="R7" s="151"/>
      <c r="S7" s="6"/>
      <c r="U7" s="152"/>
      <c r="V7" s="152"/>
    </row>
    <row r="8" s="2" customFormat="1" ht="21" customHeight="1" spans="1:22">
      <c r="A8" s="25"/>
      <c r="B8" s="32"/>
      <c r="C8" s="27"/>
      <c r="D8" s="28"/>
      <c r="E8" s="33"/>
      <c r="F8" s="28"/>
      <c r="G8" s="28"/>
      <c r="H8" s="31"/>
      <c r="I8" s="99"/>
      <c r="J8" s="105"/>
      <c r="K8" s="28"/>
      <c r="L8" s="101">
        <v>-700000</v>
      </c>
      <c r="M8" s="102" t="s">
        <v>64</v>
      </c>
      <c r="N8" s="62"/>
      <c r="O8" s="103"/>
      <c r="P8" s="104"/>
      <c r="U8" s="152"/>
      <c r="V8" s="152"/>
    </row>
    <row r="9" s="3" customFormat="1" ht="36" customHeight="1" spans="1:22">
      <c r="A9" s="11">
        <v>2</v>
      </c>
      <c r="B9" s="34">
        <v>42760</v>
      </c>
      <c r="C9" s="27" t="s">
        <v>37</v>
      </c>
      <c r="D9" s="35">
        <v>848200</v>
      </c>
      <c r="E9" s="36">
        <v>42760</v>
      </c>
      <c r="F9" s="37">
        <v>848200</v>
      </c>
      <c r="G9" s="35"/>
      <c r="H9" s="38" t="s">
        <v>56</v>
      </c>
      <c r="I9" s="106">
        <f>C3*0.02</f>
        <v>289388.5534</v>
      </c>
      <c r="J9" s="105"/>
      <c r="K9" s="106">
        <v>9372.08</v>
      </c>
      <c r="L9" s="101">
        <v>25000</v>
      </c>
      <c r="M9" s="102" t="s">
        <v>38</v>
      </c>
      <c r="N9" s="22"/>
      <c r="O9" s="107">
        <f>D9+L7-I9-K9-K10-L9-L10</f>
        <v>1046515.4666</v>
      </c>
      <c r="P9" s="108"/>
      <c r="U9" s="153"/>
      <c r="V9" s="153"/>
    </row>
    <row r="10" s="4" customFormat="1" ht="24.95" customHeight="1" spans="1:22">
      <c r="A10" s="39"/>
      <c r="B10" s="40" t="s">
        <v>58</v>
      </c>
      <c r="C10" s="41"/>
      <c r="D10" s="42"/>
      <c r="E10" s="43"/>
      <c r="F10" s="37"/>
      <c r="G10" s="37"/>
      <c r="H10" s="44"/>
      <c r="I10" s="106"/>
      <c r="J10" s="109"/>
      <c r="K10" s="106">
        <v>27923.9</v>
      </c>
      <c r="L10" s="101">
        <v>150000</v>
      </c>
      <c r="M10" s="102" t="s">
        <v>59</v>
      </c>
      <c r="N10" s="110"/>
      <c r="O10" s="111"/>
      <c r="P10" s="112"/>
      <c r="U10" s="154"/>
      <c r="V10" s="154"/>
    </row>
    <row r="11" s="4" customFormat="1" ht="63" customHeight="1" spans="1:22">
      <c r="A11" s="39"/>
      <c r="B11" s="45" t="s">
        <v>60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113"/>
      <c r="P11" s="112"/>
      <c r="U11" s="154"/>
      <c r="V11" s="154"/>
    </row>
    <row r="12" ht="23" customHeight="1" spans="1:20">
      <c r="A12" s="47"/>
      <c r="B12" s="48"/>
      <c r="C12" s="49"/>
      <c r="D12" s="50"/>
      <c r="E12" s="51"/>
      <c r="F12" s="50"/>
      <c r="G12" s="50"/>
      <c r="H12" s="52"/>
      <c r="I12" s="114"/>
      <c r="J12" s="47"/>
      <c r="K12" s="114"/>
      <c r="L12" s="101">
        <v>-175000</v>
      </c>
      <c r="M12" s="115" t="s">
        <v>64</v>
      </c>
      <c r="N12" s="60"/>
      <c r="O12" s="116"/>
      <c r="P12" s="95"/>
      <c r="R12" s="1"/>
      <c r="S12" s="1"/>
      <c r="T12" s="1"/>
    </row>
    <row r="13" s="2" customFormat="1" ht="27" customHeight="1" spans="1:22">
      <c r="A13" s="25">
        <v>3</v>
      </c>
      <c r="B13" s="53" t="s">
        <v>65</v>
      </c>
      <c r="C13" s="54"/>
      <c r="D13" s="55"/>
      <c r="E13" s="56"/>
      <c r="F13" s="55"/>
      <c r="G13" s="55"/>
      <c r="H13" s="31" t="s">
        <v>66</v>
      </c>
      <c r="I13" s="99">
        <v>0</v>
      </c>
      <c r="J13" s="25" t="s">
        <v>67</v>
      </c>
      <c r="K13" s="99">
        <v>1138.54</v>
      </c>
      <c r="L13" s="117">
        <v>24850</v>
      </c>
      <c r="M13" s="62" t="s">
        <v>68</v>
      </c>
      <c r="N13" s="62"/>
      <c r="O13" s="118">
        <f>L9+L10-I13-K13-K14-L13</f>
        <v>132541.56</v>
      </c>
      <c r="P13" s="104"/>
      <c r="R13" s="152"/>
      <c r="S13" s="152"/>
      <c r="T13" s="152"/>
      <c r="U13" s="152"/>
      <c r="V13" s="152"/>
    </row>
    <row r="14" s="2" customFormat="1" ht="19" customHeight="1" spans="1:22">
      <c r="A14" s="25"/>
      <c r="B14" s="48"/>
      <c r="C14" s="27"/>
      <c r="D14" s="28"/>
      <c r="E14" s="57"/>
      <c r="F14" s="28"/>
      <c r="G14" s="28"/>
      <c r="H14" s="31"/>
      <c r="I14" s="99"/>
      <c r="J14" s="119" t="s">
        <v>69</v>
      </c>
      <c r="K14" s="99">
        <v>16469.9</v>
      </c>
      <c r="L14" s="28"/>
      <c r="M14" s="70"/>
      <c r="N14" s="70"/>
      <c r="O14" s="120"/>
      <c r="P14" s="104"/>
      <c r="U14" s="152"/>
      <c r="V14" s="152"/>
    </row>
    <row r="15" s="2" customFormat="1" ht="30" customHeight="1" spans="1:22">
      <c r="A15" s="25">
        <v>4</v>
      </c>
      <c r="B15" s="58">
        <v>43034</v>
      </c>
      <c r="C15" s="27" t="s">
        <v>37</v>
      </c>
      <c r="D15" s="28">
        <v>1360000</v>
      </c>
      <c r="E15" s="33">
        <v>43008</v>
      </c>
      <c r="F15" s="28">
        <v>1360000</v>
      </c>
      <c r="G15" s="28"/>
      <c r="H15" s="31" t="s">
        <v>66</v>
      </c>
      <c r="I15" s="99">
        <v>0</v>
      </c>
      <c r="J15" s="25"/>
      <c r="K15" s="99">
        <v>0</v>
      </c>
      <c r="L15" s="28">
        <v>0</v>
      </c>
      <c r="M15" s="70"/>
      <c r="N15" s="70"/>
      <c r="O15" s="99">
        <f>D15-I15-K15-L15</f>
        <v>1360000</v>
      </c>
      <c r="P15" s="104"/>
      <c r="U15" s="152"/>
      <c r="V15" s="152"/>
    </row>
    <row r="16" ht="11" customHeight="1" spans="1:20">
      <c r="A16" s="47"/>
      <c r="B16" s="48"/>
      <c r="C16" s="49"/>
      <c r="D16" s="50"/>
      <c r="E16" s="59"/>
      <c r="F16" s="50"/>
      <c r="G16" s="50"/>
      <c r="H16" s="60"/>
      <c r="I16" s="114"/>
      <c r="J16" s="47"/>
      <c r="K16" s="114"/>
      <c r="L16" s="50"/>
      <c r="M16" s="60"/>
      <c r="N16" s="60"/>
      <c r="O16" s="116"/>
      <c r="P16" s="95"/>
      <c r="R16" s="1"/>
      <c r="S16" s="1"/>
      <c r="T16" s="1"/>
    </row>
    <row r="17" ht="33.95" customHeight="1" spans="1:20">
      <c r="A17" s="25">
        <v>5</v>
      </c>
      <c r="B17" s="58">
        <v>43143</v>
      </c>
      <c r="C17" s="27" t="s">
        <v>37</v>
      </c>
      <c r="D17" s="28">
        <v>2000000</v>
      </c>
      <c r="E17" s="33">
        <v>43099</v>
      </c>
      <c r="F17" s="28">
        <v>2750000</v>
      </c>
      <c r="G17" s="28"/>
      <c r="H17" s="31" t="s">
        <v>66</v>
      </c>
      <c r="I17" s="99">
        <v>0</v>
      </c>
      <c r="J17" s="25" t="s">
        <v>67</v>
      </c>
      <c r="K17" s="99">
        <v>66152</v>
      </c>
      <c r="L17" s="28">
        <v>0</v>
      </c>
      <c r="M17" s="70"/>
      <c r="N17" s="70"/>
      <c r="O17" s="99">
        <f>D17-I17-K17-L17</f>
        <v>1933848</v>
      </c>
      <c r="P17" s="95"/>
      <c r="R17" s="1"/>
      <c r="S17" s="1"/>
      <c r="T17" s="1"/>
    </row>
    <row r="18" ht="20.1" customHeight="1" spans="1:20">
      <c r="A18" s="25"/>
      <c r="B18" s="61"/>
      <c r="C18" s="27"/>
      <c r="D18" s="28"/>
      <c r="E18" s="33">
        <v>43132</v>
      </c>
      <c r="F18" s="28">
        <v>1250000</v>
      </c>
      <c r="G18" s="28"/>
      <c r="H18" s="62"/>
      <c r="I18" s="99"/>
      <c r="J18" s="25"/>
      <c r="K18" s="99"/>
      <c r="L18" s="28"/>
      <c r="M18" s="62"/>
      <c r="N18" s="62"/>
      <c r="O18" s="99"/>
      <c r="P18" s="95"/>
      <c r="R18"/>
      <c r="S18"/>
      <c r="T18"/>
    </row>
    <row r="19" ht="8" customHeight="1" spans="1:19">
      <c r="A19" s="47"/>
      <c r="B19" s="48"/>
      <c r="C19" s="49"/>
      <c r="D19" s="50"/>
      <c r="E19" s="59"/>
      <c r="F19" s="50"/>
      <c r="G19" s="50"/>
      <c r="H19" s="60"/>
      <c r="I19" s="114"/>
      <c r="J19" s="47"/>
      <c r="K19" s="114"/>
      <c r="L19" s="50"/>
      <c r="M19" s="121"/>
      <c r="N19" s="121"/>
      <c r="O19" s="114"/>
      <c r="P19" s="95"/>
      <c r="R19"/>
      <c r="S19" s="155"/>
    </row>
    <row r="20" ht="24" customHeight="1" spans="1:20">
      <c r="A20" s="63">
        <v>6</v>
      </c>
      <c r="B20" s="61">
        <v>43222</v>
      </c>
      <c r="C20" s="64" t="s">
        <v>37</v>
      </c>
      <c r="D20" s="28">
        <v>1000000</v>
      </c>
      <c r="E20" s="33"/>
      <c r="F20" s="28"/>
      <c r="G20" s="28"/>
      <c r="H20" s="31" t="s">
        <v>66</v>
      </c>
      <c r="I20" s="99">
        <v>0</v>
      </c>
      <c r="J20" s="25" t="s">
        <v>67</v>
      </c>
      <c r="K20" s="99">
        <v>0</v>
      </c>
      <c r="L20" s="101">
        <v>250000</v>
      </c>
      <c r="M20" s="122" t="s">
        <v>78</v>
      </c>
      <c r="N20" s="121"/>
      <c r="O20" s="118">
        <f>D20+D21-I20-K20-L20-L21</f>
        <v>1730000</v>
      </c>
      <c r="P20" s="123" t="s">
        <v>79</v>
      </c>
      <c r="Q20" s="50">
        <f>D20*2%</f>
        <v>20000</v>
      </c>
      <c r="R20"/>
      <c r="S20" s="156"/>
      <c r="T20" s="156"/>
    </row>
    <row r="21" ht="24" customHeight="1" spans="1:20">
      <c r="A21" s="65"/>
      <c r="B21" s="61">
        <v>43294</v>
      </c>
      <c r="C21" s="66"/>
      <c r="D21" s="28">
        <v>1000000</v>
      </c>
      <c r="E21" s="33"/>
      <c r="F21" s="28"/>
      <c r="G21" s="67"/>
      <c r="H21" s="31"/>
      <c r="I21" s="99"/>
      <c r="J21" s="70" t="s">
        <v>80</v>
      </c>
      <c r="K21" s="99"/>
      <c r="L21" s="124">
        <v>20000</v>
      </c>
      <c r="M21" s="125" t="s">
        <v>81</v>
      </c>
      <c r="N21" s="121"/>
      <c r="O21" s="120"/>
      <c r="P21" s="95"/>
      <c r="Q21" s="156"/>
      <c r="R21"/>
      <c r="S21" s="156"/>
      <c r="T21" s="157"/>
    </row>
    <row r="22" ht="22" customHeight="1" spans="1:20">
      <c r="A22" s="47"/>
      <c r="B22" s="48"/>
      <c r="C22" s="49"/>
      <c r="D22" s="50"/>
      <c r="E22" s="59"/>
      <c r="F22" s="50"/>
      <c r="G22" s="50"/>
      <c r="H22" s="52"/>
      <c r="I22" s="114"/>
      <c r="J22" s="47"/>
      <c r="K22" s="114"/>
      <c r="L22" s="126"/>
      <c r="M22" s="126"/>
      <c r="N22" s="121"/>
      <c r="O22" s="99"/>
      <c r="P22" s="95"/>
      <c r="Q22" s="156"/>
      <c r="R22"/>
      <c r="S22" s="156"/>
      <c r="T22" s="157"/>
    </row>
    <row r="23" ht="24" customHeight="1" spans="1:20">
      <c r="A23" s="25">
        <v>7</v>
      </c>
      <c r="B23" s="58">
        <v>43498</v>
      </c>
      <c r="C23" s="27" t="s">
        <v>37</v>
      </c>
      <c r="D23" s="28">
        <v>2000000</v>
      </c>
      <c r="E23" s="58">
        <v>43435</v>
      </c>
      <c r="F23" s="28">
        <v>4906261.17</v>
      </c>
      <c r="G23" s="28"/>
      <c r="H23" s="31" t="s">
        <v>66</v>
      </c>
      <c r="I23" s="99">
        <v>0</v>
      </c>
      <c r="J23" s="25"/>
      <c r="K23" s="99">
        <v>259645.93</v>
      </c>
      <c r="L23" s="124">
        <v>20000</v>
      </c>
      <c r="M23" s="127" t="s">
        <v>81</v>
      </c>
      <c r="N23" s="121"/>
      <c r="O23" s="128">
        <f>D23-I23-K23-L23-L24</f>
        <v>1220354.07</v>
      </c>
      <c r="P23" s="95"/>
      <c r="Q23" s="156"/>
      <c r="R23" s="158"/>
      <c r="S23" s="156"/>
      <c r="T23" s="157"/>
    </row>
    <row r="24" ht="24" customHeight="1" spans="1:20">
      <c r="A24" s="47"/>
      <c r="B24" s="68"/>
      <c r="C24" s="49"/>
      <c r="D24" s="50"/>
      <c r="E24" s="59"/>
      <c r="F24" s="50"/>
      <c r="G24" s="50"/>
      <c r="H24" s="52"/>
      <c r="I24" s="114"/>
      <c r="J24" s="47"/>
      <c r="K24" s="114"/>
      <c r="L24" s="101">
        <v>500000</v>
      </c>
      <c r="M24" s="129" t="s">
        <v>82</v>
      </c>
      <c r="N24" s="121"/>
      <c r="O24" s="130"/>
      <c r="P24" s="95"/>
      <c r="Q24" s="156"/>
      <c r="R24"/>
      <c r="S24" s="156"/>
      <c r="T24" s="157"/>
    </row>
    <row r="25" s="1" customFormat="1" ht="16" customHeight="1" spans="1:22">
      <c r="A25" s="25"/>
      <c r="B25" s="69"/>
      <c r="C25" s="27"/>
      <c r="D25" s="28"/>
      <c r="E25" s="33"/>
      <c r="F25" s="28"/>
      <c r="G25" s="28"/>
      <c r="H25" s="70"/>
      <c r="I25" s="99"/>
      <c r="J25" s="70"/>
      <c r="K25" s="114"/>
      <c r="L25" s="50"/>
      <c r="M25" s="60"/>
      <c r="N25" s="60"/>
      <c r="O25" s="114"/>
      <c r="P25" s="95"/>
      <c r="T25" s="6"/>
      <c r="U25" s="6"/>
      <c r="V25" s="6"/>
    </row>
    <row r="26" s="1" customFormat="1" ht="16" customHeight="1" spans="1:22">
      <c r="A26" s="25">
        <v>8</v>
      </c>
      <c r="B26" s="53" t="s">
        <v>85</v>
      </c>
      <c r="C26" s="27"/>
      <c r="D26" s="28"/>
      <c r="E26" s="33"/>
      <c r="F26" s="28"/>
      <c r="G26" s="28"/>
      <c r="H26" s="70"/>
      <c r="I26" s="99"/>
      <c r="J26" s="70"/>
      <c r="K26" s="114"/>
      <c r="L26" s="101">
        <v>-250000</v>
      </c>
      <c r="M26" s="122" t="s">
        <v>64</v>
      </c>
      <c r="N26" s="62" t="s">
        <v>86</v>
      </c>
      <c r="O26" s="131">
        <v>219345</v>
      </c>
      <c r="P26" s="95"/>
      <c r="T26" s="6"/>
      <c r="U26" s="6"/>
      <c r="V26" s="6"/>
    </row>
    <row r="27" s="1" customFormat="1" ht="16" customHeight="1" spans="1:22">
      <c r="A27" s="47"/>
      <c r="B27" s="68"/>
      <c r="C27" s="49"/>
      <c r="D27" s="50"/>
      <c r="E27" s="59"/>
      <c r="F27" s="50"/>
      <c r="G27" s="50"/>
      <c r="H27" s="70"/>
      <c r="I27" s="114"/>
      <c r="J27" s="70"/>
      <c r="K27" s="114"/>
      <c r="L27" s="50"/>
      <c r="M27" s="60"/>
      <c r="N27" s="62"/>
      <c r="O27" s="99">
        <f>0-L26-O26</f>
        <v>30655</v>
      </c>
      <c r="P27" s="95"/>
      <c r="T27" s="6"/>
      <c r="U27" s="6"/>
      <c r="V27" s="6"/>
    </row>
    <row r="28" s="5" customFormat="1" ht="16" customHeight="1" spans="1:22">
      <c r="A28" s="47"/>
      <c r="B28" s="68"/>
      <c r="C28" s="49"/>
      <c r="D28" s="50"/>
      <c r="E28" s="59"/>
      <c r="F28" s="50"/>
      <c r="G28" s="50"/>
      <c r="H28" s="70"/>
      <c r="I28" s="114"/>
      <c r="J28" s="70"/>
      <c r="K28" s="114"/>
      <c r="L28" s="50"/>
      <c r="M28" s="60"/>
      <c r="N28" s="62"/>
      <c r="O28" s="99"/>
      <c r="P28" s="95"/>
      <c r="R28" s="1"/>
      <c r="S28" s="1"/>
      <c r="T28" s="6"/>
      <c r="U28" s="6"/>
      <c r="V28" s="6"/>
    </row>
    <row r="29" s="5" customFormat="1" ht="32" customHeight="1" spans="1:22">
      <c r="A29" s="166">
        <v>9</v>
      </c>
      <c r="B29" s="167" t="s">
        <v>87</v>
      </c>
      <c r="C29" s="49"/>
      <c r="D29" s="50"/>
      <c r="E29" s="59"/>
      <c r="F29" s="50"/>
      <c r="G29" s="50"/>
      <c r="H29" s="70"/>
      <c r="I29" s="114"/>
      <c r="J29" s="70"/>
      <c r="K29" s="114"/>
      <c r="L29" s="101">
        <v>-500000</v>
      </c>
      <c r="M29" s="170" t="s">
        <v>88</v>
      </c>
      <c r="N29" s="60"/>
      <c r="O29" s="171">
        <f>D30-I30-K30-L29-L30-L31</f>
        <v>2613223</v>
      </c>
      <c r="P29" s="95"/>
      <c r="R29" s="1"/>
      <c r="S29" s="1"/>
      <c r="T29" s="6"/>
      <c r="U29" s="6"/>
      <c r="V29" s="6"/>
    </row>
    <row r="30" s="5" customFormat="1" ht="39" customHeight="1" spans="1:22">
      <c r="A30" s="168"/>
      <c r="B30" s="169">
        <v>43718</v>
      </c>
      <c r="C30" s="49" t="s">
        <v>37</v>
      </c>
      <c r="D30" s="50">
        <v>2212063</v>
      </c>
      <c r="E30" s="59"/>
      <c r="F30" s="50"/>
      <c r="G30" s="50"/>
      <c r="H30" s="52" t="s">
        <v>66</v>
      </c>
      <c r="I30" s="114">
        <v>0</v>
      </c>
      <c r="J30" s="47"/>
      <c r="K30" s="114">
        <v>0</v>
      </c>
      <c r="L30" s="124">
        <v>22120</v>
      </c>
      <c r="M30" s="172" t="s">
        <v>89</v>
      </c>
      <c r="N30" s="121"/>
      <c r="O30" s="173"/>
      <c r="P30" s="95"/>
      <c r="R30" s="1"/>
      <c r="S30" s="1"/>
      <c r="T30" s="6"/>
      <c r="U30" s="6"/>
      <c r="V30" s="6"/>
    </row>
    <row r="31" s="5" customFormat="1" ht="24" customHeight="1" spans="1:22">
      <c r="A31" s="47"/>
      <c r="B31" s="68"/>
      <c r="C31" s="49"/>
      <c r="D31" s="50"/>
      <c r="E31" s="59"/>
      <c r="F31" s="50"/>
      <c r="G31" s="50"/>
      <c r="H31" s="70"/>
      <c r="I31" s="114"/>
      <c r="J31" s="70"/>
      <c r="K31" s="114"/>
      <c r="L31" s="174">
        <v>76720</v>
      </c>
      <c r="M31" s="175" t="s">
        <v>90</v>
      </c>
      <c r="N31" s="60"/>
      <c r="O31" s="176"/>
      <c r="P31" s="95"/>
      <c r="R31" s="1"/>
      <c r="S31" s="1"/>
      <c r="T31" s="6"/>
      <c r="U31" s="6"/>
      <c r="V31" s="6"/>
    </row>
    <row r="32" s="5" customFormat="1" ht="23" customHeight="1" spans="1:22">
      <c r="A32" s="47"/>
      <c r="B32" s="68"/>
      <c r="C32" s="49"/>
      <c r="D32" s="50"/>
      <c r="E32" s="59"/>
      <c r="F32" s="50"/>
      <c r="G32" s="50"/>
      <c r="H32" s="70"/>
      <c r="I32" s="114"/>
      <c r="J32" s="70"/>
      <c r="K32" s="114"/>
      <c r="L32" s="50"/>
      <c r="M32" s="60"/>
      <c r="N32" s="60"/>
      <c r="O32" s="114"/>
      <c r="P32" s="95">
        <f>D35-I35-K35-L35-O35</f>
        <v>0</v>
      </c>
      <c r="R32" s="1"/>
      <c r="S32" s="1"/>
      <c r="T32" s="6"/>
      <c r="U32" s="6"/>
      <c r="V32" s="6"/>
    </row>
    <row r="33" ht="23" customHeight="1" spans="1:19">
      <c r="A33" s="47"/>
      <c r="B33" s="68"/>
      <c r="C33" s="49"/>
      <c r="D33" s="50"/>
      <c r="E33" s="59"/>
      <c r="F33" s="50"/>
      <c r="G33" s="50"/>
      <c r="H33" s="70"/>
      <c r="I33" s="114"/>
      <c r="J33" s="70"/>
      <c r="K33" s="114"/>
      <c r="L33" s="50"/>
      <c r="M33" s="60"/>
      <c r="N33" s="60"/>
      <c r="O33" s="114"/>
      <c r="P33" s="95"/>
      <c r="R33" s="1"/>
      <c r="S33" s="1"/>
    </row>
    <row r="34" ht="23" customHeight="1" spans="1:24">
      <c r="A34" s="47"/>
      <c r="B34" s="68"/>
      <c r="C34" s="49"/>
      <c r="D34" s="50"/>
      <c r="E34" s="51"/>
      <c r="F34" s="50"/>
      <c r="G34" s="50"/>
      <c r="H34" s="60"/>
      <c r="I34" s="114"/>
      <c r="J34" s="47"/>
      <c r="K34" s="138" t="s">
        <v>91</v>
      </c>
      <c r="L34" s="139"/>
      <c r="M34" s="139"/>
      <c r="N34" s="62"/>
      <c r="O34" s="114"/>
      <c r="P34" s="95"/>
      <c r="Q34" s="3"/>
      <c r="R34" s="159"/>
      <c r="S34" s="159"/>
      <c r="T34" s="153"/>
      <c r="U34" s="153"/>
      <c r="V34" s="153"/>
      <c r="W34" s="3"/>
      <c r="X34" s="3"/>
    </row>
    <row r="35" s="3" customFormat="1" ht="24.95" customHeight="1" spans="1:24">
      <c r="A35" s="11" t="s">
        <v>39</v>
      </c>
      <c r="B35" s="11"/>
      <c r="C35" s="71" t="s">
        <v>40</v>
      </c>
      <c r="D35" s="72">
        <f>SUM(D7:D34)</f>
        <v>13189754.42</v>
      </c>
      <c r="E35" s="73" t="s">
        <v>40</v>
      </c>
      <c r="F35" s="72">
        <f>SUM(F7:F34)</f>
        <v>13883952.59</v>
      </c>
      <c r="G35" s="72">
        <f>SUM(G7:G34)</f>
        <v>0</v>
      </c>
      <c r="H35" s="74" t="s">
        <v>40</v>
      </c>
      <c r="I35" s="72">
        <f>SUM(I7:I34)</f>
        <v>289388.5534</v>
      </c>
      <c r="J35" s="74" t="s">
        <v>40</v>
      </c>
      <c r="K35" s="72">
        <f>SUM(K7:K34)</f>
        <v>380702.35</v>
      </c>
      <c r="L35" s="72">
        <f>SUM(L7:L34)</f>
        <v>163690</v>
      </c>
      <c r="M35" s="74" t="s">
        <v>40</v>
      </c>
      <c r="N35" s="74"/>
      <c r="O35" s="72">
        <f>SUM(O7:O34)</f>
        <v>12355973.5166</v>
      </c>
      <c r="P35" s="140">
        <f>D35/C3</f>
        <v>0.911560202712565</v>
      </c>
      <c r="Q35" s="1">
        <f>F35-D35</f>
        <v>694198.17</v>
      </c>
      <c r="R35" s="50">
        <f>F35-D35</f>
        <v>694198.17</v>
      </c>
      <c r="S35" s="1"/>
      <c r="T35" s="6"/>
      <c r="U35" s="6"/>
      <c r="V35" s="6"/>
      <c r="W35" s="1"/>
      <c r="X35" s="1"/>
    </row>
    <row r="36" ht="21" customHeight="1" spans="1:19">
      <c r="A36" s="75" t="s">
        <v>41</v>
      </c>
      <c r="B36" s="75"/>
      <c r="C36" s="47" t="s">
        <v>42</v>
      </c>
      <c r="D36" s="76">
        <f>O29</f>
        <v>2613223</v>
      </c>
      <c r="E36" s="76"/>
      <c r="F36" s="76"/>
      <c r="G36" s="76"/>
      <c r="H36" s="77" t="s">
        <v>43</v>
      </c>
      <c r="I36" s="77"/>
      <c r="J36" s="141" t="s">
        <v>92</v>
      </c>
      <c r="K36" s="141"/>
      <c r="L36" s="141"/>
      <c r="M36" s="141"/>
      <c r="N36" s="141"/>
      <c r="O36" s="141"/>
      <c r="P36" s="95"/>
      <c r="Q36" s="3">
        <f>Q35/F35</f>
        <v>0.0500000389298362</v>
      </c>
      <c r="R36" s="159">
        <f>R35/F35</f>
        <v>0.0500000389298362</v>
      </c>
      <c r="S36" s="159"/>
    </row>
    <row r="37" ht="21" customHeight="1" spans="1:20">
      <c r="A37" s="75"/>
      <c r="B37" s="75"/>
      <c r="C37" s="47" t="s">
        <v>46</v>
      </c>
      <c r="D37" s="78">
        <f>D36</f>
        <v>2613223</v>
      </c>
      <c r="E37" s="78"/>
      <c r="F37" s="78"/>
      <c r="G37" s="78"/>
      <c r="H37" s="77"/>
      <c r="I37" s="77"/>
      <c r="J37" s="141"/>
      <c r="K37" s="141"/>
      <c r="L37" s="141"/>
      <c r="M37" s="141"/>
      <c r="N37" s="141"/>
      <c r="O37" s="141"/>
      <c r="P37" s="95"/>
      <c r="R37" s="1"/>
      <c r="S37" s="1"/>
      <c r="T37" s="1"/>
    </row>
    <row r="38" ht="42" customHeight="1" spans="1:16384">
      <c r="A38" s="25" t="s">
        <v>48</v>
      </c>
      <c r="B38" s="25"/>
      <c r="C38" s="79" t="s">
        <v>93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142"/>
      <c r="P38" s="95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ht="30" hidden="1" customHeight="1" spans="1:37">
      <c r="A39" s="25" t="s">
        <v>72</v>
      </c>
      <c r="B39" s="25"/>
      <c r="C39" s="25"/>
      <c r="D39" s="25"/>
      <c r="E39" s="25"/>
      <c r="F39" s="25"/>
      <c r="G39" s="25"/>
      <c r="H39" s="25"/>
      <c r="I39" s="25" t="s">
        <v>52</v>
      </c>
      <c r="J39" s="25"/>
      <c r="K39" s="143"/>
      <c r="L39" s="143"/>
      <c r="M39" s="143"/>
      <c r="N39" s="143"/>
      <c r="O39" s="143"/>
      <c r="P39" s="95"/>
      <c r="R39" s="1"/>
      <c r="S39" s="1"/>
      <c r="T39" s="160"/>
      <c r="U39" s="160"/>
      <c r="V39" s="160"/>
      <c r="W39" s="160"/>
      <c r="X39" s="143" t="s">
        <v>73</v>
      </c>
      <c r="Y39" s="143"/>
      <c r="Z39" s="160"/>
      <c r="AA39" s="160"/>
      <c r="AB39" s="160"/>
      <c r="AC39" s="160"/>
      <c r="AD39" s="160"/>
      <c r="AE39" s="95"/>
      <c r="AG39" s="165"/>
      <c r="AH39" s="6"/>
      <c r="AI39" s="6"/>
      <c r="AJ39" s="6"/>
      <c r="AK39" s="6"/>
    </row>
    <row r="40" ht="30" hidden="1" customHeight="1" spans="1:37">
      <c r="A40" s="25" t="s">
        <v>53</v>
      </c>
      <c r="B40" s="25"/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144"/>
      <c r="P40" s="95"/>
      <c r="Q40" s="3"/>
      <c r="R40" s="159"/>
      <c r="S40" s="159"/>
      <c r="T40" s="7"/>
      <c r="U40" s="8"/>
      <c r="V40" s="8"/>
      <c r="X40" s="8"/>
      <c r="Z40" s="8"/>
      <c r="AA40" s="8"/>
      <c r="AD40" s="8"/>
      <c r="AG40" s="165"/>
      <c r="AH40" s="6"/>
      <c r="AI40" s="6"/>
      <c r="AJ40" s="6"/>
      <c r="AK40" s="6"/>
    </row>
    <row r="41" ht="30" hidden="1" customHeight="1" spans="1:19">
      <c r="A41" s="25" t="s">
        <v>73</v>
      </c>
      <c r="B41" s="25"/>
      <c r="C41" s="81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144"/>
      <c r="P41" s="95"/>
      <c r="R41" s="1"/>
      <c r="S41" s="1"/>
    </row>
    <row r="42" spans="16:19">
      <c r="P42" s="95"/>
      <c r="Q42" s="3"/>
      <c r="R42" s="159"/>
      <c r="S42" s="159"/>
    </row>
    <row r="43" spans="16:24">
      <c r="P43" s="95"/>
      <c r="R43" s="1"/>
      <c r="S43" s="1"/>
      <c r="W43" s="6"/>
      <c r="X43" s="6"/>
    </row>
    <row r="44" s="6" customFormat="1" spans="5:19">
      <c r="E44" s="83"/>
      <c r="P44" s="95"/>
      <c r="Q44" s="3"/>
      <c r="R44" s="159"/>
      <c r="S44" s="159"/>
    </row>
    <row r="45" s="6" customFormat="1" spans="2:18">
      <c r="B45"/>
      <c r="C45"/>
      <c r="D45"/>
      <c r="E45" s="83"/>
      <c r="R45" s="161"/>
    </row>
    <row r="46" s="6" customFormat="1" spans="5:24">
      <c r="E46" s="83"/>
      <c r="Q46" s="1"/>
      <c r="W46" s="1"/>
      <c r="X46" s="1"/>
    </row>
  </sheetData>
  <mergeCells count="51">
    <mergeCell ref="A1:O1"/>
    <mergeCell ref="A2:B2"/>
    <mergeCell ref="C2:K2"/>
    <mergeCell ref="L2:M2"/>
    <mergeCell ref="N2:O2"/>
    <mergeCell ref="R2:U2"/>
    <mergeCell ref="A3:B3"/>
    <mergeCell ref="C3:F3"/>
    <mergeCell ref="H3:K3"/>
    <mergeCell ref="L3:M3"/>
    <mergeCell ref="N3:O3"/>
    <mergeCell ref="A4:B4"/>
    <mergeCell ref="C4:F4"/>
    <mergeCell ref="H4:K4"/>
    <mergeCell ref="L4:M4"/>
    <mergeCell ref="N4:O4"/>
    <mergeCell ref="B5:D5"/>
    <mergeCell ref="E5:F5"/>
    <mergeCell ref="H5:I5"/>
    <mergeCell ref="J5:K5"/>
    <mergeCell ref="L5:M5"/>
    <mergeCell ref="N5:O5"/>
    <mergeCell ref="B11:O11"/>
    <mergeCell ref="A35:B35"/>
    <mergeCell ref="D36:G36"/>
    <mergeCell ref="J36:O36"/>
    <mergeCell ref="D37:G37"/>
    <mergeCell ref="J37:O37"/>
    <mergeCell ref="A38:B38"/>
    <mergeCell ref="C38:O38"/>
    <mergeCell ref="A39:B39"/>
    <mergeCell ref="C39:H39"/>
    <mergeCell ref="I39:J39"/>
    <mergeCell ref="K39:O39"/>
    <mergeCell ref="X39:Y39"/>
    <mergeCell ref="Z39:AD39"/>
    <mergeCell ref="A40:B40"/>
    <mergeCell ref="C40:O40"/>
    <mergeCell ref="A41:B41"/>
    <mergeCell ref="C41:O41"/>
    <mergeCell ref="A5:A6"/>
    <mergeCell ref="A20:A21"/>
    <mergeCell ref="A29:A30"/>
    <mergeCell ref="C20:C21"/>
    <mergeCell ref="J7:J10"/>
    <mergeCell ref="O9:O10"/>
    <mergeCell ref="O13:O14"/>
    <mergeCell ref="O23:O24"/>
    <mergeCell ref="O29:O31"/>
    <mergeCell ref="A36:B37"/>
    <mergeCell ref="H36:I37"/>
  </mergeCells>
  <pageMargins left="0" right="0" top="0.15625" bottom="0" header="0" footer="0"/>
  <pageSetup paperSize="9" scale="9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3742-1</vt:lpstr>
      <vt:lpstr>3742- (2)</vt:lpstr>
      <vt:lpstr>3742 - (3)</vt:lpstr>
      <vt:lpstr>3742- (4)</vt:lpstr>
      <vt:lpstr>3742  -(5)</vt:lpstr>
      <vt:lpstr>3742  - (6)</vt:lpstr>
      <vt:lpstr>7</vt:lpstr>
      <vt:lpstr>8</vt:lpstr>
      <vt:lpstr>9</vt:lpstr>
      <vt:lpstr>10</vt:lpstr>
      <vt:lpstr>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2016-12-12T02:08:00Z</dcterms:created>
  <cp:lastPrinted>2017-03-15T08:23:00Z</cp:lastPrinted>
  <dcterms:modified xsi:type="dcterms:W3CDTF">2021-05-06T06:37:56Z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38DF33A432FD483FAFDB282247883897</vt:lpwstr>
  </property>
</Properties>
</file>