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7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</sheets>
  <calcPr calcId="144525"/>
</workbook>
</file>

<file path=xl/sharedStrings.xml><?xml version="1.0" encoding="utf-8"?>
<sst xmlns="http://schemas.openxmlformats.org/spreadsheetml/2006/main" count="733" uniqueCount="95">
  <si>
    <t xml:space="preserve"> 工程款支付证书  </t>
  </si>
  <si>
    <t>本次</t>
  </si>
  <si>
    <t>工程名称</t>
  </si>
  <si>
    <t>芜湖市青弋江分洪道马元交通桥接线工程</t>
  </si>
  <si>
    <t>档案编号</t>
  </si>
  <si>
    <t>CD2016-047</t>
  </si>
  <si>
    <t>合同金额</t>
  </si>
  <si>
    <t>中标日期</t>
  </si>
  <si>
    <t>2016.5.24</t>
  </si>
  <si>
    <t>合作单位</t>
  </si>
  <si>
    <t>金道财13956213075</t>
  </si>
  <si>
    <t>许 挺</t>
  </si>
  <si>
    <t>180日历天</t>
  </si>
  <si>
    <t>芜湖市
青弋江</t>
  </si>
  <si>
    <t>芜湖公司王冬汉13855369629</t>
  </si>
  <si>
    <t>中标项目，中标通知书、施工合同和投资协议原件均在庐江</t>
  </si>
  <si>
    <t>√</t>
  </si>
  <si>
    <t>中标通知书9.26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</si>
  <si>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</si>
  <si>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</si>
  <si>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</si>
  <si>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</si>
  <si>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</si>
  <si>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</si>
  <si>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</si>
  <si>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</si>
  <si>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</si>
  <si>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</si>
  <si>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实际支付</t>
  </si>
  <si>
    <t>日期</t>
  </si>
  <si>
    <t>账户</t>
  </si>
  <si>
    <t>金额</t>
  </si>
  <si>
    <t>比例</t>
  </si>
  <si>
    <t>税率</t>
  </si>
  <si>
    <t>备注</t>
  </si>
  <si>
    <t>户名</t>
  </si>
  <si>
    <t>中</t>
  </si>
  <si>
    <t>增值税及附加税</t>
  </si>
  <si>
    <t>扣除协议管理费  +2016.12.27办理外经证费用500</t>
  </si>
  <si>
    <t>暂扣</t>
  </si>
  <si>
    <t>合计</t>
  </si>
  <si>
    <t>-</t>
  </si>
  <si>
    <t>本次支付金额</t>
  </si>
  <si>
    <t>小写</t>
  </si>
  <si>
    <t>支付账号</t>
  </si>
  <si>
    <t>金道财     中国银行南陵县支行</t>
  </si>
  <si>
    <t>完工证明？</t>
  </si>
  <si>
    <t>大写</t>
  </si>
  <si>
    <t>6217  2563  0000  8416  447</t>
  </si>
  <si>
    <t>申请部门
意见</t>
  </si>
  <si>
    <t>1、</t>
  </si>
  <si>
    <t>中标项目，中标通知书(合肥）、施工合同和投资协议原件均在庐江</t>
  </si>
  <si>
    <t xml:space="preserve"> 2、此次借条已提供 。？</t>
  </si>
  <si>
    <t>项目管理
意见</t>
  </si>
  <si>
    <t>何总、朱总已同意支付（附表背面截图）。</t>
  </si>
  <si>
    <t>财务审核
意见</t>
  </si>
  <si>
    <t>质安稽查
意见</t>
  </si>
  <si>
    <r>
      <rPr>
        <sz val="9"/>
        <color rgb="FFFF0000"/>
        <rFont val="宋体"/>
        <charset val="134"/>
      </rPr>
      <t>是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否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营改增项目，及材料款支付核实：</t>
    </r>
  </si>
  <si>
    <t>总经理审批</t>
  </si>
  <si>
    <t>暂扣（第2次已付）</t>
  </si>
  <si>
    <t>申请支付第1次暂扣的100万</t>
  </si>
  <si>
    <t>远剑商贸</t>
  </si>
  <si>
    <t>金道财</t>
  </si>
  <si>
    <t xml:space="preserve"> 2、此次无借条。</t>
  </si>
  <si>
    <t xml:space="preserve">2017.6.20办理外经证费用500
</t>
  </si>
  <si>
    <t>6.27材料</t>
  </si>
  <si>
    <t>金道财  中国银行南陵县支行  6217  2563  0000  8416  447</t>
  </si>
  <si>
    <t>材料</t>
  </si>
  <si>
    <t>详见委托支付函</t>
  </si>
  <si>
    <t xml:space="preserve"> 2、此次借条已供。</t>
  </si>
  <si>
    <t>董事长审批</t>
  </si>
  <si>
    <t>2017.12.19办理涉税事项报告表费用500</t>
  </si>
  <si>
    <t>1月材料</t>
  </si>
  <si>
    <t>周转金</t>
  </si>
  <si>
    <t>中  金道财</t>
  </si>
  <si>
    <t>中福睿机械</t>
  </si>
  <si>
    <t>亚太汽车</t>
  </si>
  <si>
    <t>2017.9.5</t>
  </si>
  <si>
    <t>钉钉</t>
  </si>
  <si>
    <t xml:space="preserve">中  </t>
  </si>
  <si>
    <t xml:space="preserve"> </t>
  </si>
  <si>
    <t>按合同价的2%补扣余下的</t>
  </si>
  <si>
    <t>1%预留损失准备金</t>
  </si>
  <si>
    <t>彩霞建材</t>
  </si>
  <si>
    <t>已办终结结算</t>
  </si>
  <si>
    <t xml:space="preserve">2019/7/23办理外经证费用500；财务手续费400
</t>
  </si>
  <si>
    <t>昶信建筑劳务</t>
  </si>
  <si>
    <r>
      <rPr>
        <sz val="9"/>
        <color rgb="FF00B0F0"/>
        <rFont val="宋体"/>
        <charset val="134"/>
      </rPr>
      <t>中标书、施工合同、交工证书、投资协议及补充协议原件，审计报告复印件，在公司。交工时间2017年9月5日，审计时间2019年6月27日，审计价8029754.39元。</t>
    </r>
    <r>
      <rPr>
        <sz val="9"/>
        <color rgb="FFFF0000"/>
        <rFont val="宋体"/>
        <charset val="134"/>
      </rPr>
      <t>有项目部章已销毁</t>
    </r>
    <r>
      <rPr>
        <sz val="9"/>
        <color rgb="FF00B0F0"/>
        <rFont val="宋体"/>
        <charset val="134"/>
      </rPr>
      <t>。外经证已核销。</t>
    </r>
  </si>
  <si>
    <t>20年11月外经证办理</t>
  </si>
  <si>
    <t>南陵县亚太汽车运输有限公司-机械</t>
  </si>
  <si>
    <t>2021-1-22沙建参加竣工验收会</t>
  </si>
  <si>
    <t>程雯-劳务</t>
  </si>
  <si>
    <t>金道财-零星材料</t>
  </si>
  <si>
    <t>手续费</t>
  </si>
  <si>
    <r>
      <rPr>
        <sz val="9"/>
        <color rgb="FF00B0F0"/>
        <rFont val="宋体"/>
        <charset val="134"/>
      </rPr>
      <t>中标书、施工合同、交工证书、投资协议及补充协议原件，审计报告复印件，在公司。交工时间2017年9月5日，审计时间2019年6月27日，审计价8029754.39元。</t>
    </r>
    <r>
      <rPr>
        <sz val="9"/>
        <color rgb="FFFF0000"/>
        <rFont val="宋体"/>
        <charset val="134"/>
      </rPr>
      <t>有项目部章已销毁</t>
    </r>
    <r>
      <rPr>
        <sz val="9"/>
        <color rgb="FF00B0F0"/>
        <rFont val="宋体"/>
        <charset val="134"/>
      </rPr>
      <t>。外经证已核销。终结结算承诺书在公司</t>
    </r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</si>
</sst>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yy/m/d;@"/>
    <numFmt numFmtId="178" formatCode="m/d;@"/>
    <numFmt numFmtId="179" formatCode="[DBNum2][$-804]General"/>
    <numFmt numFmtId="180" formatCode="0.00_ "/>
  </numFmts>
  <fonts count="56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sz val="9"/>
      <color theme="1"/>
      <name val="Arial"/>
      <charset val="134"/>
    </font>
    <font>
      <b/>
      <sz val="10"/>
      <color rgb="FFFF0000"/>
      <name val="宋体"/>
      <charset val="134"/>
    </font>
    <font>
      <sz val="9"/>
      <color rgb="FF00B0F0"/>
      <name val="宋体"/>
      <charset val="134"/>
    </font>
    <font>
      <b/>
      <sz val="9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9"/>
      <color rgb="FFFFC000"/>
      <name val="宋体"/>
      <charset val="134"/>
    </font>
    <font>
      <sz val="8"/>
      <color rgb="FFFFC000"/>
      <name val="宋体"/>
      <charset val="134"/>
      <scheme val="minor"/>
    </font>
    <font>
      <b/>
      <sz val="9"/>
      <color rgb="FF7030A0"/>
      <name val="宋体"/>
      <charset val="134"/>
    </font>
    <font>
      <sz val="12"/>
      <color indexed="8"/>
      <name val="宋体"/>
      <charset val="134"/>
    </font>
    <font>
      <sz val="9"/>
      <color theme="1"/>
      <name val="宋体"/>
      <charset val="134"/>
      <scheme val="minor"/>
    </font>
    <font>
      <sz val="10"/>
      <color rgb="FF0070C0"/>
      <name val="宋体"/>
      <charset val="134"/>
      <scheme val="minor"/>
    </font>
    <font>
      <sz val="10"/>
      <color rgb="FF0070C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9"/>
      <color rgb="FF00B050"/>
      <name val="宋体"/>
      <charset val="134"/>
    </font>
    <font>
      <sz val="11"/>
      <name val="宋体"/>
      <charset val="134"/>
      <scheme val="minor"/>
    </font>
    <font>
      <b/>
      <sz val="11"/>
      <color rgb="FF7030A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6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2" fillId="2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8" borderId="16" applyNumberFormat="0" applyFont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0" fillId="17" borderId="17" applyNumberFormat="0" applyAlignment="0" applyProtection="0">
      <alignment vertical="center"/>
    </xf>
    <xf numFmtId="0" fontId="50" fillId="17" borderId="18" applyNumberFormat="0" applyAlignment="0" applyProtection="0">
      <alignment vertical="center"/>
    </xf>
    <xf numFmtId="0" fontId="49" fillId="32" borderId="20" applyNumberFormat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7" fillId="0" borderId="0"/>
    <xf numFmtId="0" fontId="35" fillId="28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/>
    </xf>
    <xf numFmtId="0" fontId="3" fillId="0" borderId="0" xfId="55" applyFont="1" applyFill="1" applyBorder="1" applyAlignment="1">
      <alignment horizontal="center" vertical="center"/>
    </xf>
    <xf numFmtId="0" fontId="4" fillId="0" borderId="0" xfId="55" applyFont="1">
      <alignment vertical="center"/>
    </xf>
    <xf numFmtId="177" fontId="1" fillId="0" borderId="0" xfId="55" applyNumberFormat="1" applyFont="1" applyFill="1" applyBorder="1" applyAlignment="1">
      <alignment horizontal="center" vertical="center"/>
    </xf>
    <xf numFmtId="176" fontId="1" fillId="0" borderId="0" xfId="55" applyNumberFormat="1" applyFont="1" applyFill="1" applyBorder="1" applyAlignment="1">
      <alignment horizontal="center" vertical="center"/>
    </xf>
    <xf numFmtId="0" fontId="5" fillId="0" borderId="0" xfId="55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 wrapText="1"/>
    </xf>
    <xf numFmtId="0" fontId="6" fillId="0" borderId="2" xfId="55" applyFont="1" applyFill="1" applyBorder="1" applyAlignment="1">
      <alignment horizontal="center" vertical="center" shrinkToFit="1"/>
    </xf>
    <xf numFmtId="0" fontId="6" fillId="0" borderId="3" xfId="55" applyFont="1" applyFill="1" applyBorder="1" applyAlignment="1">
      <alignment horizontal="center" vertical="center" shrinkToFit="1"/>
    </xf>
    <xf numFmtId="176" fontId="7" fillId="0" borderId="2" xfId="55" applyNumberFormat="1" applyFont="1" applyFill="1" applyBorder="1" applyAlignment="1">
      <alignment horizontal="center" vertical="center" wrapText="1"/>
    </xf>
    <xf numFmtId="176" fontId="7" fillId="0" borderId="3" xfId="55" applyNumberFormat="1" applyFont="1" applyFill="1" applyBorder="1" applyAlignment="1">
      <alignment horizontal="center" vertical="center" wrapText="1"/>
    </xf>
    <xf numFmtId="176" fontId="7" fillId="0" borderId="4" xfId="55" applyNumberFormat="1" applyFont="1" applyFill="1" applyBorder="1" applyAlignment="1">
      <alignment horizontal="center" vertical="center" wrapText="1"/>
    </xf>
    <xf numFmtId="176" fontId="2" fillId="0" borderId="1" xfId="55" applyNumberFormat="1" applyFont="1" applyFill="1" applyBorder="1" applyAlignment="1">
      <alignment horizontal="center" vertical="center" shrinkToFit="1"/>
    </xf>
    <xf numFmtId="176" fontId="8" fillId="0" borderId="2" xfId="55" applyNumberFormat="1" applyFont="1" applyFill="1" applyBorder="1" applyAlignment="1">
      <alignment horizontal="center" vertical="center" wrapText="1"/>
    </xf>
    <xf numFmtId="176" fontId="8" fillId="0" borderId="3" xfId="55" applyNumberFormat="1" applyFont="1" applyFill="1" applyBorder="1" applyAlignment="1">
      <alignment horizontal="center" vertical="center" wrapText="1"/>
    </xf>
    <xf numFmtId="176" fontId="8" fillId="0" borderId="4" xfId="55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vertical="center" wrapText="1"/>
    </xf>
    <xf numFmtId="0" fontId="9" fillId="0" borderId="1" xfId="55" applyFont="1" applyFill="1" applyBorder="1" applyAlignment="1">
      <alignment horizontal="center" vertical="center" wrapText="1"/>
    </xf>
    <xf numFmtId="176" fontId="10" fillId="2" borderId="1" xfId="55" applyNumberFormat="1" applyFont="1" applyFill="1" applyBorder="1" applyAlignment="1">
      <alignment horizontal="center" vertical="center" shrinkToFit="1"/>
    </xf>
    <xf numFmtId="176" fontId="2" fillId="0" borderId="1" xfId="55" applyNumberFormat="1" applyFont="1" applyFill="1" applyBorder="1" applyAlignment="1">
      <alignment horizontal="center" vertical="center" wrapText="1"/>
    </xf>
    <xf numFmtId="177" fontId="2" fillId="0" borderId="1" xfId="55" applyNumberFormat="1" applyFont="1" applyFill="1" applyBorder="1" applyAlignment="1">
      <alignment horizontal="center" vertical="center" wrapText="1"/>
    </xf>
    <xf numFmtId="176" fontId="1" fillId="2" borderId="1" xfId="55" applyNumberFormat="1" applyFont="1" applyFill="1" applyBorder="1" applyAlignment="1">
      <alignment horizontal="right" vertical="center" shrinkToFit="1"/>
    </xf>
    <xf numFmtId="0" fontId="2" fillId="3" borderId="1" xfId="55" applyFont="1" applyFill="1" applyBorder="1" applyAlignment="1">
      <alignment horizontal="center" vertical="center" wrapText="1"/>
    </xf>
    <xf numFmtId="177" fontId="11" fillId="3" borderId="1" xfId="55" applyNumberFormat="1" applyFont="1" applyFill="1" applyBorder="1" applyAlignment="1">
      <alignment horizontal="center" vertical="center" shrinkToFit="1"/>
    </xf>
    <xf numFmtId="14" fontId="2" fillId="3" borderId="1" xfId="55" applyNumberFormat="1" applyFont="1" applyFill="1" applyBorder="1" applyAlignment="1">
      <alignment horizontal="center" vertical="center" wrapText="1"/>
    </xf>
    <xf numFmtId="176" fontId="2" fillId="3" borderId="1" xfId="55" applyNumberFormat="1" applyFont="1" applyFill="1" applyBorder="1" applyAlignment="1">
      <alignment horizontal="right" vertical="center" shrinkToFit="1"/>
    </xf>
    <xf numFmtId="177" fontId="11" fillId="0" borderId="1" xfId="55" applyNumberFormat="1" applyFont="1" applyFill="1" applyBorder="1" applyAlignment="1">
      <alignment horizontal="center" vertical="center" shrinkToFit="1"/>
    </xf>
    <xf numFmtId="14" fontId="2" fillId="0" borderId="1" xfId="55" applyNumberFormat="1" applyFont="1" applyFill="1" applyBorder="1" applyAlignment="1">
      <alignment horizontal="center" vertical="center" wrapText="1"/>
    </xf>
    <xf numFmtId="176" fontId="2" fillId="0" borderId="1" xfId="55" applyNumberFormat="1" applyFont="1" applyFill="1" applyBorder="1" applyAlignment="1">
      <alignment horizontal="right" vertical="center" shrinkToFit="1"/>
    </xf>
    <xf numFmtId="178" fontId="2" fillId="0" borderId="1" xfId="55" applyNumberFormat="1" applyFont="1" applyFill="1" applyBorder="1" applyAlignment="1">
      <alignment horizontal="center" vertical="center" wrapText="1"/>
    </xf>
    <xf numFmtId="0" fontId="1" fillId="3" borderId="1" xfId="55" applyFont="1" applyFill="1" applyBorder="1" applyAlignment="1">
      <alignment horizontal="center" vertical="center" wrapText="1"/>
    </xf>
    <xf numFmtId="177" fontId="12" fillId="3" borderId="1" xfId="55" applyNumberFormat="1" applyFont="1" applyFill="1" applyBorder="1" applyAlignment="1">
      <alignment horizontal="center" vertical="center" shrinkToFit="1"/>
    </xf>
    <xf numFmtId="14" fontId="1" fillId="3" borderId="1" xfId="55" applyNumberFormat="1" applyFont="1" applyFill="1" applyBorder="1" applyAlignment="1">
      <alignment horizontal="center" vertical="center" wrapText="1"/>
    </xf>
    <xf numFmtId="176" fontId="1" fillId="3" borderId="1" xfId="55" applyNumberFormat="1" applyFont="1" applyFill="1" applyBorder="1" applyAlignment="1">
      <alignment horizontal="right" vertical="center" shrinkToFit="1"/>
    </xf>
    <xf numFmtId="178" fontId="1" fillId="3" borderId="1" xfId="55" applyNumberFormat="1" applyFont="1" applyFill="1" applyBorder="1" applyAlignment="1">
      <alignment horizontal="center" vertical="center" wrapText="1"/>
    </xf>
    <xf numFmtId="176" fontId="9" fillId="3" borderId="1" xfId="55" applyNumberFormat="1" applyFont="1" applyFill="1" applyBorder="1" applyAlignment="1">
      <alignment horizontal="left" vertical="center"/>
    </xf>
    <xf numFmtId="178" fontId="2" fillId="3" borderId="1" xfId="55" applyNumberFormat="1" applyFont="1" applyFill="1" applyBorder="1" applyAlignment="1">
      <alignment horizontal="center" vertical="center" wrapText="1"/>
    </xf>
    <xf numFmtId="14" fontId="8" fillId="0" borderId="1" xfId="55" applyNumberFormat="1" applyFont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14" fontId="1" fillId="0" borderId="1" xfId="55" applyNumberFormat="1" applyFont="1" applyFill="1" applyBorder="1" applyAlignment="1">
      <alignment horizontal="center" vertical="center" wrapText="1"/>
    </xf>
    <xf numFmtId="176" fontId="1" fillId="0" borderId="1" xfId="55" applyNumberFormat="1" applyFont="1" applyFill="1" applyBorder="1" applyAlignment="1">
      <alignment horizontal="right" vertical="center" shrinkToFit="1"/>
    </xf>
    <xf numFmtId="178" fontId="1" fillId="0" borderId="1" xfId="55" applyNumberFormat="1" applyFont="1" applyFill="1" applyBorder="1" applyAlignment="1">
      <alignment horizontal="center" vertical="center" wrapText="1"/>
    </xf>
    <xf numFmtId="176" fontId="2" fillId="0" borderId="1" xfId="55" applyNumberFormat="1" applyFont="1" applyFill="1" applyBorder="1" applyAlignment="1">
      <alignment horizontal="left" vertical="center"/>
    </xf>
    <xf numFmtId="176" fontId="2" fillId="2" borderId="1" xfId="55" applyNumberFormat="1" applyFont="1" applyFill="1" applyBorder="1" applyAlignment="1">
      <alignment horizontal="right" vertical="center" shrinkToFit="1"/>
    </xf>
    <xf numFmtId="58" fontId="10" fillId="3" borderId="1" xfId="0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176" fontId="10" fillId="3" borderId="1" xfId="55" applyNumberFormat="1" applyFont="1" applyFill="1" applyBorder="1" applyAlignment="1">
      <alignment horizontal="right" vertical="center" shrinkToFit="1"/>
    </xf>
    <xf numFmtId="176" fontId="9" fillId="3" borderId="1" xfId="55" applyNumberFormat="1" applyFont="1" applyFill="1" applyBorder="1" applyAlignment="1">
      <alignment horizontal="right" vertical="center" shrinkToFit="1"/>
    </xf>
    <xf numFmtId="176" fontId="1" fillId="0" borderId="1" xfId="55" applyNumberFormat="1" applyFont="1" applyFill="1" applyBorder="1" applyAlignment="1">
      <alignment horizontal="left" vertical="center"/>
    </xf>
    <xf numFmtId="177" fontId="12" fillId="0" borderId="1" xfId="55" applyNumberFormat="1" applyFont="1" applyFill="1" applyBorder="1" applyAlignment="1">
      <alignment horizontal="center" vertical="center" shrinkToFit="1"/>
    </xf>
    <xf numFmtId="0" fontId="3" fillId="0" borderId="1" xfId="55" applyFont="1" applyFill="1" applyBorder="1" applyAlignment="1">
      <alignment horizontal="center" vertical="center" wrapText="1"/>
    </xf>
    <xf numFmtId="0" fontId="3" fillId="4" borderId="1" xfId="55" applyFont="1" applyFill="1" applyBorder="1" applyAlignment="1">
      <alignment horizontal="center" vertical="center" shrinkToFit="1"/>
    </xf>
    <xf numFmtId="176" fontId="13" fillId="4" borderId="1" xfId="55" applyNumberFormat="1" applyFont="1" applyFill="1" applyBorder="1" applyAlignment="1">
      <alignment horizontal="right" vertical="center" shrinkToFit="1"/>
    </xf>
    <xf numFmtId="176" fontId="13" fillId="2" borderId="1" xfId="55" applyNumberFormat="1" applyFont="1" applyFill="1" applyBorder="1" applyAlignment="1">
      <alignment horizontal="right" vertical="center" shrinkToFit="1"/>
    </xf>
    <xf numFmtId="0" fontId="8" fillId="0" borderId="1" xfId="55" applyFont="1" applyFill="1" applyBorder="1" applyAlignment="1">
      <alignment horizontal="center" vertical="center" wrapText="1"/>
    </xf>
    <xf numFmtId="176" fontId="14" fillId="3" borderId="2" xfId="55" applyNumberFormat="1" applyFont="1" applyFill="1" applyBorder="1" applyAlignment="1">
      <alignment horizontal="center" vertical="center" wrapText="1"/>
    </xf>
    <xf numFmtId="176" fontId="14" fillId="3" borderId="3" xfId="55" applyNumberFormat="1" applyFont="1" applyFill="1" applyBorder="1" applyAlignment="1">
      <alignment horizontal="center" vertical="center" wrapText="1"/>
    </xf>
    <xf numFmtId="0" fontId="1" fillId="0" borderId="5" xfId="55" applyFont="1" applyFill="1" applyBorder="1" applyAlignment="1">
      <alignment horizontal="center" vertical="center" wrapText="1"/>
    </xf>
    <xf numFmtId="179" fontId="14" fillId="3" borderId="2" xfId="55" applyNumberFormat="1" applyFont="1" applyFill="1" applyBorder="1" applyAlignment="1">
      <alignment horizontal="center" vertical="center" shrinkToFit="1"/>
    </xf>
    <xf numFmtId="179" fontId="14" fillId="3" borderId="3" xfId="55" applyNumberFormat="1" applyFont="1" applyFill="1" applyBorder="1" applyAlignment="1">
      <alignment horizontal="center" vertical="center" shrinkToFit="1"/>
    </xf>
    <xf numFmtId="0" fontId="2" fillId="0" borderId="2" xfId="55" applyFont="1" applyFill="1" applyBorder="1" applyAlignment="1">
      <alignment horizontal="center" vertical="center" wrapText="1"/>
    </xf>
    <xf numFmtId="0" fontId="15" fillId="3" borderId="2" xfId="55" applyFont="1" applyFill="1" applyBorder="1" applyAlignment="1">
      <alignment horizontal="left" vertical="center" wrapText="1"/>
    </xf>
    <xf numFmtId="0" fontId="15" fillId="3" borderId="3" xfId="55" applyFont="1" applyFill="1" applyBorder="1" applyAlignment="1">
      <alignment horizontal="left" vertical="center" wrapText="1"/>
    </xf>
    <xf numFmtId="0" fontId="16" fillId="0" borderId="6" xfId="55" applyFont="1" applyFill="1" applyBorder="1" applyAlignment="1">
      <alignment horizontal="left" vertical="center" wrapText="1"/>
    </xf>
    <xf numFmtId="0" fontId="16" fillId="0" borderId="7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left" vertical="center" wrapText="1"/>
    </xf>
    <xf numFmtId="0" fontId="1" fillId="0" borderId="3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left" vertical="top" wrapText="1"/>
    </xf>
    <xf numFmtId="0" fontId="1" fillId="0" borderId="3" xfId="55" applyFont="1" applyFill="1" applyBorder="1" applyAlignment="1">
      <alignment horizontal="left" vertical="top" wrapText="1"/>
    </xf>
    <xf numFmtId="0" fontId="2" fillId="0" borderId="1" xfId="55" applyFont="1" applyFill="1" applyBorder="1" applyAlignment="1">
      <alignment horizontal="center" vertical="top" wrapText="1"/>
    </xf>
    <xf numFmtId="0" fontId="6" fillId="0" borderId="4" xfId="55" applyFont="1" applyFill="1" applyBorder="1" applyAlignment="1">
      <alignment horizontal="center" vertical="center" shrinkToFit="1"/>
    </xf>
    <xf numFmtId="0" fontId="2" fillId="0" borderId="4" xfId="55" applyFont="1" applyFill="1" applyBorder="1" applyAlignment="1">
      <alignment horizontal="center" vertical="center" wrapText="1"/>
    </xf>
    <xf numFmtId="176" fontId="6" fillId="0" borderId="2" xfId="55" applyNumberFormat="1" applyFont="1" applyFill="1" applyBorder="1" applyAlignment="1">
      <alignment horizontal="center" vertical="center" shrinkToFit="1"/>
    </xf>
    <xf numFmtId="176" fontId="6" fillId="0" borderId="4" xfId="55" applyNumberFormat="1" applyFont="1" applyFill="1" applyBorder="1" applyAlignment="1">
      <alignment horizontal="center" vertical="center" shrinkToFit="1"/>
    </xf>
    <xf numFmtId="0" fontId="17" fillId="0" borderId="2" xfId="55" applyFont="1" applyFill="1" applyBorder="1" applyAlignment="1">
      <alignment horizontal="center" vertical="center"/>
    </xf>
    <xf numFmtId="0" fontId="17" fillId="0" borderId="3" xfId="55" applyFont="1" applyFill="1" applyBorder="1" applyAlignment="1">
      <alignment horizontal="center" vertical="center"/>
    </xf>
    <xf numFmtId="0" fontId="17" fillId="0" borderId="4" xfId="55" applyFont="1" applyFill="1" applyBorder="1" applyAlignment="1">
      <alignment horizontal="center" vertical="center"/>
    </xf>
    <xf numFmtId="176" fontId="18" fillId="0" borderId="2" xfId="55" applyNumberFormat="1" applyFont="1" applyFill="1" applyBorder="1" applyAlignment="1">
      <alignment horizontal="center" vertical="center" wrapText="1"/>
    </xf>
    <xf numFmtId="176" fontId="18" fillId="0" borderId="4" xfId="55" applyNumberFormat="1" applyFont="1" applyFill="1" applyBorder="1" applyAlignment="1">
      <alignment horizontal="center" vertical="center" wrapText="1"/>
    </xf>
    <xf numFmtId="0" fontId="6" fillId="0" borderId="2" xfId="55" applyFont="1" applyBorder="1" applyAlignment="1">
      <alignment horizontal="center" vertical="center" wrapText="1"/>
    </xf>
    <xf numFmtId="0" fontId="6" fillId="0" borderId="4" xfId="55" applyFont="1" applyBorder="1" applyAlignment="1">
      <alignment horizontal="center" vertical="center" wrapText="1"/>
    </xf>
    <xf numFmtId="176" fontId="9" fillId="0" borderId="2" xfId="55" applyNumberFormat="1" applyFont="1" applyFill="1" applyBorder="1" applyAlignment="1">
      <alignment horizontal="center" vertical="center" wrapText="1"/>
    </xf>
    <xf numFmtId="176" fontId="9" fillId="0" borderId="3" xfId="55" applyNumberFormat="1" applyFont="1" applyFill="1" applyBorder="1" applyAlignment="1">
      <alignment horizontal="center" vertical="center" wrapText="1"/>
    </xf>
    <xf numFmtId="176" fontId="9" fillId="0" borderId="1" xfId="55" applyNumberFormat="1" applyFont="1" applyFill="1" applyBorder="1" applyAlignment="1">
      <alignment horizontal="center" vertical="center" wrapText="1"/>
    </xf>
    <xf numFmtId="9" fontId="2" fillId="0" borderId="1" xfId="21" applyFont="1" applyFill="1" applyBorder="1" applyAlignment="1">
      <alignment horizontal="center" vertical="center" wrapText="1"/>
    </xf>
    <xf numFmtId="176" fontId="2" fillId="4" borderId="1" xfId="55" applyNumberFormat="1" applyFont="1" applyFill="1" applyBorder="1" applyAlignment="1">
      <alignment horizontal="right" vertical="center" shrinkToFit="1"/>
    </xf>
    <xf numFmtId="9" fontId="2" fillId="0" borderId="1" xfId="55" applyNumberFormat="1" applyFont="1" applyFill="1" applyBorder="1" applyAlignment="1">
      <alignment horizontal="center" vertical="center" wrapText="1"/>
    </xf>
    <xf numFmtId="176" fontId="2" fillId="4" borderId="5" xfId="55" applyNumberFormat="1" applyFont="1" applyFill="1" applyBorder="1" applyAlignment="1">
      <alignment horizontal="right" vertical="center" shrinkToFit="1"/>
    </xf>
    <xf numFmtId="176" fontId="2" fillId="0" borderId="1" xfId="55" applyNumberFormat="1" applyFont="1" applyFill="1" applyBorder="1" applyAlignment="1">
      <alignment horizontal="right" vertical="center"/>
    </xf>
    <xf numFmtId="176" fontId="2" fillId="0" borderId="1" xfId="55" applyNumberFormat="1" applyFont="1" applyFill="1" applyBorder="1" applyAlignment="1">
      <alignment vertical="center" wrapText="1"/>
    </xf>
    <xf numFmtId="176" fontId="2" fillId="4" borderId="8" xfId="55" applyNumberFormat="1" applyFont="1" applyFill="1" applyBorder="1" applyAlignment="1">
      <alignment horizontal="right" vertical="center" shrinkToFit="1"/>
    </xf>
    <xf numFmtId="9" fontId="1" fillId="0" borderId="1" xfId="21" applyFont="1" applyFill="1" applyBorder="1" applyAlignment="1">
      <alignment horizontal="center" vertical="center" wrapText="1"/>
    </xf>
    <xf numFmtId="176" fontId="1" fillId="4" borderId="1" xfId="55" applyNumberFormat="1" applyFont="1" applyFill="1" applyBorder="1" applyAlignment="1">
      <alignment horizontal="right" vertical="center" shrinkToFit="1"/>
    </xf>
    <xf numFmtId="9" fontId="1" fillId="0" borderId="1" xfId="55" applyNumberFormat="1" applyFont="1" applyFill="1" applyBorder="1" applyAlignment="1">
      <alignment horizontal="center" vertical="center" wrapText="1"/>
    </xf>
    <xf numFmtId="176" fontId="19" fillId="0" borderId="1" xfId="55" applyNumberFormat="1" applyFont="1" applyFill="1" applyBorder="1" applyAlignment="1">
      <alignment horizontal="right" vertical="center" shrinkToFit="1"/>
    </xf>
    <xf numFmtId="0" fontId="20" fillId="0" borderId="0" xfId="0" applyFont="1">
      <alignment vertical="center"/>
    </xf>
    <xf numFmtId="176" fontId="1" fillId="0" borderId="1" xfId="55" applyNumberFormat="1" applyFont="1" applyFill="1" applyBorder="1" applyAlignment="1">
      <alignment horizontal="center" vertical="center" wrapText="1"/>
    </xf>
    <xf numFmtId="176" fontId="2" fillId="4" borderId="9" xfId="55" applyNumberFormat="1" applyFont="1" applyFill="1" applyBorder="1" applyAlignment="1">
      <alignment horizontal="right" vertical="center" shrinkToFit="1"/>
    </xf>
    <xf numFmtId="176" fontId="1" fillId="4" borderId="1" xfId="55" applyNumberFormat="1" applyFont="1" applyFill="1" applyBorder="1" applyAlignment="1">
      <alignment horizontal="center" vertical="center" shrinkToFit="1"/>
    </xf>
    <xf numFmtId="176" fontId="2" fillId="4" borderId="1" xfId="55" applyNumberFormat="1" applyFont="1" applyFill="1" applyBorder="1" applyAlignment="1">
      <alignment vertical="center" shrinkToFit="1"/>
    </xf>
    <xf numFmtId="176" fontId="2" fillId="3" borderId="1" xfId="55" applyNumberFormat="1" applyFont="1" applyFill="1" applyBorder="1" applyAlignment="1">
      <alignment vertical="center" shrinkToFit="1"/>
    </xf>
    <xf numFmtId="9" fontId="2" fillId="0" borderId="1" xfId="21" applyNumberFormat="1" applyFont="1" applyFill="1" applyBorder="1" applyAlignment="1">
      <alignment horizontal="center" vertical="center" wrapText="1"/>
    </xf>
    <xf numFmtId="176" fontId="2" fillId="0" borderId="5" xfId="55" applyNumberFormat="1" applyFont="1" applyFill="1" applyBorder="1" applyAlignment="1">
      <alignment horizontal="center" vertical="center" wrapText="1"/>
    </xf>
    <xf numFmtId="176" fontId="2" fillId="0" borderId="9" xfId="55" applyNumberFormat="1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/>
    </xf>
    <xf numFmtId="176" fontId="2" fillId="3" borderId="1" xfId="0" applyNumberFormat="1" applyFont="1" applyFill="1" applyBorder="1" applyAlignment="1">
      <alignment horizontal="center"/>
    </xf>
    <xf numFmtId="176" fontId="9" fillId="0" borderId="1" xfId="55" applyNumberFormat="1" applyFont="1" applyFill="1" applyBorder="1" applyAlignment="1">
      <alignment vertical="center" shrinkToFit="1"/>
    </xf>
    <xf numFmtId="176" fontId="9" fillId="0" borderId="1" xfId="55" applyNumberFormat="1" applyFont="1" applyFill="1" applyBorder="1" applyAlignment="1">
      <alignment vertical="center" wrapText="1"/>
    </xf>
    <xf numFmtId="176" fontId="2" fillId="4" borderId="5" xfId="55" applyNumberFormat="1" applyFont="1" applyFill="1" applyBorder="1" applyAlignment="1">
      <alignment horizontal="center" vertical="center" shrinkToFit="1"/>
    </xf>
    <xf numFmtId="176" fontId="2" fillId="4" borderId="9" xfId="55" applyNumberFormat="1" applyFont="1" applyFill="1" applyBorder="1" applyAlignment="1">
      <alignment horizontal="center" vertical="center" shrinkToFit="1"/>
    </xf>
    <xf numFmtId="176" fontId="2" fillId="0" borderId="1" xfId="55" applyNumberFormat="1" applyFont="1" applyFill="1" applyBorder="1" applyAlignment="1">
      <alignment vertical="center"/>
    </xf>
    <xf numFmtId="176" fontId="1" fillId="0" borderId="1" xfId="55" applyNumberFormat="1" applyFont="1" applyFill="1" applyBorder="1" applyAlignment="1">
      <alignment vertical="center"/>
    </xf>
    <xf numFmtId="176" fontId="21" fillId="0" borderId="1" xfId="55" applyNumberFormat="1" applyFont="1" applyFill="1" applyBorder="1" applyAlignment="1">
      <alignment vertical="center" shrinkToFit="1"/>
    </xf>
    <xf numFmtId="176" fontId="21" fillId="0" borderId="1" xfId="55" applyNumberFormat="1" applyFont="1" applyFill="1" applyBorder="1" applyAlignment="1">
      <alignment vertical="center" wrapText="1"/>
    </xf>
    <xf numFmtId="176" fontId="1" fillId="4" borderId="1" xfId="55" applyNumberFormat="1" applyFont="1" applyFill="1" applyBorder="1" applyAlignment="1">
      <alignment vertical="center" shrinkToFit="1"/>
    </xf>
    <xf numFmtId="9" fontId="1" fillId="0" borderId="1" xfId="21" applyNumberFormat="1" applyFont="1" applyFill="1" applyBorder="1" applyAlignment="1">
      <alignment horizontal="center" vertical="center" wrapText="1"/>
    </xf>
    <xf numFmtId="176" fontId="10" fillId="0" borderId="1" xfId="55" applyNumberFormat="1" applyFont="1" applyFill="1" applyBorder="1" applyAlignment="1">
      <alignment vertical="center" shrinkToFit="1"/>
    </xf>
    <xf numFmtId="176" fontId="10" fillId="0" borderId="1" xfId="55" applyNumberFormat="1" applyFont="1" applyFill="1" applyBorder="1" applyAlignment="1">
      <alignment vertical="center" wrapText="1"/>
    </xf>
    <xf numFmtId="0" fontId="1" fillId="0" borderId="1" xfId="55" applyFont="1" applyFill="1" applyBorder="1" applyAlignment="1">
      <alignment horizontal="center" vertical="center"/>
    </xf>
    <xf numFmtId="176" fontId="14" fillId="3" borderId="4" xfId="55" applyNumberFormat="1" applyFont="1" applyFill="1" applyBorder="1" applyAlignment="1">
      <alignment horizontal="center" vertical="center" wrapText="1"/>
    </xf>
    <xf numFmtId="176" fontId="1" fillId="3" borderId="1" xfId="55" applyNumberFormat="1" applyFont="1" applyFill="1" applyBorder="1" applyAlignment="1">
      <alignment horizontal="center" vertical="center" wrapText="1"/>
    </xf>
    <xf numFmtId="0" fontId="9" fillId="3" borderId="10" xfId="55" applyFont="1" applyFill="1" applyBorder="1" applyAlignment="1">
      <alignment horizontal="center" vertical="center" wrapText="1"/>
    </xf>
    <xf numFmtId="0" fontId="9" fillId="3" borderId="11" xfId="55" applyFont="1" applyFill="1" applyBorder="1" applyAlignment="1">
      <alignment horizontal="center" vertical="center" wrapText="1"/>
    </xf>
    <xf numFmtId="0" fontId="9" fillId="3" borderId="12" xfId="55" applyFont="1" applyFill="1" applyBorder="1" applyAlignment="1">
      <alignment horizontal="center" vertical="center" wrapText="1"/>
    </xf>
    <xf numFmtId="179" fontId="14" fillId="3" borderId="4" xfId="55" applyNumberFormat="1" applyFont="1" applyFill="1" applyBorder="1" applyAlignment="1">
      <alignment horizontal="center" vertical="center" shrinkToFit="1"/>
    </xf>
    <xf numFmtId="0" fontId="9" fillId="3" borderId="13" xfId="55" applyFont="1" applyFill="1" applyBorder="1" applyAlignment="1">
      <alignment horizontal="center" vertical="center" wrapText="1"/>
    </xf>
    <xf numFmtId="0" fontId="9" fillId="3" borderId="0" xfId="55" applyFont="1" applyFill="1" applyAlignment="1">
      <alignment horizontal="center" vertical="center" wrapText="1"/>
    </xf>
    <xf numFmtId="0" fontId="9" fillId="3" borderId="14" xfId="55" applyFont="1" applyFill="1" applyBorder="1" applyAlignment="1">
      <alignment horizontal="center" vertical="center" wrapText="1"/>
    </xf>
    <xf numFmtId="0" fontId="15" fillId="3" borderId="4" xfId="55" applyFont="1" applyFill="1" applyBorder="1" applyAlignment="1">
      <alignment horizontal="left" vertical="center" wrapText="1"/>
    </xf>
    <xf numFmtId="0" fontId="16" fillId="0" borderId="15" xfId="55" applyFont="1" applyFill="1" applyBorder="1" applyAlignment="1">
      <alignment horizontal="left" vertical="center" wrapText="1"/>
    </xf>
    <xf numFmtId="0" fontId="1" fillId="0" borderId="4" xfId="55" applyFont="1" applyFill="1" applyBorder="1" applyAlignment="1">
      <alignment horizontal="left" vertical="center" wrapText="1"/>
    </xf>
    <xf numFmtId="0" fontId="1" fillId="0" borderId="4" xfId="55" applyFont="1" applyFill="1" applyBorder="1" applyAlignment="1">
      <alignment horizontal="left" vertical="top" wrapText="1"/>
    </xf>
    <xf numFmtId="0" fontId="22" fillId="0" borderId="0" xfId="55" applyFont="1" applyBorder="1" applyAlignment="1">
      <alignment vertical="center"/>
    </xf>
    <xf numFmtId="0" fontId="1" fillId="0" borderId="0" xfId="55" applyFont="1" applyFill="1" applyBorder="1" applyAlignment="1">
      <alignment horizontal="center" vertical="center" shrinkToFit="1"/>
    </xf>
    <xf numFmtId="0" fontId="1" fillId="0" borderId="0" xfId="55" applyFont="1" applyFill="1" applyBorder="1" applyAlignment="1">
      <alignment horizontal="left" vertical="center" shrinkToFit="1"/>
    </xf>
    <xf numFmtId="0" fontId="1" fillId="0" borderId="0" xfId="55" applyFont="1" applyFill="1" applyBorder="1" applyAlignment="1">
      <alignment horizontal="center" vertical="center" wrapText="1"/>
    </xf>
    <xf numFmtId="0" fontId="23" fillId="2" borderId="1" xfId="14" applyFont="1" applyFill="1" applyBorder="1" applyAlignment="1">
      <alignment horizontal="left" vertical="center"/>
    </xf>
    <xf numFmtId="0" fontId="24" fillId="0" borderId="1" xfId="14" applyFont="1" applyBorder="1" applyAlignment="1">
      <alignment horizontal="center" vertical="center"/>
    </xf>
    <xf numFmtId="0" fontId="25" fillId="0" borderId="1" xfId="14" applyFont="1" applyBorder="1" applyAlignment="1">
      <alignment vertical="center" wrapText="1"/>
    </xf>
    <xf numFmtId="0" fontId="26" fillId="3" borderId="1" xfId="55" applyFont="1" applyFill="1" applyBorder="1" applyAlignment="1">
      <alignment horizontal="center" vertical="center"/>
    </xf>
    <xf numFmtId="180" fontId="27" fillId="3" borderId="1" xfId="14" applyNumberFormat="1" applyFont="1" applyFill="1" applyBorder="1" applyAlignment="1">
      <alignment horizontal="center" vertical="center"/>
    </xf>
    <xf numFmtId="0" fontId="26" fillId="3" borderId="1" xfId="14" applyFont="1" applyFill="1" applyBorder="1" applyAlignment="1">
      <alignment horizontal="center" vertical="center"/>
    </xf>
    <xf numFmtId="0" fontId="28" fillId="5" borderId="1" xfId="55" applyFont="1" applyFill="1" applyBorder="1" applyAlignment="1">
      <alignment horizontal="left" vertical="center"/>
    </xf>
    <xf numFmtId="176" fontId="9" fillId="0" borderId="4" xfId="55" applyNumberFormat="1" applyFont="1" applyFill="1" applyBorder="1" applyAlignment="1">
      <alignment horizontal="center" vertical="center" wrapText="1"/>
    </xf>
    <xf numFmtId="0" fontId="29" fillId="0" borderId="0" xfId="55" applyFont="1">
      <alignment vertical="center"/>
    </xf>
    <xf numFmtId="179" fontId="1" fillId="0" borderId="0" xfId="55" applyNumberFormat="1" applyFont="1" applyFill="1" applyBorder="1" applyAlignment="1">
      <alignment horizontal="center" vertical="center"/>
    </xf>
    <xf numFmtId="179" fontId="2" fillId="0" borderId="0" xfId="55" applyNumberFormat="1" applyFont="1" applyFill="1" applyAlignment="1">
      <alignment horizontal="center" vertical="center"/>
    </xf>
    <xf numFmtId="179" fontId="1" fillId="0" borderId="0" xfId="55" applyNumberFormat="1" applyFont="1" applyFill="1" applyAlignment="1">
      <alignment horizontal="center" vertical="center"/>
    </xf>
    <xf numFmtId="0" fontId="29" fillId="0" borderId="1" xfId="55" applyFont="1" applyBorder="1">
      <alignment vertical="center"/>
    </xf>
    <xf numFmtId="176" fontId="4" fillId="0" borderId="0" xfId="55" applyNumberFormat="1" applyFont="1">
      <alignment vertical="center"/>
    </xf>
    <xf numFmtId="176" fontId="10" fillId="2" borderId="1" xfId="55" applyNumberFormat="1" applyFont="1" applyFill="1" applyBorder="1" applyAlignment="1">
      <alignment horizontal="right" vertical="center" shrinkToFit="1"/>
    </xf>
    <xf numFmtId="10" fontId="1" fillId="0" borderId="0" xfId="55" applyNumberFormat="1" applyFont="1" applyFill="1" applyBorder="1" applyAlignment="1">
      <alignment horizontal="center" vertical="center"/>
    </xf>
    <xf numFmtId="0" fontId="4" fillId="0" borderId="0" xfId="55" applyFont="1" applyAlignment="1">
      <alignment horizontal="center" vertical="center"/>
    </xf>
    <xf numFmtId="0" fontId="4" fillId="0" borderId="0" xfId="55" applyFont="1" applyAlignment="1">
      <alignment horizontal="left" vertical="center"/>
    </xf>
    <xf numFmtId="0" fontId="26" fillId="0" borderId="1" xfId="14" applyFont="1" applyBorder="1" applyAlignment="1">
      <alignment horizontal="center" vertical="center" wrapText="1"/>
    </xf>
    <xf numFmtId="0" fontId="30" fillId="0" borderId="1" xfId="14" applyFont="1" applyBorder="1" applyAlignment="1">
      <alignment horizontal="center" vertical="center" wrapText="1"/>
    </xf>
    <xf numFmtId="0" fontId="26" fillId="3" borderId="1" xfId="14" applyFont="1" applyFill="1" applyBorder="1" applyAlignment="1">
      <alignment horizontal="center" vertical="center" wrapText="1"/>
    </xf>
    <xf numFmtId="0" fontId="27" fillId="0" borderId="1" xfId="14" applyFont="1" applyFill="1" applyBorder="1" applyAlignment="1">
      <alignment horizontal="left" vertical="center" wrapText="1"/>
    </xf>
    <xf numFmtId="0" fontId="31" fillId="0" borderId="0" xfId="14" applyFont="1" applyAlignment="1">
      <alignment horizontal="center" vertical="center"/>
    </xf>
    <xf numFmtId="0" fontId="26" fillId="0" borderId="1" xfId="14" applyFont="1" applyBorder="1" applyAlignment="1">
      <alignment horizontal="left" vertical="center" wrapText="1"/>
    </xf>
    <xf numFmtId="0" fontId="26" fillId="0" borderId="0" xfId="14" applyFont="1">
      <alignment vertical="center"/>
    </xf>
    <xf numFmtId="176" fontId="1" fillId="4" borderId="5" xfId="55" applyNumberFormat="1" applyFont="1" applyFill="1" applyBorder="1" applyAlignment="1">
      <alignment horizontal="center" vertical="center" shrinkToFit="1"/>
    </xf>
    <xf numFmtId="176" fontId="1" fillId="0" borderId="1" xfId="55" applyNumberFormat="1" applyFont="1" applyFill="1" applyBorder="1" applyAlignment="1">
      <alignment horizontal="right" vertical="center"/>
    </xf>
    <xf numFmtId="176" fontId="1" fillId="4" borderId="9" xfId="55" applyNumberFormat="1" applyFont="1" applyFill="1" applyBorder="1" applyAlignment="1">
      <alignment horizontal="center" vertical="center" shrinkToFit="1"/>
    </xf>
    <xf numFmtId="0" fontId="4" fillId="0" borderId="1" xfId="55" applyFont="1" applyBorder="1">
      <alignment vertical="center"/>
    </xf>
    <xf numFmtId="0" fontId="2" fillId="0" borderId="3" xfId="55" applyFont="1" applyFill="1" applyBorder="1" applyAlignment="1">
      <alignment horizontal="center" vertical="center" wrapText="1"/>
    </xf>
    <xf numFmtId="0" fontId="1" fillId="3" borderId="2" xfId="55" applyFont="1" applyFill="1" applyBorder="1" applyAlignment="1">
      <alignment vertical="center" wrapText="1"/>
    </xf>
    <xf numFmtId="0" fontId="1" fillId="3" borderId="3" xfId="55" applyFont="1" applyFill="1" applyBorder="1" applyAlignment="1">
      <alignment horizontal="left" vertical="center" wrapText="1"/>
    </xf>
    <xf numFmtId="0" fontId="2" fillId="3" borderId="10" xfId="55" applyFont="1" applyFill="1" applyBorder="1" applyAlignment="1">
      <alignment horizontal="center" vertical="center" wrapText="1"/>
    </xf>
    <xf numFmtId="0" fontId="2" fillId="3" borderId="11" xfId="55" applyFont="1" applyFill="1" applyBorder="1" applyAlignment="1">
      <alignment horizontal="center" vertical="center" wrapText="1"/>
    </xf>
    <xf numFmtId="0" fontId="2" fillId="3" borderId="12" xfId="55" applyFont="1" applyFill="1" applyBorder="1" applyAlignment="1">
      <alignment horizontal="center" vertical="center" wrapText="1"/>
    </xf>
    <xf numFmtId="0" fontId="2" fillId="3" borderId="13" xfId="55" applyFont="1" applyFill="1" applyBorder="1" applyAlignment="1">
      <alignment horizontal="center" vertical="center" wrapText="1"/>
    </xf>
    <xf numFmtId="0" fontId="2" fillId="3" borderId="0" xfId="55" applyFont="1" applyFill="1" applyAlignment="1">
      <alignment horizontal="center" vertical="center" wrapText="1"/>
    </xf>
    <xf numFmtId="0" fontId="2" fillId="3" borderId="14" xfId="55" applyFont="1" applyFill="1" applyBorder="1" applyAlignment="1">
      <alignment horizontal="center" vertical="center" wrapText="1"/>
    </xf>
    <xf numFmtId="0" fontId="32" fillId="3" borderId="3" xfId="55" applyFont="1" applyFill="1" applyBorder="1" applyAlignment="1">
      <alignment horizontal="left" vertical="center" wrapText="1"/>
    </xf>
    <xf numFmtId="0" fontId="32" fillId="3" borderId="4" xfId="55" applyFont="1" applyFill="1" applyBorder="1" applyAlignment="1">
      <alignment horizontal="left" vertical="center" wrapText="1"/>
    </xf>
    <xf numFmtId="176" fontId="14" fillId="3" borderId="1" xfId="55" applyNumberFormat="1" applyFont="1" applyFill="1" applyBorder="1" applyAlignment="1">
      <alignment horizontal="center" vertical="center" wrapText="1"/>
    </xf>
    <xf numFmtId="176" fontId="14" fillId="3" borderId="1" xfId="55" applyNumberFormat="1" applyFont="1" applyFill="1" applyBorder="1" applyAlignment="1">
      <alignment horizontal="right" vertical="center" shrinkToFit="1"/>
    </xf>
    <xf numFmtId="176" fontId="8" fillId="3" borderId="1" xfId="55" applyNumberFormat="1" applyFont="1" applyFill="1" applyBorder="1" applyAlignment="1">
      <alignment horizontal="right" vertical="center" shrinkToFit="1"/>
    </xf>
    <xf numFmtId="0" fontId="2" fillId="3" borderId="5" xfId="55" applyFont="1" applyFill="1" applyBorder="1" applyAlignment="1">
      <alignment horizontal="center" vertical="center" wrapText="1"/>
    </xf>
    <xf numFmtId="0" fontId="2" fillId="0" borderId="0" xfId="55" applyFont="1" applyFill="1" applyBorder="1" applyAlignment="1">
      <alignment horizontal="center" vertical="center" wrapText="1"/>
    </xf>
    <xf numFmtId="176" fontId="1" fillId="0" borderId="5" xfId="55" applyNumberFormat="1" applyFont="1" applyFill="1" applyBorder="1" applyAlignment="1">
      <alignment horizontal="center" vertical="center" wrapText="1"/>
    </xf>
    <xf numFmtId="176" fontId="1" fillId="0" borderId="9" xfId="55" applyNumberFormat="1" applyFont="1" applyFill="1" applyBorder="1" applyAlignment="1">
      <alignment horizontal="center" vertical="center" wrapText="1"/>
    </xf>
    <xf numFmtId="176" fontId="1" fillId="3" borderId="1" xfId="55" applyNumberFormat="1" applyFont="1" applyFill="1" applyBorder="1" applyAlignment="1">
      <alignment vertical="center" shrinkToFit="1"/>
    </xf>
    <xf numFmtId="176" fontId="13" fillId="0" borderId="0" xfId="55" applyNumberFormat="1" applyFont="1" applyFill="1" applyBorder="1" applyAlignment="1">
      <alignment horizontal="center" vertical="center" wrapText="1"/>
    </xf>
    <xf numFmtId="0" fontId="33" fillId="0" borderId="0" xfId="0" applyFont="1">
      <alignment vertical="center"/>
    </xf>
    <xf numFmtId="10" fontId="4" fillId="5" borderId="0" xfId="55" applyNumberFormat="1" applyFont="1" applyFill="1">
      <alignment vertical="center"/>
    </xf>
    <xf numFmtId="179" fontId="1" fillId="5" borderId="0" xfId="55" applyNumberFormat="1" applyFont="1" applyFill="1" applyBorder="1" applyAlignment="1">
      <alignment horizontal="center" vertical="center"/>
    </xf>
    <xf numFmtId="176" fontId="10" fillId="3" borderId="1" xfId="55" applyNumberFormat="1" applyFont="1" applyFill="1" applyBorder="1" applyAlignment="1">
      <alignment horizontal="left" vertical="center"/>
    </xf>
    <xf numFmtId="176" fontId="8" fillId="3" borderId="1" xfId="55" applyNumberFormat="1" applyFont="1" applyFill="1" applyBorder="1" applyAlignment="1">
      <alignment horizontal="center" vertical="center" wrapText="1"/>
    </xf>
    <xf numFmtId="179" fontId="8" fillId="3" borderId="1" xfId="55" applyNumberFormat="1" applyFont="1" applyFill="1" applyBorder="1" applyAlignment="1">
      <alignment horizontal="center" vertical="center" wrapText="1"/>
    </xf>
    <xf numFmtId="0" fontId="1" fillId="3" borderId="4" xfId="55" applyFont="1" applyFill="1" applyBorder="1" applyAlignment="1">
      <alignment horizontal="left" vertical="center" wrapText="1"/>
    </xf>
    <xf numFmtId="179" fontId="8" fillId="3" borderId="5" xfId="55" applyNumberFormat="1" applyFont="1" applyFill="1" applyBorder="1" applyAlignment="1">
      <alignment horizontal="center" vertical="center" wrapText="1"/>
    </xf>
    <xf numFmtId="176" fontId="1" fillId="3" borderId="5" xfId="55" applyNumberFormat="1" applyFont="1" applyFill="1" applyBorder="1" applyAlignment="1">
      <alignment horizontal="center" vertical="center" wrapText="1"/>
    </xf>
    <xf numFmtId="176" fontId="1" fillId="4" borderId="5" xfId="55" applyNumberFormat="1" applyFont="1" applyFill="1" applyBorder="1" applyAlignment="1">
      <alignment horizontal="right" vertical="center" shrinkToFit="1"/>
    </xf>
    <xf numFmtId="176" fontId="1" fillId="0" borderId="1" xfId="55" applyNumberFormat="1" applyFont="1" applyFill="1" applyBorder="1" applyAlignment="1">
      <alignment vertical="center" wrapText="1"/>
    </xf>
    <xf numFmtId="176" fontId="1" fillId="4" borderId="8" xfId="55" applyNumberFormat="1" applyFont="1" applyFill="1" applyBorder="1" applyAlignment="1">
      <alignment horizontal="right" vertical="center" shrinkToFit="1"/>
    </xf>
    <xf numFmtId="176" fontId="21" fillId="0" borderId="1" xfId="55" applyNumberFormat="1" applyFont="1" applyFill="1" applyBorder="1" applyAlignment="1">
      <alignment horizontal="right" vertical="center" shrinkToFit="1"/>
    </xf>
    <xf numFmtId="0" fontId="34" fillId="0" borderId="0" xfId="0" applyFont="1">
      <alignment vertical="center"/>
    </xf>
    <xf numFmtId="176" fontId="1" fillId="4" borderId="9" xfId="55" applyNumberFormat="1" applyFont="1" applyFill="1" applyBorder="1" applyAlignment="1">
      <alignment horizontal="right" vertical="center" shrinkToFi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11.png"/><Relationship Id="rId4" Type="http://schemas.openxmlformats.org/officeDocument/2006/relationships/image" Target="../media/image10.png"/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Relationship Id="rId3" Type="http://schemas.openxmlformats.org/officeDocument/2006/relationships/image" Target="../media/image12.png"/><Relationship Id="rId2" Type="http://schemas.openxmlformats.org/officeDocument/2006/relationships/image" Target="../media/image10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4" Type="http://schemas.openxmlformats.org/officeDocument/2006/relationships/image" Target="../media/image18.png"/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7.xml.rels><?xml version="1.0" encoding="UTF-8" standalone="yes"?>
<Relationships xmlns="http://schemas.openxmlformats.org/package/2006/relationships"><Relationship Id="rId9" Type="http://schemas.openxmlformats.org/officeDocument/2006/relationships/image" Target="../media/image29.png"/><Relationship Id="rId8" Type="http://schemas.openxmlformats.org/officeDocument/2006/relationships/image" Target="../media/image28.png"/><Relationship Id="rId7" Type="http://schemas.openxmlformats.org/officeDocument/2006/relationships/image" Target="../media/image27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24.png"/><Relationship Id="rId3" Type="http://schemas.openxmlformats.org/officeDocument/2006/relationships/image" Target="../media/image23.png"/><Relationship Id="rId2" Type="http://schemas.openxmlformats.org/officeDocument/2006/relationships/image" Target="../media/image22.jpeg"/><Relationship Id="rId10" Type="http://schemas.openxmlformats.org/officeDocument/2006/relationships/image" Target="../media/image30.png"/><Relationship Id="rId1" Type="http://schemas.openxmlformats.org/officeDocument/2006/relationships/image" Target="../media/image2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7" Type="http://schemas.openxmlformats.org/officeDocument/2006/relationships/image" Target="../media/image31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7.png"/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47625</xdr:colOff>
      <xdr:row>26</xdr:row>
      <xdr:rowOff>323850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91625" y="5592445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123825</xdr:colOff>
      <xdr:row>8</xdr:row>
      <xdr:rowOff>85725</xdr:rowOff>
    </xdr:from>
    <xdr:ext cx="3790950" cy="714375"/>
    <xdr:pic>
      <xdr:nvPicPr>
        <xdr:cNvPr id="3" name="图片 2" descr="C:\Users\Administrator\AppData\Roaming\Tencent\Users\501232853\QQ\WinTemp\RichOle\[SXAM{GVPPWOQ_(MW6MK)M9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67825" y="2913380"/>
          <a:ext cx="37909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17</xdr:col>
      <xdr:colOff>76200</xdr:colOff>
      <xdr:row>1</xdr:row>
      <xdr:rowOff>114300</xdr:rowOff>
    </xdr:from>
    <xdr:to>
      <xdr:col>26</xdr:col>
      <xdr:colOff>66675</xdr:colOff>
      <xdr:row>26</xdr:row>
      <xdr:rowOff>133350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20300" y="431165"/>
          <a:ext cx="7715250" cy="4970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762000</xdr:colOff>
      <xdr:row>7</xdr:row>
      <xdr:rowOff>142875</xdr:rowOff>
    </xdr:from>
    <xdr:to>
      <xdr:col>19</xdr:col>
      <xdr:colOff>933450</xdr:colOff>
      <xdr:row>9</xdr:row>
      <xdr:rowOff>161925</xdr:rowOff>
    </xdr:to>
    <xdr:pic>
      <xdr:nvPicPr>
        <xdr:cNvPr id="7" name="图片 6" descr="C:\Users\Administrator\AppData\Roaming\Tencent\Users\501232853\QQ\WinTemp\RichOle\]_OE~(1L}RR$ICV)~9ZXJOA.png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58275" y="2653665"/>
          <a:ext cx="2952750" cy="652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6</xdr:row>
      <xdr:rowOff>447675</xdr:rowOff>
    </xdr:from>
    <xdr:to>
      <xdr:col>8</xdr:col>
      <xdr:colOff>47625</xdr:colOff>
      <xdr:row>22</xdr:row>
      <xdr:rowOff>9525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4900" y="2348865"/>
          <a:ext cx="3238500" cy="1632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114300</xdr:rowOff>
    </xdr:from>
    <xdr:to>
      <xdr:col>14</xdr:col>
      <xdr:colOff>533374</xdr:colOff>
      <xdr:row>74</xdr:row>
      <xdr:rowOff>47625</xdr:rowOff>
    </xdr:to>
    <xdr:pic>
      <xdr:nvPicPr>
        <xdr:cNvPr id="13" name="图片 12" descr="C:\Users\Administrator\AppData\Roaming\Tencent\Users\501232853\QQ\WinTemp\RichOle\@}XE8{924X73192A42F([TP.png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888095"/>
          <a:ext cx="8124190" cy="661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609600</xdr:colOff>
      <xdr:row>7</xdr:row>
      <xdr:rowOff>228600</xdr:rowOff>
    </xdr:from>
    <xdr:to>
      <xdr:col>18</xdr:col>
      <xdr:colOff>523875</xdr:colOff>
      <xdr:row>9</xdr:row>
      <xdr:rowOff>0</xdr:rowOff>
    </xdr:to>
    <xdr:pic>
      <xdr:nvPicPr>
        <xdr:cNvPr id="9" name="图片 8" descr="C:\Users\Administrator\AppData\Roaming\Tencent\Users\501232853\QQ\WinTemp\RichOle\7SMQF0@EX5)8IQ$0JC0WSA3.png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05875" y="2739390"/>
          <a:ext cx="2038350" cy="405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</xdr:colOff>
      <xdr:row>6</xdr:row>
      <xdr:rowOff>447675</xdr:rowOff>
    </xdr:from>
    <xdr:to>
      <xdr:col>8</xdr:col>
      <xdr:colOff>47625</xdr:colOff>
      <xdr:row>12</xdr:row>
      <xdr:rowOff>9525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4900" y="2327275"/>
          <a:ext cx="3238500" cy="1632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685800</xdr:colOff>
      <xdr:row>7</xdr:row>
      <xdr:rowOff>47625</xdr:rowOff>
    </xdr:from>
    <xdr:to>
      <xdr:col>20</xdr:col>
      <xdr:colOff>314325</xdr:colOff>
      <xdr:row>12</xdr:row>
      <xdr:rowOff>295275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82075" y="2536825"/>
          <a:ext cx="4219575" cy="1708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514350</xdr:colOff>
      <xdr:row>5</xdr:row>
      <xdr:rowOff>76200</xdr:rowOff>
    </xdr:from>
    <xdr:to>
      <xdr:col>20</xdr:col>
      <xdr:colOff>381000</xdr:colOff>
      <xdr:row>6</xdr:row>
      <xdr:rowOff>247650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10625" y="1638935"/>
          <a:ext cx="4457700" cy="488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20</xdr:col>
      <xdr:colOff>733425</xdr:colOff>
      <xdr:row>20</xdr:row>
      <xdr:rowOff>95250</xdr:rowOff>
    </xdr:to>
    <xdr:pic>
      <xdr:nvPicPr>
        <xdr:cNvPr id="11" name="图片 10" descr="C:\Users\Administrator\AppData\Roaming\Tencent\Users\501232853\QQ\WinTemp\RichOle\V~Q%S00OH]06HXNV22N_910.png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00" y="4267200"/>
          <a:ext cx="4476750" cy="1882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14</xdr:col>
      <xdr:colOff>190500</xdr:colOff>
      <xdr:row>78</xdr:row>
      <xdr:rowOff>28575</xdr:rowOff>
    </xdr:to>
    <xdr:pic>
      <xdr:nvPicPr>
        <xdr:cNvPr id="12" name="图片 11" descr="C:\Users\Administrator\AppData\Roaming\Tencent\Users\501232853\QQ\WinTemp\RichOle\FU}8CFXX}5]X7BJ)[VXC8~H.png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225" y="11476355"/>
          <a:ext cx="7505700" cy="7229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</xdr:colOff>
      <xdr:row>6</xdr:row>
      <xdr:rowOff>447675</xdr:rowOff>
    </xdr:from>
    <xdr:to>
      <xdr:col>8</xdr:col>
      <xdr:colOff>47625</xdr:colOff>
      <xdr:row>12</xdr:row>
      <xdr:rowOff>9525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4900" y="2374900"/>
          <a:ext cx="3238500" cy="1632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1555750</xdr:colOff>
      <xdr:row>13</xdr:row>
      <xdr:rowOff>22225</xdr:rowOff>
    </xdr:from>
    <xdr:to>
      <xdr:col>25</xdr:col>
      <xdr:colOff>307975</xdr:colOff>
      <xdr:row>18</xdr:row>
      <xdr:rowOff>53975</xdr:rowOff>
    </xdr:to>
    <xdr:pic>
      <xdr:nvPicPr>
        <xdr:cNvPr id="5" name="图片 4" descr="C:\Users\Administrator\AppData\Roaming\Tencent\Users\501232853\QQ\WinTemp\RichOle\V~Q%S00OH]06HXNV22N_910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947650" y="4337050"/>
          <a:ext cx="4486275" cy="1837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488950</xdr:colOff>
      <xdr:row>4</xdr:row>
      <xdr:rowOff>19050</xdr:rowOff>
    </xdr:from>
    <xdr:to>
      <xdr:col>26</xdr:col>
      <xdr:colOff>15875</xdr:colOff>
      <xdr:row>17</xdr:row>
      <xdr:rowOff>279400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47275" y="1312545"/>
          <a:ext cx="8051800" cy="4792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625475</xdr:colOff>
      <xdr:row>14</xdr:row>
      <xdr:rowOff>250825</xdr:rowOff>
    </xdr:from>
    <xdr:to>
      <xdr:col>20</xdr:col>
      <xdr:colOff>257175</xdr:colOff>
      <xdr:row>16</xdr:row>
      <xdr:rowOff>63500</xdr:rowOff>
    </xdr:to>
    <xdr:pic>
      <xdr:nvPicPr>
        <xdr:cNvPr id="9" name="图片 8" descr="C:\Users\Administrator\AppData\Roaming\Tencent\Users\501232853\QQ\WinTemp\RichOle\NS4I0F5`2%~@5MS$Y1JHAEP.png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6075" y="4820920"/>
          <a:ext cx="4222750" cy="772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495300</xdr:colOff>
      <xdr:row>16</xdr:row>
      <xdr:rowOff>47625</xdr:rowOff>
    </xdr:from>
    <xdr:to>
      <xdr:col>10</xdr:col>
      <xdr:colOff>609600</xdr:colOff>
      <xdr:row>20</xdr:row>
      <xdr:rowOff>167816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00" y="5577840"/>
          <a:ext cx="3105150" cy="1301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266700</xdr:colOff>
      <xdr:row>38</xdr:row>
      <xdr:rowOff>9525</xdr:rowOff>
    </xdr:from>
    <xdr:to>
      <xdr:col>10</xdr:col>
      <xdr:colOff>600075</xdr:colOff>
      <xdr:row>73</xdr:row>
      <xdr:rowOff>104775</xdr:rowOff>
    </xdr:to>
    <xdr:pic>
      <xdr:nvPicPr>
        <xdr:cNvPr id="11" name="图片 10" descr="C:\Users\Administrator\AppData\Roaming\Tencent\Users\501232853\QQ\WinTemp\RichOle\83DH~]7I(IXMGBY3MR~K4F3.png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7750" y="12310745"/>
          <a:ext cx="4905375" cy="60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1555750</xdr:colOff>
      <xdr:row>11</xdr:row>
      <xdr:rowOff>22225</xdr:rowOff>
    </xdr:from>
    <xdr:to>
      <xdr:col>25</xdr:col>
      <xdr:colOff>307975</xdr:colOff>
      <xdr:row>16</xdr:row>
      <xdr:rowOff>156845</xdr:rowOff>
    </xdr:to>
    <xdr:pic>
      <xdr:nvPicPr>
        <xdr:cNvPr id="3" name="图片 2" descr="C:\Users\Administrator\AppData\Roaming\Tencent\Users\501232853\QQ\WinTemp\RichOle\V~Q%S00OH]06HXNV22N_910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947650" y="3662045"/>
          <a:ext cx="4486275" cy="1837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32385</xdr:colOff>
      <xdr:row>6</xdr:row>
      <xdr:rowOff>47625</xdr:rowOff>
    </xdr:from>
    <xdr:to>
      <xdr:col>24</xdr:col>
      <xdr:colOff>398780</xdr:colOff>
      <xdr:row>18</xdr:row>
      <xdr:rowOff>142240</xdr:rowOff>
    </xdr:to>
    <xdr:pic>
      <xdr:nvPicPr>
        <xdr:cNvPr id="8" name="图片 7" descr="5496NUO6(Z@YQ@2QTTT@T)V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0710" y="1974850"/>
          <a:ext cx="7186295" cy="445325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476250</xdr:colOff>
      <xdr:row>17</xdr:row>
      <xdr:rowOff>9525</xdr:rowOff>
    </xdr:from>
    <xdr:to>
      <xdr:col>11</xdr:col>
      <xdr:colOff>19050</xdr:colOff>
      <xdr:row>21</xdr:row>
      <xdr:rowOff>272415</xdr:rowOff>
    </xdr:to>
    <xdr:pic>
      <xdr:nvPicPr>
        <xdr:cNvPr id="9" name="图片 8" descr="BK1U1K62TM]%R@4M}_@H(U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05225" y="6000115"/>
          <a:ext cx="2457450" cy="1383665"/>
        </a:xfrm>
        <a:prstGeom prst="rect">
          <a:avLst/>
        </a:prstGeom>
      </xdr:spPr>
    </xdr:pic>
    <xdr:clientData/>
  </xdr:twoCellAnchor>
  <xdr:twoCellAnchor editAs="oneCell">
    <xdr:from>
      <xdr:col>3</xdr:col>
      <xdr:colOff>723900</xdr:colOff>
      <xdr:row>35</xdr:row>
      <xdr:rowOff>9525</xdr:rowOff>
    </xdr:from>
    <xdr:to>
      <xdr:col>11</xdr:col>
      <xdr:colOff>494665</xdr:colOff>
      <xdr:row>81</xdr:row>
      <xdr:rowOff>57785</xdr:rowOff>
    </xdr:to>
    <xdr:pic>
      <xdr:nvPicPr>
        <xdr:cNvPr id="2" name="图片 1" descr="@RTO3R~[FFIP]4R$[FQS4UQ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81175" y="12082145"/>
          <a:ext cx="4857115" cy="79349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209550</xdr:colOff>
      <xdr:row>4</xdr:row>
      <xdr:rowOff>57150</xdr:rowOff>
    </xdr:from>
    <xdr:to>
      <xdr:col>27</xdr:col>
      <xdr:colOff>133350</xdr:colOff>
      <xdr:row>19</xdr:row>
      <xdr:rowOff>251460</xdr:rowOff>
    </xdr:to>
    <xdr:pic>
      <xdr:nvPicPr>
        <xdr:cNvPr id="7" name="图片 6" descr="33bc07a7d4b1e5161e811b7d74a08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4650" y="1350645"/>
          <a:ext cx="9105900" cy="54914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361950</xdr:colOff>
      <xdr:row>14</xdr:row>
      <xdr:rowOff>38100</xdr:rowOff>
    </xdr:from>
    <xdr:to>
      <xdr:col>25</xdr:col>
      <xdr:colOff>409575</xdr:colOff>
      <xdr:row>28</xdr:row>
      <xdr:rowOff>561975</xdr:rowOff>
    </xdr:to>
    <xdr:pic>
      <xdr:nvPicPr>
        <xdr:cNvPr id="3" name="图片 2" descr="W~MWMH1[%J3M9_]U`])520M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87050" y="4790440"/>
          <a:ext cx="7524750" cy="50819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47625</xdr:colOff>
      <xdr:row>13</xdr:row>
      <xdr:rowOff>257175</xdr:rowOff>
    </xdr:from>
    <xdr:to>
      <xdr:col>28</xdr:col>
      <xdr:colOff>361950</xdr:colOff>
      <xdr:row>28</xdr:row>
      <xdr:rowOff>46355</xdr:rowOff>
    </xdr:to>
    <xdr:pic>
      <xdr:nvPicPr>
        <xdr:cNvPr id="3" name="图片 2" descr="YJ}X1B}YY[T%JQ$J0`%4FJ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58700" y="4304665"/>
          <a:ext cx="8963025" cy="5520055"/>
        </a:xfrm>
        <a:prstGeom prst="rect">
          <a:avLst/>
        </a:prstGeom>
      </xdr:spPr>
    </xdr:pic>
    <xdr:clientData/>
  </xdr:twoCellAnchor>
  <xdr:twoCellAnchor editAs="oneCell">
    <xdr:from>
      <xdr:col>17</xdr:col>
      <xdr:colOff>528320</xdr:colOff>
      <xdr:row>34</xdr:row>
      <xdr:rowOff>257175</xdr:rowOff>
    </xdr:from>
    <xdr:to>
      <xdr:col>27</xdr:col>
      <xdr:colOff>276225</xdr:colOff>
      <xdr:row>60</xdr:row>
      <xdr:rowOff>108585</xdr:rowOff>
    </xdr:to>
    <xdr:pic>
      <xdr:nvPicPr>
        <xdr:cNvPr id="2" name="图片 1" descr="$(D%`1VMMMLF6IBK){%5KTO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596245" y="11864340"/>
          <a:ext cx="8682355" cy="43434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42</xdr:row>
      <xdr:rowOff>9525</xdr:rowOff>
    </xdr:from>
    <xdr:to>
      <xdr:col>7</xdr:col>
      <xdr:colOff>342900</xdr:colOff>
      <xdr:row>51</xdr:row>
      <xdr:rowOff>28575</xdr:rowOff>
    </xdr:to>
    <xdr:pic>
      <xdr:nvPicPr>
        <xdr:cNvPr id="4" name="图片 3" descr="B)]8{BSLOKP5%6NO2F}(Y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25" y="13022580"/>
          <a:ext cx="4248150" cy="15621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52</xdr:row>
      <xdr:rowOff>9525</xdr:rowOff>
    </xdr:from>
    <xdr:to>
      <xdr:col>13</xdr:col>
      <xdr:colOff>409575</xdr:colOff>
      <xdr:row>55</xdr:row>
      <xdr:rowOff>114300</xdr:rowOff>
    </xdr:to>
    <xdr:pic>
      <xdr:nvPicPr>
        <xdr:cNvPr id="5" name="图片 4" descr="T}@}OUR)`JVT9QM$8IFQ8NK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25" y="14737080"/>
          <a:ext cx="8058150" cy="619125"/>
        </a:xfrm>
        <a:prstGeom prst="rect">
          <a:avLst/>
        </a:prstGeom>
      </xdr:spPr>
    </xdr:pic>
    <xdr:clientData/>
  </xdr:twoCellAnchor>
  <xdr:twoCellAnchor editAs="oneCell">
    <xdr:from>
      <xdr:col>19</xdr:col>
      <xdr:colOff>200025</xdr:colOff>
      <xdr:row>31</xdr:row>
      <xdr:rowOff>133350</xdr:rowOff>
    </xdr:from>
    <xdr:to>
      <xdr:col>21</xdr:col>
      <xdr:colOff>504825</xdr:colOff>
      <xdr:row>32</xdr:row>
      <xdr:rowOff>85725</xdr:rowOff>
    </xdr:to>
    <xdr:pic>
      <xdr:nvPicPr>
        <xdr:cNvPr id="6" name="图片 5" descr="_6D72G6$(T7F${7ND$RD6@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53875" y="10711815"/>
          <a:ext cx="2771775" cy="219075"/>
        </a:xfrm>
        <a:prstGeom prst="rect">
          <a:avLst/>
        </a:prstGeom>
      </xdr:spPr>
    </xdr:pic>
    <xdr:clientData/>
  </xdr:twoCellAnchor>
  <xdr:twoCellAnchor editAs="oneCell">
    <xdr:from>
      <xdr:col>18</xdr:col>
      <xdr:colOff>876300</xdr:colOff>
      <xdr:row>26</xdr:row>
      <xdr:rowOff>19050</xdr:rowOff>
    </xdr:from>
    <xdr:to>
      <xdr:col>22</xdr:col>
      <xdr:colOff>581025</xdr:colOff>
      <xdr:row>27</xdr:row>
      <xdr:rowOff>247650</xdr:rowOff>
    </xdr:to>
    <xdr:pic>
      <xdr:nvPicPr>
        <xdr:cNvPr id="7" name="图片 6" descr="]QZYSMJ)Y$M{PRKR5LW@YA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715750" y="9264015"/>
          <a:ext cx="3886200" cy="495300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25</xdr:row>
      <xdr:rowOff>47625</xdr:rowOff>
    </xdr:from>
    <xdr:to>
      <xdr:col>11</xdr:col>
      <xdr:colOff>581025</xdr:colOff>
      <xdr:row>30</xdr:row>
      <xdr:rowOff>142875</xdr:rowOff>
    </xdr:to>
    <xdr:pic>
      <xdr:nvPicPr>
        <xdr:cNvPr id="8" name="图片 7" descr="5AG_$29()_%KI)~KJV`P~)S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267075" y="9025890"/>
          <a:ext cx="3409950" cy="1428750"/>
        </a:xfrm>
        <a:prstGeom prst="rect">
          <a:avLst/>
        </a:prstGeom>
      </xdr:spPr>
    </xdr:pic>
    <xdr:clientData/>
  </xdr:twoCellAnchor>
  <xdr:twoCellAnchor editAs="oneCell">
    <xdr:from>
      <xdr:col>19</xdr:col>
      <xdr:colOff>561975</xdr:colOff>
      <xdr:row>22</xdr:row>
      <xdr:rowOff>123825</xdr:rowOff>
    </xdr:from>
    <xdr:to>
      <xdr:col>27</xdr:col>
      <xdr:colOff>1524000</xdr:colOff>
      <xdr:row>35</xdr:row>
      <xdr:rowOff>239395</xdr:rowOff>
    </xdr:to>
    <xdr:pic>
      <xdr:nvPicPr>
        <xdr:cNvPr id="9" name="图片 8" descr="T(_K)~4]$DS8Q)MU1`(WSTV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315825" y="7628890"/>
          <a:ext cx="8210550" cy="4549140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57</xdr:row>
      <xdr:rowOff>133350</xdr:rowOff>
    </xdr:from>
    <xdr:to>
      <xdr:col>8</xdr:col>
      <xdr:colOff>47625</xdr:colOff>
      <xdr:row>90</xdr:row>
      <xdr:rowOff>66675</xdr:rowOff>
    </xdr:to>
    <xdr:pic>
      <xdr:nvPicPr>
        <xdr:cNvPr id="10" name="图片 9" descr="G0@Q`0SK%4XS[OOT)YG[E~P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23875" y="15718155"/>
          <a:ext cx="4229100" cy="5591175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42</xdr:row>
      <xdr:rowOff>38100</xdr:rowOff>
    </xdr:from>
    <xdr:to>
      <xdr:col>15</xdr:col>
      <xdr:colOff>0</xdr:colOff>
      <xdr:row>46</xdr:row>
      <xdr:rowOff>152400</xdr:rowOff>
    </xdr:to>
    <xdr:pic>
      <xdr:nvPicPr>
        <xdr:cNvPr id="11" name="图片 10" descr="KGR{R@4[DJAC6FJ{%2ZSFTR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610100" y="13051155"/>
          <a:ext cx="3952875" cy="8001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518795</xdr:colOff>
      <xdr:row>34</xdr:row>
      <xdr:rowOff>257175</xdr:rowOff>
    </xdr:from>
    <xdr:to>
      <xdr:col>27</xdr:col>
      <xdr:colOff>266700</xdr:colOff>
      <xdr:row>60</xdr:row>
      <xdr:rowOff>108585</xdr:rowOff>
    </xdr:to>
    <xdr:pic>
      <xdr:nvPicPr>
        <xdr:cNvPr id="3" name="图片 2" descr="$(D%`1VMMMLF6IBK){%5KT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72545" y="12270740"/>
          <a:ext cx="8682355" cy="43434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42</xdr:row>
      <xdr:rowOff>9525</xdr:rowOff>
    </xdr:from>
    <xdr:to>
      <xdr:col>7</xdr:col>
      <xdr:colOff>342900</xdr:colOff>
      <xdr:row>51</xdr:row>
      <xdr:rowOff>28575</xdr:rowOff>
    </xdr:to>
    <xdr:pic>
      <xdr:nvPicPr>
        <xdr:cNvPr id="4" name="图片 3" descr="B)]8{BSLOKP5%6NO2F}(Y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3428980"/>
          <a:ext cx="4248150" cy="15621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52</xdr:row>
      <xdr:rowOff>9525</xdr:rowOff>
    </xdr:from>
    <xdr:to>
      <xdr:col>13</xdr:col>
      <xdr:colOff>409575</xdr:colOff>
      <xdr:row>55</xdr:row>
      <xdr:rowOff>114300</xdr:rowOff>
    </xdr:to>
    <xdr:pic>
      <xdr:nvPicPr>
        <xdr:cNvPr id="5" name="图片 4" descr="T}@}OUR)`JVT9QM$8IFQ8NK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25" y="15143480"/>
          <a:ext cx="8058150" cy="619125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23</xdr:row>
      <xdr:rowOff>209550</xdr:rowOff>
    </xdr:from>
    <xdr:to>
      <xdr:col>11</xdr:col>
      <xdr:colOff>238760</xdr:colOff>
      <xdr:row>28</xdr:row>
      <xdr:rowOff>169545</xdr:rowOff>
    </xdr:to>
    <xdr:pic>
      <xdr:nvPicPr>
        <xdr:cNvPr id="8" name="图片 7" descr="5AG_$29()_%KI)~KJV`P~)S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248025" y="8616315"/>
          <a:ext cx="3086735" cy="1293495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57</xdr:row>
      <xdr:rowOff>133350</xdr:rowOff>
    </xdr:from>
    <xdr:to>
      <xdr:col>8</xdr:col>
      <xdr:colOff>47625</xdr:colOff>
      <xdr:row>90</xdr:row>
      <xdr:rowOff>66675</xdr:rowOff>
    </xdr:to>
    <xdr:pic>
      <xdr:nvPicPr>
        <xdr:cNvPr id="10" name="图片 9" descr="G0@Q`0SK%4XS[OOT)YG[E~P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23875" y="16124555"/>
          <a:ext cx="4229100" cy="5591175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42</xdr:row>
      <xdr:rowOff>38100</xdr:rowOff>
    </xdr:from>
    <xdr:to>
      <xdr:col>14</xdr:col>
      <xdr:colOff>161925</xdr:colOff>
      <xdr:row>46</xdr:row>
      <xdr:rowOff>152400</xdr:rowOff>
    </xdr:to>
    <xdr:pic>
      <xdr:nvPicPr>
        <xdr:cNvPr id="11" name="图片 10" descr="KGR{R@4[DJAC6FJ{%2ZSFTR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10100" y="13457555"/>
          <a:ext cx="3952875" cy="800100"/>
        </a:xfrm>
        <a:prstGeom prst="rect">
          <a:avLst/>
        </a:prstGeom>
      </xdr:spPr>
    </xdr:pic>
    <xdr:clientData/>
  </xdr:twoCellAnchor>
  <xdr:twoCellAnchor editAs="oneCell">
    <xdr:from>
      <xdr:col>17</xdr:col>
      <xdr:colOff>428625</xdr:colOff>
      <xdr:row>16</xdr:row>
      <xdr:rowOff>390525</xdr:rowOff>
    </xdr:from>
    <xdr:to>
      <xdr:col>26</xdr:col>
      <xdr:colOff>504825</xdr:colOff>
      <xdr:row>30</xdr:row>
      <xdr:rowOff>139065</xdr:rowOff>
    </xdr:to>
    <xdr:pic>
      <xdr:nvPicPr>
        <xdr:cNvPr id="12" name="图片 11" descr="青弋江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382375" y="5733415"/>
          <a:ext cx="8153400" cy="4730115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30</xdr:row>
      <xdr:rowOff>47625</xdr:rowOff>
    </xdr:from>
    <xdr:to>
      <xdr:col>11</xdr:col>
      <xdr:colOff>762000</xdr:colOff>
      <xdr:row>31</xdr:row>
      <xdr:rowOff>200025</xdr:rowOff>
    </xdr:to>
    <xdr:pic>
      <xdr:nvPicPr>
        <xdr:cNvPr id="2" name="图片 1" descr="`I(J}7W`$VT{8@WRXS19}1I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305050" y="10372090"/>
          <a:ext cx="4552950" cy="69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8"/>
  <sheetViews>
    <sheetView workbookViewId="0">
      <selection activeCell="N12" sqref="N12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1" customWidth="1"/>
    <col min="9" max="9" width="9.75" style="6" customWidth="1"/>
    <col min="10" max="10" width="4.125" style="1" customWidth="1"/>
    <col min="11" max="11" width="7.125" style="6" customWidth="1"/>
    <col min="12" max="12" width="11.25" style="6" customWidth="1"/>
    <col min="13" max="14" width="5.5" style="1" customWidth="1"/>
    <col min="15" max="15" width="9.25" style="6" customWidth="1"/>
    <col min="16" max="16" width="11.125" style="1" customWidth="1"/>
    <col min="17" max="17" width="10.5" style="1" customWidth="1"/>
    <col min="18" max="18" width="6.25" style="4" customWidth="1"/>
    <col min="19" max="19" width="8.625" style="4" customWidth="1"/>
    <col min="20" max="20" width="23.75" style="4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136"/>
      <c r="Q1" s="39" t="s">
        <v>1</v>
      </c>
    </row>
    <row r="2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74"/>
      <c r="L2" s="64" t="s">
        <v>4</v>
      </c>
      <c r="M2" s="75"/>
      <c r="N2" s="76" t="s">
        <v>5</v>
      </c>
      <c r="O2" s="77"/>
      <c r="P2" s="137"/>
      <c r="Q2" s="137"/>
      <c r="R2" s="138"/>
      <c r="S2" s="138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</row>
    <row r="3" ht="24.95" customHeight="1" spans="1:36">
      <c r="A3" s="8" t="s">
        <v>6</v>
      </c>
      <c r="B3" s="8"/>
      <c r="C3" s="11">
        <v>8150543</v>
      </c>
      <c r="D3" s="12"/>
      <c r="E3" s="12"/>
      <c r="F3" s="13"/>
      <c r="G3" s="14" t="s">
        <v>7</v>
      </c>
      <c r="H3" s="78" t="s">
        <v>8</v>
      </c>
      <c r="I3" s="79"/>
      <c r="J3" s="79"/>
      <c r="K3" s="80"/>
      <c r="L3" s="8" t="s">
        <v>9</v>
      </c>
      <c r="M3" s="8"/>
      <c r="N3" s="81" t="s">
        <v>10</v>
      </c>
      <c r="O3" s="82"/>
      <c r="P3" s="139"/>
      <c r="Q3" s="140" t="s">
        <v>5</v>
      </c>
      <c r="R3" s="141">
        <v>53</v>
      </c>
      <c r="S3" s="141">
        <v>3605</v>
      </c>
      <c r="T3" s="142" t="s">
        <v>3</v>
      </c>
      <c r="U3" s="143" t="s">
        <v>8</v>
      </c>
      <c r="V3" s="144">
        <v>8150543</v>
      </c>
      <c r="W3" s="145" t="s">
        <v>11</v>
      </c>
      <c r="X3" s="145" t="s">
        <v>12</v>
      </c>
      <c r="Y3" s="158" t="s">
        <v>13</v>
      </c>
      <c r="Z3" s="159" t="s">
        <v>14</v>
      </c>
      <c r="AA3" s="160" t="s">
        <v>10</v>
      </c>
      <c r="AB3" s="161" t="s">
        <v>15</v>
      </c>
      <c r="AC3" s="162" t="s">
        <v>16</v>
      </c>
      <c r="AD3" s="163" t="s">
        <v>17</v>
      </c>
      <c r="AE3" s="164"/>
      <c r="AF3" s="139"/>
      <c r="AG3" s="139"/>
      <c r="AH3" s="139"/>
      <c r="AI3" s="139"/>
      <c r="AJ3" s="139"/>
    </row>
    <row r="4" ht="24.95" customHeight="1" spans="1:20">
      <c r="A4" s="8" t="s">
        <v>18</v>
      </c>
      <c r="B4" s="8"/>
      <c r="C4" s="64"/>
      <c r="D4" s="169"/>
      <c r="E4" s="169"/>
      <c r="F4" s="75"/>
      <c r="G4" s="14" t="s">
        <v>19</v>
      </c>
      <c r="H4" s="11"/>
      <c r="I4" s="12"/>
      <c r="J4" s="12"/>
      <c r="K4" s="13"/>
      <c r="L4" s="8" t="s">
        <v>20</v>
      </c>
      <c r="M4" s="8"/>
      <c r="N4" s="83">
        <v>3605</v>
      </c>
      <c r="O4" s="84"/>
      <c r="P4" s="139"/>
      <c r="Q4" s="146"/>
      <c r="R4" s="1"/>
      <c r="S4" s="1"/>
      <c r="T4" s="1"/>
    </row>
    <row r="5" ht="24.95" customHeight="1" spans="1:16">
      <c r="A5" s="8" t="s">
        <v>21</v>
      </c>
      <c r="B5" s="8" t="s">
        <v>22</v>
      </c>
      <c r="C5" s="8"/>
      <c r="D5" s="8"/>
      <c r="E5" s="8" t="s">
        <v>23</v>
      </c>
      <c r="F5" s="8"/>
      <c r="G5" s="21" t="s">
        <v>24</v>
      </c>
      <c r="H5" s="8" t="s">
        <v>25</v>
      </c>
      <c r="I5" s="8"/>
      <c r="J5" s="8" t="s">
        <v>26</v>
      </c>
      <c r="K5" s="8"/>
      <c r="L5" s="8" t="s">
        <v>27</v>
      </c>
      <c r="M5" s="8"/>
      <c r="N5" s="87" t="s">
        <v>28</v>
      </c>
      <c r="O5" s="87"/>
      <c r="P5" s="139"/>
    </row>
    <row r="6" ht="24.95" customHeight="1" spans="1:18">
      <c r="A6" s="8"/>
      <c r="B6" s="22" t="s">
        <v>29</v>
      </c>
      <c r="C6" s="8" t="s">
        <v>30</v>
      </c>
      <c r="D6" s="21" t="s">
        <v>31</v>
      </c>
      <c r="E6" s="22" t="s">
        <v>29</v>
      </c>
      <c r="F6" s="21" t="s">
        <v>31</v>
      </c>
      <c r="G6" s="21" t="s">
        <v>31</v>
      </c>
      <c r="H6" s="8" t="s">
        <v>32</v>
      </c>
      <c r="I6" s="21" t="s">
        <v>31</v>
      </c>
      <c r="J6" s="8" t="s">
        <v>33</v>
      </c>
      <c r="K6" s="14" t="s">
        <v>31</v>
      </c>
      <c r="L6" s="21" t="s">
        <v>31</v>
      </c>
      <c r="M6" s="8" t="s">
        <v>34</v>
      </c>
      <c r="N6" s="87" t="s">
        <v>35</v>
      </c>
      <c r="O6" s="87" t="s">
        <v>31</v>
      </c>
      <c r="P6" s="139"/>
      <c r="R6" s="1"/>
    </row>
    <row r="7" ht="48" customHeight="1" spans="1:18">
      <c r="A7" s="32">
        <v>1</v>
      </c>
      <c r="B7" s="33">
        <v>42747</v>
      </c>
      <c r="C7" s="34" t="s">
        <v>36</v>
      </c>
      <c r="D7" s="35">
        <v>2820000</v>
      </c>
      <c r="E7" s="33">
        <v>42741</v>
      </c>
      <c r="F7" s="35">
        <v>2820000</v>
      </c>
      <c r="G7" s="35">
        <v>2469800</v>
      </c>
      <c r="H7" s="95">
        <v>0.02</v>
      </c>
      <c r="I7" s="96">
        <f>D7*0.02</f>
        <v>56400</v>
      </c>
      <c r="J7" s="97" t="s">
        <v>37</v>
      </c>
      <c r="K7" s="96">
        <v>139633.2</v>
      </c>
      <c r="L7" s="42">
        <v>500</v>
      </c>
      <c r="M7" s="100"/>
      <c r="N7" s="100"/>
      <c r="O7" s="198">
        <f>ROUNDUP(D7-I7-K7-L7-L9,2)</f>
        <v>1623466.8</v>
      </c>
      <c r="P7" s="139"/>
      <c r="R7" s="1"/>
    </row>
    <row r="8" ht="24.95" customHeight="1" spans="1:18">
      <c r="A8" s="40"/>
      <c r="B8" s="53"/>
      <c r="C8" s="41"/>
      <c r="D8" s="42"/>
      <c r="E8" s="43"/>
      <c r="F8" s="42"/>
      <c r="G8" s="42"/>
      <c r="H8" s="95"/>
      <c r="I8" s="96"/>
      <c r="J8" s="40"/>
      <c r="K8" s="96"/>
      <c r="L8" s="42"/>
      <c r="M8" s="166" t="s">
        <v>38</v>
      </c>
      <c r="N8" s="199"/>
      <c r="O8" s="200"/>
      <c r="P8" s="139"/>
      <c r="R8" s="1"/>
    </row>
    <row r="9" ht="24.95" customHeight="1" spans="1:18">
      <c r="A9" s="32"/>
      <c r="B9" s="33"/>
      <c r="C9" s="34"/>
      <c r="D9" s="35"/>
      <c r="E9" s="36"/>
      <c r="F9" s="35"/>
      <c r="G9" s="35"/>
      <c r="H9" s="95"/>
      <c r="I9" s="96"/>
      <c r="J9" s="97"/>
      <c r="K9" s="96"/>
      <c r="L9" s="201">
        <v>1000000</v>
      </c>
      <c r="M9" s="202" t="s">
        <v>39</v>
      </c>
      <c r="N9" s="100"/>
      <c r="O9" s="203"/>
      <c r="P9" s="139"/>
      <c r="R9" s="1"/>
    </row>
    <row r="10" ht="20.1" customHeight="1" spans="1:18">
      <c r="A10" s="32"/>
      <c r="B10" s="33"/>
      <c r="C10" s="34"/>
      <c r="D10" s="35"/>
      <c r="E10" s="36"/>
      <c r="F10" s="35"/>
      <c r="G10" s="35"/>
      <c r="H10" s="95"/>
      <c r="I10" s="96"/>
      <c r="J10" s="97"/>
      <c r="K10" s="96"/>
      <c r="L10" s="42"/>
      <c r="M10" s="100"/>
      <c r="N10" s="100"/>
      <c r="O10" s="102"/>
      <c r="P10" s="139"/>
      <c r="R10" s="1"/>
    </row>
    <row r="11" ht="20.1" customHeight="1" spans="1:18">
      <c r="A11" s="32"/>
      <c r="B11" s="33"/>
      <c r="C11" s="34"/>
      <c r="D11" s="35"/>
      <c r="E11" s="36"/>
      <c r="F11" s="35"/>
      <c r="G11" s="35"/>
      <c r="H11" s="95"/>
      <c r="I11" s="96"/>
      <c r="J11" s="97"/>
      <c r="K11" s="96"/>
      <c r="L11" s="42"/>
      <c r="M11" s="100"/>
      <c r="N11" s="100"/>
      <c r="O11" s="102"/>
      <c r="P11" s="139"/>
      <c r="R11" s="1"/>
    </row>
    <row r="12" ht="24.95" customHeight="1" spans="1:18">
      <c r="A12" s="32"/>
      <c r="B12" s="33"/>
      <c r="C12" s="34"/>
      <c r="D12" s="35"/>
      <c r="E12" s="36"/>
      <c r="F12" s="35"/>
      <c r="G12" s="35"/>
      <c r="H12" s="95"/>
      <c r="I12" s="96"/>
      <c r="J12" s="97"/>
      <c r="K12" s="96"/>
      <c r="L12" s="42"/>
      <c r="M12" s="100"/>
      <c r="N12" s="100"/>
      <c r="O12" s="102"/>
      <c r="P12" s="139"/>
      <c r="R12" s="1"/>
    </row>
    <row r="13" ht="24.95" hidden="1" customHeight="1" spans="1:18">
      <c r="A13" s="32"/>
      <c r="B13" s="33"/>
      <c r="C13" s="34"/>
      <c r="D13" s="35"/>
      <c r="E13" s="36"/>
      <c r="F13" s="35"/>
      <c r="G13" s="35"/>
      <c r="H13" s="95"/>
      <c r="I13" s="96"/>
      <c r="J13" s="97"/>
      <c r="K13" s="96"/>
      <c r="L13" s="42"/>
      <c r="M13" s="100"/>
      <c r="N13" s="100"/>
      <c r="O13" s="102"/>
      <c r="P13" s="139"/>
      <c r="R13" s="1"/>
    </row>
    <row r="14" ht="24.95" hidden="1" customHeight="1" spans="1:18">
      <c r="A14" s="32"/>
      <c r="B14" s="33"/>
      <c r="C14" s="34"/>
      <c r="D14" s="35"/>
      <c r="E14" s="36"/>
      <c r="F14" s="35"/>
      <c r="G14" s="35"/>
      <c r="H14" s="95"/>
      <c r="I14" s="96"/>
      <c r="J14" s="97"/>
      <c r="K14" s="96"/>
      <c r="L14" s="42"/>
      <c r="M14" s="100"/>
      <c r="N14" s="100"/>
      <c r="O14" s="102"/>
      <c r="P14" s="139"/>
      <c r="R14" s="1"/>
    </row>
    <row r="15" ht="24.95" hidden="1" customHeight="1" spans="1:18">
      <c r="A15" s="32"/>
      <c r="B15" s="33"/>
      <c r="C15" s="34"/>
      <c r="D15" s="35"/>
      <c r="E15" s="36"/>
      <c r="F15" s="35"/>
      <c r="G15" s="35"/>
      <c r="H15" s="95"/>
      <c r="I15" s="96"/>
      <c r="J15" s="97"/>
      <c r="K15" s="96"/>
      <c r="L15" s="42"/>
      <c r="M15" s="100"/>
      <c r="N15" s="100"/>
      <c r="O15" s="102"/>
      <c r="P15" s="139"/>
      <c r="R15" s="1"/>
    </row>
    <row r="16" ht="24.95" hidden="1" customHeight="1" spans="1:18">
      <c r="A16" s="32"/>
      <c r="B16" s="33"/>
      <c r="C16" s="34"/>
      <c r="D16" s="35"/>
      <c r="E16" s="36"/>
      <c r="F16" s="35"/>
      <c r="G16" s="35"/>
      <c r="H16" s="95"/>
      <c r="I16" s="96"/>
      <c r="J16" s="97"/>
      <c r="K16" s="96"/>
      <c r="L16" s="42"/>
      <c r="M16" s="100"/>
      <c r="N16" s="100"/>
      <c r="O16" s="102"/>
      <c r="P16" s="139"/>
      <c r="R16" s="1"/>
    </row>
    <row r="17" ht="24.95" hidden="1" customHeight="1" spans="1:18">
      <c r="A17" s="32"/>
      <c r="B17" s="33"/>
      <c r="C17" s="34"/>
      <c r="D17" s="35"/>
      <c r="E17" s="36"/>
      <c r="F17" s="35"/>
      <c r="G17" s="35"/>
      <c r="H17" s="95"/>
      <c r="I17" s="96"/>
      <c r="J17" s="97"/>
      <c r="K17" s="96"/>
      <c r="L17" s="42"/>
      <c r="M17" s="100"/>
      <c r="N17" s="100"/>
      <c r="O17" s="102"/>
      <c r="P17" s="139"/>
      <c r="R17" s="1"/>
    </row>
    <row r="18" ht="24.95" hidden="1" customHeight="1" spans="1:18">
      <c r="A18" s="32"/>
      <c r="B18" s="33"/>
      <c r="C18" s="34"/>
      <c r="D18" s="35"/>
      <c r="E18" s="36"/>
      <c r="F18" s="35"/>
      <c r="G18" s="35"/>
      <c r="H18" s="95"/>
      <c r="I18" s="96"/>
      <c r="J18" s="97"/>
      <c r="K18" s="96"/>
      <c r="L18" s="42"/>
      <c r="M18" s="100"/>
      <c r="N18" s="100"/>
      <c r="O18" s="102"/>
      <c r="P18" s="139"/>
      <c r="R18" s="1"/>
    </row>
    <row r="19" ht="24.95" hidden="1" customHeight="1" spans="1:18">
      <c r="A19" s="32"/>
      <c r="B19" s="33"/>
      <c r="C19" s="34"/>
      <c r="D19" s="35"/>
      <c r="E19" s="36"/>
      <c r="F19" s="35"/>
      <c r="G19" s="35"/>
      <c r="H19" s="95"/>
      <c r="I19" s="96"/>
      <c r="J19" s="97"/>
      <c r="K19" s="96"/>
      <c r="L19" s="42"/>
      <c r="M19" s="100"/>
      <c r="N19" s="100"/>
      <c r="O19" s="102"/>
      <c r="P19" s="139"/>
      <c r="R19" s="1"/>
    </row>
    <row r="20" ht="24.95" hidden="1" customHeight="1" spans="1:16">
      <c r="A20" s="40"/>
      <c r="B20" s="53"/>
      <c r="C20" s="41"/>
      <c r="D20" s="42"/>
      <c r="E20" s="43"/>
      <c r="F20" s="42"/>
      <c r="G20" s="42"/>
      <c r="H20" s="100"/>
      <c r="I20" s="96"/>
      <c r="J20" s="40"/>
      <c r="K20" s="96"/>
      <c r="L20" s="42"/>
      <c r="M20" s="166"/>
      <c r="N20" s="166"/>
      <c r="O20" s="96"/>
      <c r="P20" s="139"/>
    </row>
    <row r="21" ht="24.95" hidden="1" customHeight="1" spans="1:18">
      <c r="A21" s="40"/>
      <c r="B21" s="53"/>
      <c r="C21" s="41"/>
      <c r="D21" s="42"/>
      <c r="E21" s="43"/>
      <c r="F21" s="42"/>
      <c r="G21" s="42"/>
      <c r="H21" s="100"/>
      <c r="I21" s="96"/>
      <c r="J21" s="40"/>
      <c r="K21" s="96"/>
      <c r="L21" s="42"/>
      <c r="M21" s="100"/>
      <c r="N21" s="100"/>
      <c r="O21" s="96"/>
      <c r="P21" s="139"/>
      <c r="Q21"/>
      <c r="R21" s="149"/>
    </row>
    <row r="22" ht="24.95" hidden="1" customHeight="1" spans="1:16">
      <c r="A22" s="40"/>
      <c r="B22" s="53"/>
      <c r="C22" s="41"/>
      <c r="D22" s="42"/>
      <c r="E22" s="43"/>
      <c r="F22" s="42"/>
      <c r="G22" s="42"/>
      <c r="H22" s="100"/>
      <c r="I22" s="96"/>
      <c r="J22" s="40"/>
      <c r="K22" s="96"/>
      <c r="L22" s="42"/>
      <c r="M22" s="100"/>
      <c r="N22" s="100"/>
      <c r="O22" s="96"/>
      <c r="P22" s="139"/>
    </row>
    <row r="23" ht="24.95" customHeight="1" spans="1:16">
      <c r="A23" s="40"/>
      <c r="B23" s="53"/>
      <c r="C23" s="41"/>
      <c r="D23" s="42"/>
      <c r="E23" s="43"/>
      <c r="F23" s="42"/>
      <c r="G23" s="42"/>
      <c r="H23" s="100"/>
      <c r="I23" s="96"/>
      <c r="J23" s="40"/>
      <c r="K23" s="96"/>
      <c r="L23" s="42"/>
      <c r="M23" s="100"/>
      <c r="N23" s="100"/>
      <c r="O23" s="96"/>
      <c r="P23" s="139"/>
    </row>
    <row r="24" s="3" customFormat="1" ht="24.95" customHeight="1" spans="1:22">
      <c r="A24" s="54" t="s">
        <v>40</v>
      </c>
      <c r="B24" s="54"/>
      <c r="C24" s="55" t="s">
        <v>41</v>
      </c>
      <c r="D24" s="56">
        <f>SUM(D7:D23)</f>
        <v>2820000</v>
      </c>
      <c r="E24" s="55" t="s">
        <v>41</v>
      </c>
      <c r="F24" s="56">
        <f>SUM(F7:F23)</f>
        <v>2820000</v>
      </c>
      <c r="G24" s="56">
        <f>SUM(G7:G23)</f>
        <v>2469800</v>
      </c>
      <c r="H24" s="55" t="s">
        <v>41</v>
      </c>
      <c r="I24" s="56">
        <f>SUM(I7:I23)</f>
        <v>56400</v>
      </c>
      <c r="J24" s="55" t="s">
        <v>41</v>
      </c>
      <c r="K24" s="56">
        <f>SUM(K7:K23)</f>
        <v>139633.2</v>
      </c>
      <c r="L24" s="56"/>
      <c r="M24" s="55" t="s">
        <v>41</v>
      </c>
      <c r="N24" s="55"/>
      <c r="O24" s="56">
        <f>SUM(O7:O23)</f>
        <v>1623466.8</v>
      </c>
      <c r="P24" s="188"/>
      <c r="Q24" s="190">
        <f>D25/C3</f>
        <v>0.199185109507428</v>
      </c>
      <c r="R24" s="4"/>
      <c r="S24" s="4"/>
      <c r="T24" s="4"/>
      <c r="U24" s="1"/>
      <c r="V24" s="1"/>
    </row>
    <row r="25" ht="26.1" customHeight="1" spans="1:17">
      <c r="A25" s="58" t="s">
        <v>42</v>
      </c>
      <c r="B25" s="58"/>
      <c r="C25" s="40" t="s">
        <v>43</v>
      </c>
      <c r="D25" s="193">
        <f>O7</f>
        <v>1623466.8</v>
      </c>
      <c r="E25" s="193"/>
      <c r="F25" s="193"/>
      <c r="G25" s="193"/>
      <c r="H25" s="124" t="s">
        <v>44</v>
      </c>
      <c r="I25" s="124"/>
      <c r="J25" s="24" t="s">
        <v>45</v>
      </c>
      <c r="K25" s="24"/>
      <c r="L25" s="24"/>
      <c r="M25" s="24"/>
      <c r="N25" s="24"/>
      <c r="O25" s="24"/>
      <c r="P25" s="139"/>
      <c r="Q25" s="191" t="s">
        <v>46</v>
      </c>
    </row>
    <row r="26" ht="26.1" customHeight="1" spans="1:18">
      <c r="A26" s="58"/>
      <c r="B26" s="58"/>
      <c r="C26" s="61" t="s">
        <v>47</v>
      </c>
      <c r="D26" s="196">
        <f>D25</f>
        <v>1623466.8</v>
      </c>
      <c r="E26" s="196"/>
      <c r="F26" s="196"/>
      <c r="G26" s="196"/>
      <c r="H26" s="197"/>
      <c r="I26" s="197"/>
      <c r="J26" s="183" t="s">
        <v>48</v>
      </c>
      <c r="K26" s="183"/>
      <c r="L26" s="183"/>
      <c r="M26" s="183"/>
      <c r="N26" s="183"/>
      <c r="O26" s="183"/>
      <c r="P26" s="139"/>
      <c r="R26" s="1"/>
    </row>
    <row r="27" ht="45" customHeight="1" spans="1:20">
      <c r="A27" s="8" t="s">
        <v>49</v>
      </c>
      <c r="B27" s="64"/>
      <c r="C27" s="170" t="s">
        <v>50</v>
      </c>
      <c r="D27" s="65" t="s">
        <v>51</v>
      </c>
      <c r="E27" s="171"/>
      <c r="F27" s="171"/>
      <c r="G27" s="171"/>
      <c r="H27" s="171"/>
      <c r="I27" s="171"/>
      <c r="J27" s="171" t="s">
        <v>52</v>
      </c>
      <c r="K27" s="171"/>
      <c r="L27" s="171"/>
      <c r="M27" s="171"/>
      <c r="N27" s="171"/>
      <c r="O27" s="195"/>
      <c r="P27" s="139"/>
      <c r="R27" s="156"/>
      <c r="S27" s="157"/>
      <c r="T27" s="157"/>
    </row>
    <row r="28" ht="45" customHeight="1" spans="1:16">
      <c r="A28" s="54" t="s">
        <v>53</v>
      </c>
      <c r="B28" s="54"/>
      <c r="C28" s="67" t="s">
        <v>54</v>
      </c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133"/>
      <c r="P28" s="139"/>
    </row>
    <row r="29" ht="45" customHeight="1" spans="1:16">
      <c r="A29" s="54" t="s">
        <v>55</v>
      </c>
      <c r="B29" s="54"/>
      <c r="C29" s="69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134"/>
      <c r="P29" s="139"/>
    </row>
    <row r="30" ht="45" customHeight="1" spans="1:20">
      <c r="A30" s="54" t="s">
        <v>56</v>
      </c>
      <c r="B30" s="54"/>
      <c r="C30" s="71" t="s">
        <v>57</v>
      </c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135"/>
      <c r="P30" s="139"/>
      <c r="T30" s="156"/>
    </row>
    <row r="31" ht="42" customHeight="1" spans="1:16">
      <c r="A31" s="54" t="s">
        <v>58</v>
      </c>
      <c r="B31" s="54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139"/>
    </row>
    <row r="35" spans="17:22">
      <c r="Q35" s="4"/>
      <c r="U35" s="4"/>
      <c r="V35" s="4"/>
    </row>
    <row r="36" s="4" customFormat="1"/>
    <row r="37" s="4" customFormat="1"/>
    <row r="38" s="4" customFormat="1" spans="2:22">
      <c r="B38"/>
      <c r="Q38" s="1"/>
      <c r="U38" s="1"/>
      <c r="V38" s="1"/>
    </row>
  </sheetData>
  <mergeCells count="42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4:B24"/>
    <mergeCell ref="D25:G25"/>
    <mergeCell ref="J25:O25"/>
    <mergeCell ref="D26:G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O31"/>
    <mergeCell ref="A5:A6"/>
    <mergeCell ref="O7:O9"/>
    <mergeCell ref="A25:B26"/>
    <mergeCell ref="H25:I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8"/>
  <sheetViews>
    <sheetView workbookViewId="0">
      <selection activeCell="C2" sqref="C2:K2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1" customWidth="1"/>
    <col min="9" max="9" width="9.75" style="6" customWidth="1"/>
    <col min="10" max="10" width="4.125" style="1" customWidth="1"/>
    <col min="11" max="11" width="7.125" style="6" customWidth="1"/>
    <col min="12" max="12" width="11.25" style="6" customWidth="1"/>
    <col min="13" max="14" width="5.5" style="1" customWidth="1"/>
    <col min="15" max="15" width="9.25" style="6" customWidth="1"/>
    <col min="16" max="16" width="11.125" style="1" customWidth="1"/>
    <col min="17" max="17" width="10.5" style="1" customWidth="1"/>
    <col min="18" max="18" width="6.25" style="4" customWidth="1"/>
    <col min="19" max="19" width="8.625" style="4" customWidth="1"/>
    <col min="20" max="20" width="23.75" style="4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3.2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136"/>
      <c r="Q1" s="39" t="s">
        <v>1</v>
      </c>
    </row>
    <row r="2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74"/>
      <c r="L2" s="64" t="s">
        <v>4</v>
      </c>
      <c r="M2" s="75"/>
      <c r="N2" s="76" t="s">
        <v>5</v>
      </c>
      <c r="O2" s="77"/>
      <c r="P2" s="137"/>
      <c r="Q2" s="137"/>
      <c r="R2" s="138"/>
      <c r="S2" s="138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</row>
    <row r="3" ht="24.95" customHeight="1" spans="1:36">
      <c r="A3" s="8" t="s">
        <v>6</v>
      </c>
      <c r="B3" s="8"/>
      <c r="C3" s="11">
        <v>8150543</v>
      </c>
      <c r="D3" s="12"/>
      <c r="E3" s="12"/>
      <c r="F3" s="13"/>
      <c r="G3" s="14" t="s">
        <v>7</v>
      </c>
      <c r="H3" s="78" t="s">
        <v>8</v>
      </c>
      <c r="I3" s="79"/>
      <c r="J3" s="79"/>
      <c r="K3" s="80"/>
      <c r="L3" s="8" t="s">
        <v>9</v>
      </c>
      <c r="M3" s="8"/>
      <c r="N3" s="81" t="s">
        <v>10</v>
      </c>
      <c r="O3" s="82"/>
      <c r="P3" s="139"/>
      <c r="Q3" s="140" t="s">
        <v>5</v>
      </c>
      <c r="R3" s="141">
        <v>53</v>
      </c>
      <c r="S3" s="141">
        <v>3605</v>
      </c>
      <c r="T3" s="142" t="s">
        <v>3</v>
      </c>
      <c r="U3" s="143" t="s">
        <v>8</v>
      </c>
      <c r="V3" s="144">
        <v>8150543</v>
      </c>
      <c r="W3" s="145" t="s">
        <v>11</v>
      </c>
      <c r="X3" s="145" t="s">
        <v>12</v>
      </c>
      <c r="Y3" s="158" t="s">
        <v>13</v>
      </c>
      <c r="Z3" s="159" t="s">
        <v>14</v>
      </c>
      <c r="AA3" s="160" t="s">
        <v>10</v>
      </c>
      <c r="AB3" s="161" t="s">
        <v>15</v>
      </c>
      <c r="AC3" s="162" t="s">
        <v>16</v>
      </c>
      <c r="AD3" s="163" t="s">
        <v>17</v>
      </c>
      <c r="AE3" s="164"/>
      <c r="AF3" s="139"/>
      <c r="AG3" s="139"/>
      <c r="AH3" s="139"/>
      <c r="AI3" s="139"/>
      <c r="AJ3" s="139"/>
    </row>
    <row r="4" ht="24.95" customHeight="1" spans="1:20">
      <c r="A4" s="8" t="s">
        <v>18</v>
      </c>
      <c r="B4" s="8"/>
      <c r="C4" s="64"/>
      <c r="D4" s="169"/>
      <c r="E4" s="169"/>
      <c r="F4" s="75"/>
      <c r="G4" s="14" t="s">
        <v>19</v>
      </c>
      <c r="H4" s="11"/>
      <c r="I4" s="12"/>
      <c r="J4" s="12"/>
      <c r="K4" s="13"/>
      <c r="L4" s="8" t="s">
        <v>20</v>
      </c>
      <c r="M4" s="8"/>
      <c r="N4" s="83">
        <v>3605</v>
      </c>
      <c r="O4" s="84"/>
      <c r="P4" s="139"/>
      <c r="Q4" s="146"/>
      <c r="R4" s="1"/>
      <c r="S4" s="1"/>
      <c r="T4" s="1"/>
    </row>
    <row r="5" ht="24.95" customHeight="1" spans="1:16">
      <c r="A5" s="8" t="s">
        <v>21</v>
      </c>
      <c r="B5" s="8" t="s">
        <v>22</v>
      </c>
      <c r="C5" s="8"/>
      <c r="D5" s="8"/>
      <c r="E5" s="8" t="s">
        <v>23</v>
      </c>
      <c r="F5" s="8"/>
      <c r="G5" s="21" t="s">
        <v>24</v>
      </c>
      <c r="H5" s="8" t="s">
        <v>25</v>
      </c>
      <c r="I5" s="8"/>
      <c r="J5" s="8" t="s">
        <v>26</v>
      </c>
      <c r="K5" s="8"/>
      <c r="L5" s="8" t="s">
        <v>27</v>
      </c>
      <c r="M5" s="8"/>
      <c r="N5" s="87" t="s">
        <v>28</v>
      </c>
      <c r="O5" s="87"/>
      <c r="P5" s="139"/>
    </row>
    <row r="6" ht="24.95" customHeight="1" spans="1:18">
      <c r="A6" s="8"/>
      <c r="B6" s="22" t="s">
        <v>29</v>
      </c>
      <c r="C6" s="8" t="s">
        <v>30</v>
      </c>
      <c r="D6" s="21" t="s">
        <v>31</v>
      </c>
      <c r="E6" s="22" t="s">
        <v>29</v>
      </c>
      <c r="F6" s="21" t="s">
        <v>31</v>
      </c>
      <c r="G6" s="21" t="s">
        <v>31</v>
      </c>
      <c r="H6" s="8" t="s">
        <v>32</v>
      </c>
      <c r="I6" s="21" t="s">
        <v>31</v>
      </c>
      <c r="J6" s="8" t="s">
        <v>33</v>
      </c>
      <c r="K6" s="14" t="s">
        <v>31</v>
      </c>
      <c r="L6" s="21" t="s">
        <v>31</v>
      </c>
      <c r="M6" s="8" t="s">
        <v>34</v>
      </c>
      <c r="N6" s="87" t="s">
        <v>35</v>
      </c>
      <c r="O6" s="87" t="s">
        <v>31</v>
      </c>
      <c r="P6" s="139"/>
      <c r="R6" s="1"/>
    </row>
    <row r="7" s="2" customFormat="1" ht="48" customHeight="1" spans="1:20">
      <c r="A7" s="24">
        <v>1</v>
      </c>
      <c r="B7" s="25">
        <v>42747</v>
      </c>
      <c r="C7" s="26" t="s">
        <v>36</v>
      </c>
      <c r="D7" s="27">
        <v>2820000</v>
      </c>
      <c r="E7" s="25">
        <v>42741</v>
      </c>
      <c r="F7" s="27">
        <v>2820000</v>
      </c>
      <c r="G7" s="27">
        <v>2469800</v>
      </c>
      <c r="H7" s="88">
        <v>0.02</v>
      </c>
      <c r="I7" s="89">
        <f>D7*0.02</f>
        <v>56400</v>
      </c>
      <c r="J7" s="90" t="s">
        <v>37</v>
      </c>
      <c r="K7" s="89">
        <v>139633.2</v>
      </c>
      <c r="L7" s="30">
        <v>500</v>
      </c>
      <c r="M7" s="21"/>
      <c r="N7" s="21"/>
      <c r="O7" s="91">
        <f>ROUNDUP(D7-I7-K7-L7-L9,2)</f>
        <v>1623466.8</v>
      </c>
      <c r="P7" s="184"/>
      <c r="S7" s="148"/>
      <c r="T7" s="148"/>
    </row>
    <row r="8" s="2" customFormat="1" ht="24.95" customHeight="1" spans="1:20">
      <c r="A8" s="8"/>
      <c r="B8" s="28"/>
      <c r="C8" s="29"/>
      <c r="D8" s="30"/>
      <c r="E8" s="31"/>
      <c r="F8" s="30"/>
      <c r="G8" s="30"/>
      <c r="H8" s="88"/>
      <c r="I8" s="89"/>
      <c r="J8" s="8"/>
      <c r="K8" s="89"/>
      <c r="L8" s="30"/>
      <c r="M8" s="92" t="s">
        <v>38</v>
      </c>
      <c r="N8" s="93"/>
      <c r="O8" s="94"/>
      <c r="P8" s="184"/>
      <c r="S8" s="148"/>
      <c r="T8" s="148"/>
    </row>
    <row r="9" ht="24.95" customHeight="1" spans="1:18">
      <c r="A9" s="32"/>
      <c r="B9" s="33"/>
      <c r="C9" s="34"/>
      <c r="D9" s="35"/>
      <c r="E9" s="36"/>
      <c r="F9" s="35"/>
      <c r="G9" s="35"/>
      <c r="H9" s="95"/>
      <c r="I9" s="96"/>
      <c r="J9" s="97"/>
      <c r="K9" s="96"/>
      <c r="L9" s="98">
        <v>1000000</v>
      </c>
      <c r="M9" s="99" t="s">
        <v>59</v>
      </c>
      <c r="N9" s="100"/>
      <c r="O9" s="101"/>
      <c r="P9" s="139"/>
      <c r="R9" s="1"/>
    </row>
    <row r="10" ht="20.1" customHeight="1" spans="1:18">
      <c r="A10" s="32"/>
      <c r="B10" s="33"/>
      <c r="C10" s="34"/>
      <c r="D10" s="35"/>
      <c r="E10" s="36"/>
      <c r="F10" s="35"/>
      <c r="G10" s="35"/>
      <c r="H10" s="95"/>
      <c r="I10" s="96"/>
      <c r="J10" s="97"/>
      <c r="K10" s="96"/>
      <c r="L10" s="42"/>
      <c r="M10" s="100"/>
      <c r="N10" s="100"/>
      <c r="O10" s="102"/>
      <c r="P10" s="139"/>
      <c r="R10" s="1"/>
    </row>
    <row r="11" ht="20.1" customHeight="1" spans="1:18">
      <c r="A11" s="32"/>
      <c r="B11" s="33"/>
      <c r="C11" s="34"/>
      <c r="D11" s="35"/>
      <c r="E11" s="36"/>
      <c r="F11" s="35"/>
      <c r="G11" s="35"/>
      <c r="H11" s="95"/>
      <c r="I11" s="96"/>
      <c r="J11" s="97"/>
      <c r="K11" s="96"/>
      <c r="L11" s="42"/>
      <c r="M11" s="100"/>
      <c r="N11" s="100"/>
      <c r="O11" s="102"/>
      <c r="P11" s="139"/>
      <c r="R11" s="1"/>
    </row>
    <row r="12" ht="24.95" customHeight="1" spans="1:18">
      <c r="A12" s="32"/>
      <c r="B12" s="39" t="s">
        <v>1</v>
      </c>
      <c r="C12" s="34"/>
      <c r="D12" s="35"/>
      <c r="E12" s="36"/>
      <c r="F12" s="35"/>
      <c r="G12" s="35"/>
      <c r="H12" s="95"/>
      <c r="I12" s="96"/>
      <c r="J12" s="97"/>
      <c r="K12" s="96"/>
      <c r="L12" s="42"/>
      <c r="M12" s="100"/>
      <c r="N12" s="100"/>
      <c r="O12" s="102"/>
      <c r="P12" s="139"/>
      <c r="R12" s="1"/>
    </row>
    <row r="13" ht="24.95" customHeight="1" spans="1:18">
      <c r="A13" s="32">
        <v>2</v>
      </c>
      <c r="B13" s="192" t="s">
        <v>60</v>
      </c>
      <c r="C13" s="34"/>
      <c r="D13" s="35"/>
      <c r="E13" s="36"/>
      <c r="F13" s="35"/>
      <c r="G13" s="35"/>
      <c r="H13" s="95"/>
      <c r="I13" s="96"/>
      <c r="J13" s="97"/>
      <c r="K13" s="96"/>
      <c r="L13" s="42"/>
      <c r="M13" s="100"/>
      <c r="N13" s="100" t="s">
        <v>61</v>
      </c>
      <c r="O13" s="96">
        <v>700000</v>
      </c>
      <c r="P13" s="139"/>
      <c r="R13" s="1"/>
    </row>
    <row r="14" ht="20.1" customHeight="1" spans="1:18">
      <c r="A14" s="32"/>
      <c r="B14" s="33"/>
      <c r="C14" s="34"/>
      <c r="D14" s="35"/>
      <c r="E14" s="36"/>
      <c r="F14" s="35"/>
      <c r="G14" s="35"/>
      <c r="H14" s="95"/>
      <c r="I14" s="96"/>
      <c r="J14" s="97"/>
      <c r="K14" s="96"/>
      <c r="L14" s="42"/>
      <c r="M14" s="100"/>
      <c r="N14" s="100" t="s">
        <v>62</v>
      </c>
      <c r="O14" s="96">
        <v>300000</v>
      </c>
      <c r="P14" s="139"/>
      <c r="Q14"/>
      <c r="R14" s="1"/>
    </row>
    <row r="15" ht="20.1" customHeight="1" spans="1:18">
      <c r="A15" s="32"/>
      <c r="B15" s="33"/>
      <c r="C15" s="34"/>
      <c r="D15" s="35"/>
      <c r="E15" s="36"/>
      <c r="F15" s="35"/>
      <c r="G15" s="35"/>
      <c r="H15" s="95"/>
      <c r="I15" s="96"/>
      <c r="J15" s="97"/>
      <c r="K15" s="96"/>
      <c r="L15" s="42"/>
      <c r="M15" s="100"/>
      <c r="N15" s="100"/>
      <c r="O15" s="102"/>
      <c r="P15" s="139"/>
      <c r="R15" s="1"/>
    </row>
    <row r="16" ht="20.1" customHeight="1" spans="1:18">
      <c r="A16" s="32"/>
      <c r="B16" s="33"/>
      <c r="C16" s="34"/>
      <c r="D16" s="35"/>
      <c r="E16" s="36"/>
      <c r="F16" s="35"/>
      <c r="G16" s="35"/>
      <c r="H16" s="95"/>
      <c r="I16" s="96"/>
      <c r="J16" s="97"/>
      <c r="K16" s="96"/>
      <c r="L16" s="42"/>
      <c r="M16" s="100"/>
      <c r="N16" s="100"/>
      <c r="O16" s="102"/>
      <c r="P16" s="139"/>
      <c r="R16" s="1"/>
    </row>
    <row r="17" ht="20.1" customHeight="1" spans="1:18">
      <c r="A17" s="32"/>
      <c r="B17" s="33"/>
      <c r="C17" s="34"/>
      <c r="D17" s="35"/>
      <c r="E17" s="36"/>
      <c r="F17" s="35"/>
      <c r="G17" s="35"/>
      <c r="H17" s="95"/>
      <c r="I17" s="96"/>
      <c r="J17" s="97"/>
      <c r="K17" s="96"/>
      <c r="L17" s="42"/>
      <c r="M17" s="100"/>
      <c r="N17" s="100"/>
      <c r="O17" s="102"/>
      <c r="P17" s="139"/>
      <c r="R17" s="1"/>
    </row>
    <row r="18" ht="20.1" customHeight="1" spans="1:18">
      <c r="A18" s="32"/>
      <c r="B18" s="33"/>
      <c r="C18" s="34"/>
      <c r="D18" s="35"/>
      <c r="E18" s="36"/>
      <c r="F18" s="35"/>
      <c r="G18" s="35"/>
      <c r="H18" s="95"/>
      <c r="I18" s="96"/>
      <c r="J18" s="97"/>
      <c r="K18" s="96"/>
      <c r="L18" s="42"/>
      <c r="M18" s="100"/>
      <c r="N18" s="100"/>
      <c r="O18" s="102"/>
      <c r="P18" s="139"/>
      <c r="R18" s="1"/>
    </row>
    <row r="19" ht="20.1" customHeight="1" spans="1:18">
      <c r="A19" s="32"/>
      <c r="B19" s="33"/>
      <c r="C19" s="34"/>
      <c r="D19" s="35"/>
      <c r="E19" s="36"/>
      <c r="F19" s="35"/>
      <c r="G19" s="35"/>
      <c r="H19" s="95"/>
      <c r="I19" s="96"/>
      <c r="J19" s="97"/>
      <c r="K19" s="96"/>
      <c r="L19" s="42"/>
      <c r="M19" s="100"/>
      <c r="N19" s="100"/>
      <c r="O19" s="102"/>
      <c r="P19" s="139"/>
      <c r="R19" s="1"/>
    </row>
    <row r="20" ht="20.1" customHeight="1" spans="1:16">
      <c r="A20" s="40"/>
      <c r="B20" s="53"/>
      <c r="C20" s="41"/>
      <c r="D20" s="42"/>
      <c r="E20" s="43"/>
      <c r="F20" s="42"/>
      <c r="G20" s="42"/>
      <c r="H20" s="100"/>
      <c r="I20" s="96"/>
      <c r="J20" s="40"/>
      <c r="K20" s="96"/>
      <c r="L20" s="42"/>
      <c r="M20" s="166"/>
      <c r="N20" s="166"/>
      <c r="O20" s="96"/>
      <c r="P20" s="139"/>
    </row>
    <row r="21" ht="20.1" customHeight="1" spans="1:18">
      <c r="A21" s="40"/>
      <c r="B21" s="53"/>
      <c r="C21" s="41"/>
      <c r="D21" s="42"/>
      <c r="E21" s="43"/>
      <c r="F21" s="42"/>
      <c r="G21" s="42"/>
      <c r="H21" s="100"/>
      <c r="I21" s="96"/>
      <c r="J21" s="40"/>
      <c r="K21" s="96"/>
      <c r="L21" s="42"/>
      <c r="M21" s="100"/>
      <c r="N21" s="100"/>
      <c r="O21" s="96"/>
      <c r="P21" s="139"/>
      <c r="Q21"/>
      <c r="R21" s="149"/>
    </row>
    <row r="22" ht="20.1" customHeight="1" spans="1:16">
      <c r="A22" s="40"/>
      <c r="B22" s="53"/>
      <c r="C22" s="41"/>
      <c r="D22" s="42"/>
      <c r="E22" s="43"/>
      <c r="F22" s="42"/>
      <c r="G22" s="42"/>
      <c r="H22" s="100"/>
      <c r="I22" s="96"/>
      <c r="J22" s="40"/>
      <c r="K22" s="96"/>
      <c r="L22" s="42"/>
      <c r="M22" s="100"/>
      <c r="N22" s="100"/>
      <c r="O22" s="96"/>
      <c r="P22" s="139"/>
    </row>
    <row r="23" ht="20.1" customHeight="1" spans="1:16">
      <c r="A23" s="40"/>
      <c r="B23" s="53"/>
      <c r="C23" s="41"/>
      <c r="D23" s="42"/>
      <c r="E23" s="43"/>
      <c r="F23" s="42"/>
      <c r="G23" s="42"/>
      <c r="H23" s="100"/>
      <c r="I23" s="96"/>
      <c r="J23" s="40"/>
      <c r="K23" s="96"/>
      <c r="L23" s="42"/>
      <c r="M23" s="100"/>
      <c r="N23" s="100"/>
      <c r="O23" s="96"/>
      <c r="P23" s="139"/>
    </row>
    <row r="24" s="3" customFormat="1" ht="24.95" customHeight="1" spans="1:22">
      <c r="A24" s="54" t="s">
        <v>40</v>
      </c>
      <c r="B24" s="54"/>
      <c r="C24" s="55" t="s">
        <v>41</v>
      </c>
      <c r="D24" s="56">
        <f>SUM(D7:D23)</f>
        <v>2820000</v>
      </c>
      <c r="E24" s="55" t="s">
        <v>41</v>
      </c>
      <c r="F24" s="56">
        <f>SUM(F7:F23)</f>
        <v>2820000</v>
      </c>
      <c r="G24" s="56">
        <f>SUM(G7:G23)</f>
        <v>2469800</v>
      </c>
      <c r="H24" s="55" t="s">
        <v>41</v>
      </c>
      <c r="I24" s="56">
        <f>SUM(I7:I23)</f>
        <v>56400</v>
      </c>
      <c r="J24" s="55" t="s">
        <v>41</v>
      </c>
      <c r="K24" s="56">
        <f>SUM(K7:K23)</f>
        <v>139633.2</v>
      </c>
      <c r="L24" s="56"/>
      <c r="M24" s="55" t="s">
        <v>41</v>
      </c>
      <c r="N24" s="55"/>
      <c r="O24" s="56">
        <f>SUM(O7:O23)</f>
        <v>2623466.8</v>
      </c>
      <c r="P24" s="188"/>
      <c r="Q24" s="190">
        <f>D25/C3</f>
        <v>0.122691212106973</v>
      </c>
      <c r="R24" s="4"/>
      <c r="S24" s="4"/>
      <c r="T24" s="4"/>
      <c r="U24" s="1"/>
      <c r="V24" s="1"/>
    </row>
    <row r="25" ht="26.1" customHeight="1" spans="1:17">
      <c r="A25" s="58" t="s">
        <v>42</v>
      </c>
      <c r="B25" s="58"/>
      <c r="C25" s="40" t="s">
        <v>43</v>
      </c>
      <c r="D25" s="193">
        <f>O13+O14</f>
        <v>1000000</v>
      </c>
      <c r="E25" s="193"/>
      <c r="F25" s="100" t="s">
        <v>61</v>
      </c>
      <c r="G25" s="193">
        <v>700000</v>
      </c>
      <c r="H25" s="193"/>
      <c r="I25" s="124" t="s">
        <v>44</v>
      </c>
      <c r="J25" s="24" t="s">
        <v>45</v>
      </c>
      <c r="K25" s="24"/>
      <c r="L25" s="24"/>
      <c r="M25" s="24"/>
      <c r="N25" s="24"/>
      <c r="O25" s="24"/>
      <c r="P25" s="139"/>
      <c r="Q25" s="191" t="s">
        <v>46</v>
      </c>
    </row>
    <row r="26" ht="26.1" customHeight="1" spans="1:18">
      <c r="A26" s="58"/>
      <c r="B26" s="58"/>
      <c r="C26" s="61" t="s">
        <v>47</v>
      </c>
      <c r="D26" s="194">
        <f>D25</f>
        <v>1000000</v>
      </c>
      <c r="E26" s="194"/>
      <c r="F26" s="100" t="s">
        <v>62</v>
      </c>
      <c r="G26" s="193">
        <v>300000</v>
      </c>
      <c r="H26" s="193"/>
      <c r="I26" s="124"/>
      <c r="J26" s="183" t="s">
        <v>48</v>
      </c>
      <c r="K26" s="183"/>
      <c r="L26" s="183"/>
      <c r="M26" s="183"/>
      <c r="N26" s="183"/>
      <c r="O26" s="183"/>
      <c r="P26" s="139"/>
      <c r="R26" s="1"/>
    </row>
    <row r="27" ht="45" customHeight="1" spans="1:20">
      <c r="A27" s="8" t="s">
        <v>49</v>
      </c>
      <c r="B27" s="64"/>
      <c r="C27" s="170" t="s">
        <v>50</v>
      </c>
      <c r="D27" s="65" t="s">
        <v>51</v>
      </c>
      <c r="E27" s="171"/>
      <c r="F27" s="171"/>
      <c r="G27" s="171"/>
      <c r="H27" s="171"/>
      <c r="I27" s="171"/>
      <c r="J27" s="171" t="s">
        <v>63</v>
      </c>
      <c r="K27" s="171"/>
      <c r="L27" s="171"/>
      <c r="M27" s="171"/>
      <c r="N27" s="171"/>
      <c r="O27" s="195"/>
      <c r="P27" s="139"/>
      <c r="R27" s="156"/>
      <c r="S27" s="157"/>
      <c r="T27" s="157"/>
    </row>
    <row r="28" ht="45" customHeight="1" spans="1:16">
      <c r="A28" s="54" t="s">
        <v>53</v>
      </c>
      <c r="B28" s="54"/>
      <c r="C28" s="67" t="s">
        <v>54</v>
      </c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133"/>
      <c r="P28" s="139"/>
    </row>
    <row r="29" ht="45" customHeight="1" spans="1:16">
      <c r="A29" s="54" t="s">
        <v>55</v>
      </c>
      <c r="B29" s="54"/>
      <c r="C29" s="69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134"/>
      <c r="P29" s="139"/>
    </row>
    <row r="30" ht="45" customHeight="1" spans="1:20">
      <c r="A30" s="54" t="s">
        <v>56</v>
      </c>
      <c r="B30" s="54"/>
      <c r="C30" s="71" t="s">
        <v>57</v>
      </c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135"/>
      <c r="P30" s="139"/>
      <c r="T30" s="156"/>
    </row>
    <row r="31" ht="42" customHeight="1" spans="1:16">
      <c r="A31" s="54" t="s">
        <v>58</v>
      </c>
      <c r="B31" s="54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139"/>
    </row>
    <row r="35" spans="17:22">
      <c r="Q35" s="4"/>
      <c r="U35" s="4"/>
      <c r="V35" s="4"/>
    </row>
    <row r="36" s="4" customFormat="1"/>
    <row r="37" s="4" customFormat="1" spans="2:2">
      <c r="B37"/>
    </row>
    <row r="38" s="4" customFormat="1" spans="2:22">
      <c r="B38"/>
      <c r="Q38" s="1"/>
      <c r="U38" s="1"/>
      <c r="V38" s="1"/>
    </row>
  </sheetData>
  <mergeCells count="44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4:B24"/>
    <mergeCell ref="D25:E25"/>
    <mergeCell ref="G25:H25"/>
    <mergeCell ref="J25:O25"/>
    <mergeCell ref="D26:E26"/>
    <mergeCell ref="G26:H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O31"/>
    <mergeCell ref="A5:A6"/>
    <mergeCell ref="I25:I26"/>
    <mergeCell ref="O7:O9"/>
    <mergeCell ref="A25:B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9"/>
  <sheetViews>
    <sheetView topLeftCell="A8" workbookViewId="0">
      <selection activeCell="D16" sqref="D16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1" customWidth="1"/>
    <col min="9" max="9" width="9.75" style="6" customWidth="1"/>
    <col min="10" max="10" width="4.125" style="1" customWidth="1"/>
    <col min="11" max="11" width="10.375" style="6" customWidth="1"/>
    <col min="12" max="12" width="10.125" style="6" customWidth="1"/>
    <col min="13" max="13" width="6.375" style="1" customWidth="1"/>
    <col min="14" max="14" width="5.5" style="1" customWidth="1"/>
    <col min="15" max="15" width="10.375" style="6" customWidth="1"/>
    <col min="16" max="16" width="11.125" style="1" customWidth="1"/>
    <col min="17" max="17" width="10.5" style="1" customWidth="1"/>
    <col min="18" max="18" width="6.25" style="4" customWidth="1"/>
    <col min="19" max="19" width="8.625" style="4" customWidth="1"/>
    <col min="20" max="20" width="23.75" style="4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7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136"/>
      <c r="Q1" s="39" t="s">
        <v>1</v>
      </c>
    </row>
    <row r="2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74"/>
      <c r="L2" s="64" t="s">
        <v>4</v>
      </c>
      <c r="M2" s="75"/>
      <c r="N2" s="76" t="s">
        <v>5</v>
      </c>
      <c r="O2" s="77"/>
      <c r="P2" s="137"/>
      <c r="Q2" s="137"/>
      <c r="R2" s="138"/>
      <c r="S2" s="138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</row>
    <row r="3" ht="24.95" customHeight="1" spans="1:36">
      <c r="A3" s="8" t="s">
        <v>6</v>
      </c>
      <c r="B3" s="8"/>
      <c r="C3" s="11">
        <v>8150543</v>
      </c>
      <c r="D3" s="12"/>
      <c r="E3" s="12"/>
      <c r="F3" s="13"/>
      <c r="G3" s="14" t="s">
        <v>7</v>
      </c>
      <c r="H3" s="78" t="s">
        <v>8</v>
      </c>
      <c r="I3" s="79"/>
      <c r="J3" s="79"/>
      <c r="K3" s="80"/>
      <c r="L3" s="8" t="s">
        <v>9</v>
      </c>
      <c r="M3" s="8"/>
      <c r="N3" s="81" t="s">
        <v>10</v>
      </c>
      <c r="O3" s="82"/>
      <c r="P3" s="139"/>
      <c r="Q3" s="140" t="s">
        <v>5</v>
      </c>
      <c r="R3" s="141">
        <v>53</v>
      </c>
      <c r="S3" s="141">
        <v>3605</v>
      </c>
      <c r="T3" s="142" t="s">
        <v>3</v>
      </c>
      <c r="U3" s="143" t="s">
        <v>8</v>
      </c>
      <c r="V3" s="144">
        <v>8150543</v>
      </c>
      <c r="W3" s="145" t="s">
        <v>11</v>
      </c>
      <c r="X3" s="145" t="s">
        <v>12</v>
      </c>
      <c r="Y3" s="158" t="s">
        <v>13</v>
      </c>
      <c r="Z3" s="159" t="s">
        <v>14</v>
      </c>
      <c r="AA3" s="160" t="s">
        <v>10</v>
      </c>
      <c r="AB3" s="161" t="s">
        <v>15</v>
      </c>
      <c r="AC3" s="162" t="s">
        <v>16</v>
      </c>
      <c r="AD3" s="163" t="s">
        <v>17</v>
      </c>
      <c r="AE3" s="164"/>
      <c r="AF3" s="139"/>
      <c r="AG3" s="139"/>
      <c r="AH3" s="139"/>
      <c r="AI3" s="139"/>
      <c r="AJ3" s="139"/>
    </row>
    <row r="4" ht="24.95" customHeight="1" spans="1:20">
      <c r="A4" s="8" t="s">
        <v>18</v>
      </c>
      <c r="B4" s="8"/>
      <c r="C4" s="64"/>
      <c r="D4" s="169"/>
      <c r="E4" s="169"/>
      <c r="F4" s="75"/>
      <c r="G4" s="14" t="s">
        <v>19</v>
      </c>
      <c r="H4" s="11"/>
      <c r="I4" s="12"/>
      <c r="J4" s="12"/>
      <c r="K4" s="13"/>
      <c r="L4" s="8" t="s">
        <v>20</v>
      </c>
      <c r="M4" s="8"/>
      <c r="N4" s="83">
        <v>3605</v>
      </c>
      <c r="O4" s="84"/>
      <c r="P4" s="139"/>
      <c r="Q4" s="146"/>
      <c r="R4" s="1"/>
      <c r="S4" s="1"/>
      <c r="T4" s="1"/>
    </row>
    <row r="5" ht="24.95" customHeight="1" spans="1:16">
      <c r="A5" s="8" t="s">
        <v>21</v>
      </c>
      <c r="B5" s="8" t="s">
        <v>22</v>
      </c>
      <c r="C5" s="8"/>
      <c r="D5" s="8"/>
      <c r="E5" s="8" t="s">
        <v>23</v>
      </c>
      <c r="F5" s="8"/>
      <c r="G5" s="21" t="s">
        <v>24</v>
      </c>
      <c r="H5" s="8" t="s">
        <v>25</v>
      </c>
      <c r="I5" s="8"/>
      <c r="J5" s="8" t="s">
        <v>26</v>
      </c>
      <c r="K5" s="8"/>
      <c r="L5" s="8" t="s">
        <v>27</v>
      </c>
      <c r="M5" s="8"/>
      <c r="N5" s="87" t="s">
        <v>28</v>
      </c>
      <c r="O5" s="87"/>
      <c r="P5" s="139"/>
    </row>
    <row r="6" ht="24.95" customHeight="1" spans="1:18">
      <c r="A6" s="8"/>
      <c r="B6" s="22" t="s">
        <v>29</v>
      </c>
      <c r="C6" s="8" t="s">
        <v>30</v>
      </c>
      <c r="D6" s="21" t="s">
        <v>31</v>
      </c>
      <c r="E6" s="22" t="s">
        <v>29</v>
      </c>
      <c r="F6" s="21" t="s">
        <v>31</v>
      </c>
      <c r="G6" s="21" t="s">
        <v>31</v>
      </c>
      <c r="H6" s="8" t="s">
        <v>32</v>
      </c>
      <c r="I6" s="21" t="s">
        <v>31</v>
      </c>
      <c r="J6" s="8" t="s">
        <v>33</v>
      </c>
      <c r="K6" s="14" t="s">
        <v>31</v>
      </c>
      <c r="L6" s="21" t="s">
        <v>31</v>
      </c>
      <c r="M6" s="8" t="s">
        <v>34</v>
      </c>
      <c r="N6" s="87" t="s">
        <v>35</v>
      </c>
      <c r="O6" s="87" t="s">
        <v>31</v>
      </c>
      <c r="P6" s="139"/>
      <c r="R6" s="1"/>
    </row>
    <row r="7" s="2" customFormat="1" ht="48" customHeight="1" spans="1:20">
      <c r="A7" s="24">
        <v>1</v>
      </c>
      <c r="B7" s="25">
        <v>42747</v>
      </c>
      <c r="C7" s="26" t="s">
        <v>36</v>
      </c>
      <c r="D7" s="27">
        <v>2820000</v>
      </c>
      <c r="E7" s="25">
        <v>42741</v>
      </c>
      <c r="F7" s="27">
        <v>2820000</v>
      </c>
      <c r="G7" s="27">
        <v>2469800</v>
      </c>
      <c r="H7" s="88">
        <v>0.02</v>
      </c>
      <c r="I7" s="89">
        <f>D7*0.02</f>
        <v>56400</v>
      </c>
      <c r="J7" s="90" t="s">
        <v>37</v>
      </c>
      <c r="K7" s="89">
        <v>139633.2</v>
      </c>
      <c r="L7" s="30">
        <v>500</v>
      </c>
      <c r="M7" s="21"/>
      <c r="N7" s="21" t="s">
        <v>62</v>
      </c>
      <c r="O7" s="91">
        <f>ROUNDUP(D7-I7-K7-L7-L9,2)</f>
        <v>1623466.8</v>
      </c>
      <c r="P7" s="184"/>
      <c r="S7" s="148"/>
      <c r="T7" s="148"/>
    </row>
    <row r="8" s="2" customFormat="1" ht="24.95" customHeight="1" spans="1:20">
      <c r="A8" s="8"/>
      <c r="B8" s="28"/>
      <c r="C8" s="29"/>
      <c r="D8" s="30"/>
      <c r="E8" s="31"/>
      <c r="F8" s="30"/>
      <c r="G8" s="30"/>
      <c r="H8" s="88"/>
      <c r="I8" s="89"/>
      <c r="J8" s="8"/>
      <c r="K8" s="89"/>
      <c r="L8" s="30"/>
      <c r="M8" s="92" t="s">
        <v>38</v>
      </c>
      <c r="N8" s="93"/>
      <c r="O8" s="94"/>
      <c r="P8" s="184"/>
      <c r="S8" s="148"/>
      <c r="T8" s="148"/>
    </row>
    <row r="9" ht="24.95" customHeight="1" spans="1:18">
      <c r="A9" s="32"/>
      <c r="B9" s="33"/>
      <c r="C9" s="34"/>
      <c r="D9" s="35"/>
      <c r="E9" s="36"/>
      <c r="F9" s="35"/>
      <c r="G9" s="35"/>
      <c r="H9" s="95"/>
      <c r="I9" s="96"/>
      <c r="J9" s="97"/>
      <c r="K9" s="96"/>
      <c r="L9" s="98">
        <v>1000000</v>
      </c>
      <c r="M9" s="99" t="s">
        <v>59</v>
      </c>
      <c r="N9" s="100"/>
      <c r="O9" s="101"/>
      <c r="P9" s="139"/>
      <c r="R9" s="1"/>
    </row>
    <row r="10" ht="20.1" customHeight="1" spans="1:18">
      <c r="A10" s="32"/>
      <c r="B10" s="33"/>
      <c r="C10" s="34"/>
      <c r="D10" s="35"/>
      <c r="E10" s="36"/>
      <c r="F10" s="35"/>
      <c r="G10" s="35"/>
      <c r="H10" s="95"/>
      <c r="I10" s="96"/>
      <c r="J10" s="97"/>
      <c r="K10" s="96"/>
      <c r="L10" s="42"/>
      <c r="M10" s="100"/>
      <c r="N10" s="100"/>
      <c r="O10" s="102"/>
      <c r="P10" s="139"/>
      <c r="R10" s="1"/>
    </row>
    <row r="11" ht="20.1" customHeight="1" spans="1:18">
      <c r="A11" s="32"/>
      <c r="B11" s="33"/>
      <c r="C11" s="34"/>
      <c r="D11" s="35"/>
      <c r="E11" s="36"/>
      <c r="F11" s="35"/>
      <c r="G11" s="35"/>
      <c r="H11" s="95"/>
      <c r="I11" s="96"/>
      <c r="J11" s="97"/>
      <c r="K11" s="96"/>
      <c r="L11" s="42"/>
      <c r="M11" s="100"/>
      <c r="N11" s="100"/>
      <c r="O11" s="102"/>
      <c r="P11" s="139"/>
      <c r="R11" s="1"/>
    </row>
    <row r="12" ht="24.95" customHeight="1" spans="1:18">
      <c r="A12" s="32"/>
      <c r="B12" s="39"/>
      <c r="C12" s="34"/>
      <c r="D12" s="35"/>
      <c r="E12" s="36"/>
      <c r="F12" s="35"/>
      <c r="G12" s="35"/>
      <c r="H12" s="95"/>
      <c r="I12" s="96"/>
      <c r="J12" s="97"/>
      <c r="K12" s="96"/>
      <c r="L12" s="42"/>
      <c r="M12" s="100"/>
      <c r="N12" s="100"/>
      <c r="O12" s="102"/>
      <c r="P12" s="139"/>
      <c r="R12" s="1"/>
    </row>
    <row r="13" s="2" customFormat="1" ht="24.95" customHeight="1" spans="1:20">
      <c r="A13" s="24">
        <v>2</v>
      </c>
      <c r="B13" s="37" t="s">
        <v>60</v>
      </c>
      <c r="C13" s="26"/>
      <c r="D13" s="27"/>
      <c r="E13" s="38"/>
      <c r="F13" s="27"/>
      <c r="G13" s="27"/>
      <c r="H13" s="88"/>
      <c r="I13" s="89"/>
      <c r="J13" s="90"/>
      <c r="K13" s="89"/>
      <c r="L13" s="98">
        <v>-1000000</v>
      </c>
      <c r="M13" s="21"/>
      <c r="N13" s="21" t="s">
        <v>61</v>
      </c>
      <c r="O13" s="89">
        <v>700000</v>
      </c>
      <c r="P13" s="184"/>
      <c r="S13" s="148"/>
      <c r="T13" s="148"/>
    </row>
    <row r="14" s="2" customFormat="1" ht="20.1" customHeight="1" spans="1:20">
      <c r="A14" s="24"/>
      <c r="B14" s="25"/>
      <c r="C14" s="26"/>
      <c r="D14" s="27"/>
      <c r="E14" s="38"/>
      <c r="F14" s="27"/>
      <c r="G14" s="27"/>
      <c r="H14" s="88"/>
      <c r="I14" s="89"/>
      <c r="J14" s="90"/>
      <c r="K14" s="89"/>
      <c r="L14" s="30"/>
      <c r="M14" s="21"/>
      <c r="N14" s="21" t="s">
        <v>62</v>
      </c>
      <c r="O14" s="89">
        <v>300000</v>
      </c>
      <c r="P14" s="184"/>
      <c r="Q14" s="189"/>
      <c r="S14" s="148"/>
      <c r="T14" s="148"/>
    </row>
    <row r="15" ht="20.1" customHeight="1" spans="1:18">
      <c r="A15" s="32"/>
      <c r="B15" s="39" t="s">
        <v>1</v>
      </c>
      <c r="C15" s="34"/>
      <c r="D15" s="35"/>
      <c r="E15" s="36"/>
      <c r="F15" s="35"/>
      <c r="G15" s="35"/>
      <c r="H15" s="95"/>
      <c r="I15" s="96"/>
      <c r="J15" s="97"/>
      <c r="K15" s="96"/>
      <c r="L15" s="42"/>
      <c r="M15" s="100"/>
      <c r="N15" s="100"/>
      <c r="O15" s="102"/>
      <c r="P15" s="139"/>
      <c r="R15" s="1"/>
    </row>
    <row r="16" ht="55.5" customHeight="1" spans="1:18">
      <c r="A16" s="32">
        <v>3</v>
      </c>
      <c r="B16" s="33">
        <v>42905</v>
      </c>
      <c r="C16" s="34"/>
      <c r="D16" s="35">
        <v>1740000</v>
      </c>
      <c r="E16" s="36"/>
      <c r="F16" s="35"/>
      <c r="G16" s="35">
        <v>2001985.6</v>
      </c>
      <c r="H16" s="95">
        <v>0.02</v>
      </c>
      <c r="I16" s="96">
        <f>D16*H16</f>
        <v>34800</v>
      </c>
      <c r="J16" s="97" t="s">
        <v>37</v>
      </c>
      <c r="K16" s="96">
        <v>58609.35</v>
      </c>
      <c r="L16" s="42">
        <v>500</v>
      </c>
      <c r="M16" s="100" t="s">
        <v>64</v>
      </c>
      <c r="N16" s="100" t="s">
        <v>62</v>
      </c>
      <c r="O16" s="118">
        <f>D16-I16-K16-L16-O17</f>
        <v>442446.65</v>
      </c>
      <c r="P16" s="139"/>
      <c r="Q16"/>
      <c r="R16" s="1"/>
    </row>
    <row r="17" ht="23.25" customHeight="1" spans="1:18">
      <c r="A17" s="32"/>
      <c r="B17" s="33"/>
      <c r="C17" s="34"/>
      <c r="D17" s="35"/>
      <c r="E17" s="36"/>
      <c r="F17" s="35"/>
      <c r="G17" s="35"/>
      <c r="H17" s="95"/>
      <c r="I17" s="96"/>
      <c r="J17" s="97"/>
      <c r="K17" s="96"/>
      <c r="L17" s="42"/>
      <c r="M17" s="100"/>
      <c r="N17" s="100" t="s">
        <v>65</v>
      </c>
      <c r="O17" s="187">
        <v>1203644</v>
      </c>
      <c r="P17" s="139"/>
      <c r="R17" s="1"/>
    </row>
    <row r="18" ht="23.25" customHeight="1" spans="1:18">
      <c r="A18" s="32"/>
      <c r="B18" s="33"/>
      <c r="C18" s="34"/>
      <c r="D18" s="35"/>
      <c r="E18" s="36"/>
      <c r="F18" s="35"/>
      <c r="G18" s="35"/>
      <c r="H18" s="95"/>
      <c r="I18" s="96"/>
      <c r="J18" s="97"/>
      <c r="K18" s="96"/>
      <c r="L18" s="42"/>
      <c r="M18" s="100"/>
      <c r="N18" s="100"/>
      <c r="O18" s="102"/>
      <c r="P18" s="139"/>
      <c r="R18" s="1"/>
    </row>
    <row r="19" ht="23.25" customHeight="1" spans="1:18">
      <c r="A19" s="32"/>
      <c r="B19" s="33"/>
      <c r="C19" s="34"/>
      <c r="D19" s="35"/>
      <c r="E19" s="36"/>
      <c r="F19" s="35"/>
      <c r="G19" s="35"/>
      <c r="H19" s="95"/>
      <c r="I19" s="96"/>
      <c r="J19" s="97"/>
      <c r="K19" s="96"/>
      <c r="L19" s="42"/>
      <c r="M19" s="100"/>
      <c r="N19" s="100"/>
      <c r="O19" s="102"/>
      <c r="P19" s="139"/>
      <c r="R19" s="1"/>
    </row>
    <row r="20" ht="23.25" customHeight="1" spans="1:16">
      <c r="A20" s="40"/>
      <c r="B20" s="53"/>
      <c r="C20" s="41"/>
      <c r="D20" s="42"/>
      <c r="E20" s="43"/>
      <c r="F20" s="42"/>
      <c r="G20" s="42"/>
      <c r="H20" s="100"/>
      <c r="I20" s="96"/>
      <c r="J20" s="40"/>
      <c r="K20" s="96"/>
      <c r="L20" s="42"/>
      <c r="M20" s="166"/>
      <c r="N20" s="166"/>
      <c r="O20" s="96"/>
      <c r="P20" s="139"/>
    </row>
    <row r="21" ht="23.25" customHeight="1" spans="1:19">
      <c r="A21" s="40"/>
      <c r="B21" s="53"/>
      <c r="C21" s="41"/>
      <c r="D21" s="42"/>
      <c r="E21" s="43"/>
      <c r="F21" s="42"/>
      <c r="G21" s="42"/>
      <c r="H21" s="100"/>
      <c r="I21" s="96"/>
      <c r="J21" s="40"/>
      <c r="K21" s="96"/>
      <c r="L21" s="42"/>
      <c r="M21" s="100"/>
      <c r="N21" s="100"/>
      <c r="O21" s="96"/>
      <c r="P21" s="139"/>
      <c r="Q21"/>
      <c r="R21" s="149"/>
      <c r="S21" s="4">
        <f>I24/D24</f>
        <v>0.02</v>
      </c>
    </row>
    <row r="22" ht="23.25" hidden="1" customHeight="1" spans="1:16">
      <c r="A22" s="40"/>
      <c r="B22" s="53"/>
      <c r="C22" s="41"/>
      <c r="D22" s="42"/>
      <c r="E22" s="43"/>
      <c r="F22" s="42"/>
      <c r="G22" s="42"/>
      <c r="H22" s="100"/>
      <c r="I22" s="96"/>
      <c r="J22" s="40"/>
      <c r="K22" s="96"/>
      <c r="L22" s="42"/>
      <c r="M22" s="100"/>
      <c r="N22" s="100"/>
      <c r="O22" s="96"/>
      <c r="P22" s="139"/>
    </row>
    <row r="23" ht="23.25" customHeight="1" spans="1:20">
      <c r="A23" s="40"/>
      <c r="B23" s="53"/>
      <c r="C23" s="41"/>
      <c r="D23" s="42"/>
      <c r="E23" s="43"/>
      <c r="F23" s="42"/>
      <c r="G23" s="42"/>
      <c r="H23" s="100"/>
      <c r="I23" s="96"/>
      <c r="J23" s="40"/>
      <c r="K23" s="96"/>
      <c r="L23" s="42"/>
      <c r="M23" s="100"/>
      <c r="N23" s="100"/>
      <c r="O23" s="96"/>
      <c r="P23" s="139"/>
      <c r="T23" s="153"/>
    </row>
    <row r="24" s="3" customFormat="1" ht="24.95" customHeight="1" spans="1:22">
      <c r="A24" s="54" t="s">
        <v>40</v>
      </c>
      <c r="B24" s="54"/>
      <c r="C24" s="55" t="s">
        <v>41</v>
      </c>
      <c r="D24" s="56">
        <f>SUM(D7:D23)</f>
        <v>4560000</v>
      </c>
      <c r="E24" s="55" t="s">
        <v>41</v>
      </c>
      <c r="F24" s="56">
        <f>SUM(F7:F23)</f>
        <v>2820000</v>
      </c>
      <c r="G24" s="56">
        <f>SUM(G7:G23)</f>
        <v>4471785.6</v>
      </c>
      <c r="H24" s="55" t="s">
        <v>41</v>
      </c>
      <c r="I24" s="56">
        <f>SUM(I7:I23)</f>
        <v>91200</v>
      </c>
      <c r="J24" s="55" t="s">
        <v>41</v>
      </c>
      <c r="K24" s="56">
        <f>SUM(K7:K23)</f>
        <v>198242.55</v>
      </c>
      <c r="L24" s="56">
        <f>SUM(L7:L23)</f>
        <v>1000</v>
      </c>
      <c r="M24" s="55" t="s">
        <v>41</v>
      </c>
      <c r="N24" s="55"/>
      <c r="O24" s="56">
        <f>SUM(O7:O23)</f>
        <v>4269557.45</v>
      </c>
      <c r="P24" s="188"/>
      <c r="Q24" s="190">
        <f>D25/C3</f>
        <v>0.201960857086454</v>
      </c>
      <c r="R24" s="4"/>
      <c r="S24" s="4"/>
      <c r="T24" s="4"/>
      <c r="U24" s="1"/>
      <c r="V24" s="1"/>
    </row>
    <row r="25" ht="26.1" customHeight="1" spans="1:17">
      <c r="A25" s="58" t="s">
        <v>42</v>
      </c>
      <c r="B25" s="58"/>
      <c r="C25" s="40" t="s">
        <v>43</v>
      </c>
      <c r="D25" s="180">
        <f>G25+G26</f>
        <v>1646090.65</v>
      </c>
      <c r="E25" s="180"/>
      <c r="F25" s="100" t="s">
        <v>62</v>
      </c>
      <c r="G25" s="181">
        <f>O16</f>
        <v>442446.65</v>
      </c>
      <c r="H25" s="181"/>
      <c r="I25" s="124" t="s">
        <v>44</v>
      </c>
      <c r="J25" s="24" t="s">
        <v>66</v>
      </c>
      <c r="K25" s="24"/>
      <c r="L25" s="24"/>
      <c r="M25" s="24"/>
      <c r="N25" s="24"/>
      <c r="O25" s="24"/>
      <c r="P25" s="139"/>
      <c r="Q25" s="191" t="s">
        <v>46</v>
      </c>
    </row>
    <row r="26" ht="26.1" customHeight="1" spans="1:18">
      <c r="A26" s="58"/>
      <c r="B26" s="58"/>
      <c r="C26" s="61" t="s">
        <v>47</v>
      </c>
      <c r="D26" s="62">
        <f>D25</f>
        <v>1646090.65</v>
      </c>
      <c r="E26" s="128"/>
      <c r="F26" s="100" t="s">
        <v>67</v>
      </c>
      <c r="G26" s="182">
        <f>O17</f>
        <v>1203644</v>
      </c>
      <c r="H26" s="182"/>
      <c r="I26" s="124"/>
      <c r="J26" s="183" t="s">
        <v>68</v>
      </c>
      <c r="K26" s="183"/>
      <c r="L26" s="183"/>
      <c r="M26" s="183"/>
      <c r="N26" s="183"/>
      <c r="O26" s="183"/>
      <c r="P26" s="139"/>
      <c r="R26" s="1"/>
    </row>
    <row r="27" ht="45" customHeight="1" spans="1:20">
      <c r="A27" s="8" t="s">
        <v>49</v>
      </c>
      <c r="B27" s="64"/>
      <c r="C27" s="170" t="s">
        <v>50</v>
      </c>
      <c r="D27" s="65" t="s">
        <v>51</v>
      </c>
      <c r="E27" s="171"/>
      <c r="F27" s="171"/>
      <c r="G27" s="171"/>
      <c r="H27" s="171"/>
      <c r="I27" s="171"/>
      <c r="J27" s="178" t="s">
        <v>69</v>
      </c>
      <c r="K27" s="178"/>
      <c r="L27" s="178"/>
      <c r="M27" s="178"/>
      <c r="N27" s="178"/>
      <c r="O27" s="179"/>
      <c r="P27" s="139"/>
      <c r="R27" s="156"/>
      <c r="S27" s="157"/>
      <c r="T27" s="157"/>
    </row>
    <row r="28" ht="45" customHeight="1" spans="1:16">
      <c r="A28" s="54" t="s">
        <v>53</v>
      </c>
      <c r="B28" s="54"/>
      <c r="C28" s="67" t="s">
        <v>54</v>
      </c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133"/>
      <c r="P28" s="139"/>
    </row>
    <row r="29" ht="45" customHeight="1" spans="1:16">
      <c r="A29" s="54" t="s">
        <v>55</v>
      </c>
      <c r="B29" s="54"/>
      <c r="C29" s="69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134"/>
      <c r="P29" s="139"/>
    </row>
    <row r="30" ht="45" customHeight="1" spans="1:20">
      <c r="A30" s="54" t="s">
        <v>56</v>
      </c>
      <c r="B30" s="54"/>
      <c r="C30" s="71" t="s">
        <v>57</v>
      </c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135"/>
      <c r="P30" s="139"/>
      <c r="T30" s="156"/>
    </row>
    <row r="31" ht="42" customHeight="1" spans="1:16">
      <c r="A31" s="19" t="s">
        <v>58</v>
      </c>
      <c r="B31" s="19"/>
      <c r="C31" s="73"/>
      <c r="D31" s="73"/>
      <c r="E31" s="73"/>
      <c r="F31" s="73"/>
      <c r="G31" s="73"/>
      <c r="H31" s="73"/>
      <c r="I31" s="19" t="s">
        <v>70</v>
      </c>
      <c r="J31" s="19"/>
      <c r="K31" s="73"/>
      <c r="L31" s="73"/>
      <c r="M31" s="73"/>
      <c r="N31" s="73"/>
      <c r="O31" s="73"/>
      <c r="P31" s="139"/>
    </row>
    <row r="35" spans="17:22">
      <c r="Q35" s="4"/>
      <c r="U35" s="4"/>
      <c r="V35" s="4"/>
    </row>
    <row r="36" s="4" customFormat="1"/>
    <row r="37" s="4" customFormat="1" spans="2:2">
      <c r="B37"/>
    </row>
    <row r="38" s="4" customFormat="1" spans="2:22">
      <c r="B38"/>
      <c r="Q38" s="1"/>
      <c r="U38" s="1"/>
      <c r="V38" s="1"/>
    </row>
    <row r="39" spans="2:2">
      <c r="B39"/>
    </row>
  </sheetData>
  <mergeCells count="46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4:B24"/>
    <mergeCell ref="D25:E25"/>
    <mergeCell ref="G25:H25"/>
    <mergeCell ref="J25:O25"/>
    <mergeCell ref="D26:E26"/>
    <mergeCell ref="G26:H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H31"/>
    <mergeCell ref="I31:J31"/>
    <mergeCell ref="K31:O31"/>
    <mergeCell ref="A5:A6"/>
    <mergeCell ref="I25:I26"/>
    <mergeCell ref="O7:O9"/>
    <mergeCell ref="A25:B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8"/>
  <sheetViews>
    <sheetView topLeftCell="A10" workbookViewId="0">
      <selection activeCell="I9" sqref="I9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1" customWidth="1"/>
    <col min="9" max="9" width="9.75" style="6" customWidth="1"/>
    <col min="10" max="10" width="4.125" style="1" customWidth="1"/>
    <col min="11" max="11" width="10.375" style="6" customWidth="1"/>
    <col min="12" max="12" width="10.125" style="6" customWidth="1"/>
    <col min="13" max="13" width="6.375" style="1" customWidth="1"/>
    <col min="14" max="14" width="5.5" style="1" customWidth="1"/>
    <col min="15" max="15" width="10.375" style="6" customWidth="1"/>
    <col min="16" max="16" width="11.125" style="1" customWidth="1"/>
    <col min="17" max="17" width="10.5" style="1" customWidth="1"/>
    <col min="18" max="18" width="6.25" style="4" customWidth="1"/>
    <col min="19" max="19" width="8.625" style="4" customWidth="1"/>
    <col min="20" max="20" width="23.75" style="4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7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136"/>
      <c r="Q1" s="39" t="s">
        <v>1</v>
      </c>
    </row>
    <row r="2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74"/>
      <c r="L2" s="64" t="s">
        <v>4</v>
      </c>
      <c r="M2" s="75"/>
      <c r="N2" s="76" t="s">
        <v>5</v>
      </c>
      <c r="O2" s="77"/>
      <c r="P2" s="137"/>
      <c r="Q2" s="137"/>
      <c r="R2" s="138"/>
      <c r="S2" s="138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</row>
    <row r="3" ht="24.95" customHeight="1" spans="1:36">
      <c r="A3" s="8" t="s">
        <v>6</v>
      </c>
      <c r="B3" s="8"/>
      <c r="C3" s="11">
        <v>8150543</v>
      </c>
      <c r="D3" s="12"/>
      <c r="E3" s="12"/>
      <c r="F3" s="13"/>
      <c r="G3" s="14" t="s">
        <v>7</v>
      </c>
      <c r="H3" s="78" t="s">
        <v>8</v>
      </c>
      <c r="I3" s="79"/>
      <c r="J3" s="79"/>
      <c r="K3" s="80"/>
      <c r="L3" s="8" t="s">
        <v>9</v>
      </c>
      <c r="M3" s="8"/>
      <c r="N3" s="81" t="s">
        <v>10</v>
      </c>
      <c r="O3" s="82"/>
      <c r="P3" s="139"/>
      <c r="Q3" s="140" t="s">
        <v>5</v>
      </c>
      <c r="R3" s="141">
        <v>53</v>
      </c>
      <c r="S3" s="141">
        <v>3605</v>
      </c>
      <c r="T3" s="142" t="s">
        <v>3</v>
      </c>
      <c r="U3" s="143" t="s">
        <v>8</v>
      </c>
      <c r="V3" s="144">
        <v>8150543</v>
      </c>
      <c r="W3" s="145" t="s">
        <v>11</v>
      </c>
      <c r="X3" s="145" t="s">
        <v>12</v>
      </c>
      <c r="Y3" s="158" t="s">
        <v>13</v>
      </c>
      <c r="Z3" s="159" t="s">
        <v>14</v>
      </c>
      <c r="AA3" s="160" t="s">
        <v>10</v>
      </c>
      <c r="AB3" s="161" t="s">
        <v>15</v>
      </c>
      <c r="AC3" s="162" t="s">
        <v>16</v>
      </c>
      <c r="AD3" s="163" t="s">
        <v>17</v>
      </c>
      <c r="AE3" s="164"/>
      <c r="AF3" s="139"/>
      <c r="AG3" s="139"/>
      <c r="AH3" s="139"/>
      <c r="AI3" s="139"/>
      <c r="AJ3" s="139"/>
    </row>
    <row r="4" ht="24.95" customHeight="1" spans="1:20">
      <c r="A4" s="8" t="s">
        <v>18</v>
      </c>
      <c r="B4" s="8"/>
      <c r="C4" s="64"/>
      <c r="D4" s="169"/>
      <c r="E4" s="169"/>
      <c r="F4" s="75"/>
      <c r="G4" s="14" t="s">
        <v>19</v>
      </c>
      <c r="H4" s="11"/>
      <c r="I4" s="12"/>
      <c r="J4" s="12"/>
      <c r="K4" s="13"/>
      <c r="L4" s="8" t="s">
        <v>20</v>
      </c>
      <c r="M4" s="8"/>
      <c r="N4" s="83">
        <v>3605</v>
      </c>
      <c r="O4" s="84"/>
      <c r="P4" s="139"/>
      <c r="Q4" s="146"/>
      <c r="R4" s="1"/>
      <c r="S4" s="1"/>
      <c r="T4" s="1"/>
    </row>
    <row r="5" ht="24.95" customHeight="1" spans="1:16">
      <c r="A5" s="8" t="s">
        <v>21</v>
      </c>
      <c r="B5" s="8" t="s">
        <v>22</v>
      </c>
      <c r="C5" s="8"/>
      <c r="D5" s="8"/>
      <c r="E5" s="8" t="s">
        <v>23</v>
      </c>
      <c r="F5" s="8"/>
      <c r="G5" s="21" t="s">
        <v>24</v>
      </c>
      <c r="H5" s="8" t="s">
        <v>25</v>
      </c>
      <c r="I5" s="8"/>
      <c r="J5" s="8" t="s">
        <v>26</v>
      </c>
      <c r="K5" s="8"/>
      <c r="L5" s="8" t="s">
        <v>27</v>
      </c>
      <c r="M5" s="8"/>
      <c r="N5" s="87" t="s">
        <v>28</v>
      </c>
      <c r="O5" s="87"/>
      <c r="P5" s="139"/>
    </row>
    <row r="6" ht="24.95" customHeight="1" spans="1:18">
      <c r="A6" s="8"/>
      <c r="B6" s="22" t="s">
        <v>29</v>
      </c>
      <c r="C6" s="8" t="s">
        <v>30</v>
      </c>
      <c r="D6" s="21" t="s">
        <v>31</v>
      </c>
      <c r="E6" s="22" t="s">
        <v>29</v>
      </c>
      <c r="F6" s="21" t="s">
        <v>31</v>
      </c>
      <c r="G6" s="21" t="s">
        <v>31</v>
      </c>
      <c r="H6" s="8" t="s">
        <v>32</v>
      </c>
      <c r="I6" s="21" t="s">
        <v>31</v>
      </c>
      <c r="J6" s="8" t="s">
        <v>33</v>
      </c>
      <c r="K6" s="14" t="s">
        <v>31</v>
      </c>
      <c r="L6" s="21" t="s">
        <v>31</v>
      </c>
      <c r="M6" s="8" t="s">
        <v>34</v>
      </c>
      <c r="N6" s="87" t="s">
        <v>35</v>
      </c>
      <c r="O6" s="87" t="s">
        <v>31</v>
      </c>
      <c r="P6" s="139"/>
      <c r="R6" s="1"/>
    </row>
    <row r="7" s="2" customFormat="1" ht="48" customHeight="1" spans="1:20">
      <c r="A7" s="24">
        <v>1</v>
      </c>
      <c r="B7" s="25">
        <v>42747</v>
      </c>
      <c r="C7" s="26" t="s">
        <v>36</v>
      </c>
      <c r="D7" s="27">
        <v>2820000</v>
      </c>
      <c r="E7" s="25">
        <v>42741</v>
      </c>
      <c r="F7" s="27">
        <v>2820000</v>
      </c>
      <c r="G7" s="27">
        <v>2469800</v>
      </c>
      <c r="H7" s="88">
        <v>0.02</v>
      </c>
      <c r="I7" s="89">
        <f>D7*0.02</f>
        <v>56400</v>
      </c>
      <c r="J7" s="90" t="s">
        <v>37</v>
      </c>
      <c r="K7" s="89">
        <v>139633.2</v>
      </c>
      <c r="L7" s="30">
        <v>500</v>
      </c>
      <c r="M7" s="21"/>
      <c r="N7" s="21" t="s">
        <v>62</v>
      </c>
      <c r="O7" s="91">
        <f>ROUNDUP(D7-I7-K7-L7-L9,2)</f>
        <v>1623466.8</v>
      </c>
      <c r="P7" s="184"/>
      <c r="S7" s="148"/>
      <c r="T7" s="148"/>
    </row>
    <row r="8" s="2" customFormat="1" ht="24.95" customHeight="1" spans="1:20">
      <c r="A8" s="8"/>
      <c r="B8" s="28"/>
      <c r="C8" s="29"/>
      <c r="D8" s="30"/>
      <c r="E8" s="31"/>
      <c r="F8" s="30"/>
      <c r="G8" s="30"/>
      <c r="H8" s="88"/>
      <c r="I8" s="89"/>
      <c r="J8" s="8"/>
      <c r="K8" s="89"/>
      <c r="L8" s="30"/>
      <c r="M8" s="92" t="s">
        <v>38</v>
      </c>
      <c r="N8" s="93"/>
      <c r="O8" s="94"/>
      <c r="P8" s="184"/>
      <c r="S8" s="148"/>
      <c r="T8" s="148"/>
    </row>
    <row r="9" ht="24.95" customHeight="1" spans="1:18">
      <c r="A9" s="32"/>
      <c r="B9" s="33"/>
      <c r="C9" s="34"/>
      <c r="D9" s="35"/>
      <c r="E9" s="36"/>
      <c r="F9" s="35"/>
      <c r="G9" s="35"/>
      <c r="H9" s="95"/>
      <c r="I9" s="96"/>
      <c r="J9" s="97"/>
      <c r="K9" s="96"/>
      <c r="L9" s="98">
        <v>1000000</v>
      </c>
      <c r="M9" s="99" t="s">
        <v>59</v>
      </c>
      <c r="N9" s="100"/>
      <c r="O9" s="101"/>
      <c r="P9" s="139"/>
      <c r="R9" s="1"/>
    </row>
    <row r="10" ht="12" customHeight="1" spans="1:18">
      <c r="A10" s="32"/>
      <c r="B10" s="33"/>
      <c r="C10" s="34"/>
      <c r="D10" s="35"/>
      <c r="E10" s="36"/>
      <c r="F10" s="35"/>
      <c r="G10" s="35"/>
      <c r="H10" s="95"/>
      <c r="I10" s="96"/>
      <c r="J10" s="97"/>
      <c r="K10" s="96"/>
      <c r="L10" s="42"/>
      <c r="M10" s="100"/>
      <c r="N10" s="100"/>
      <c r="O10" s="102"/>
      <c r="P10" s="139"/>
      <c r="R10" s="1"/>
    </row>
    <row r="11" s="2" customFormat="1" ht="24.95" customHeight="1" spans="1:20">
      <c r="A11" s="24">
        <v>2</v>
      </c>
      <c r="B11" s="37" t="s">
        <v>60</v>
      </c>
      <c r="C11" s="26"/>
      <c r="D11" s="27"/>
      <c r="E11" s="38"/>
      <c r="F11" s="27"/>
      <c r="G11" s="27"/>
      <c r="H11" s="88"/>
      <c r="I11" s="89"/>
      <c r="J11" s="90"/>
      <c r="K11" s="89"/>
      <c r="L11" s="98">
        <v>-1000000</v>
      </c>
      <c r="M11" s="21"/>
      <c r="N11" s="21" t="s">
        <v>61</v>
      </c>
      <c r="O11" s="89">
        <v>700000</v>
      </c>
      <c r="P11" s="184"/>
      <c r="S11" s="148"/>
      <c r="T11" s="148"/>
    </row>
    <row r="12" s="2" customFormat="1" ht="20.1" customHeight="1" spans="1:20">
      <c r="A12" s="24"/>
      <c r="B12" s="25"/>
      <c r="C12" s="26"/>
      <c r="D12" s="27"/>
      <c r="E12" s="38"/>
      <c r="F12" s="27"/>
      <c r="G12" s="27"/>
      <c r="H12" s="88"/>
      <c r="I12" s="89"/>
      <c r="J12" s="90"/>
      <c r="K12" s="89"/>
      <c r="L12" s="30"/>
      <c r="M12" s="21"/>
      <c r="N12" s="21" t="s">
        <v>62</v>
      </c>
      <c r="O12" s="89">
        <v>300000</v>
      </c>
      <c r="P12" s="184"/>
      <c r="Q12" s="189"/>
      <c r="S12" s="148"/>
      <c r="T12" s="148"/>
    </row>
    <row r="13" ht="12" customHeight="1" spans="1:18">
      <c r="A13" s="32"/>
      <c r="B13" s="39"/>
      <c r="C13" s="34"/>
      <c r="D13" s="35"/>
      <c r="E13" s="36"/>
      <c r="F13" s="35"/>
      <c r="G13" s="35"/>
      <c r="H13" s="95"/>
      <c r="I13" s="96"/>
      <c r="J13" s="97"/>
      <c r="K13" s="96"/>
      <c r="L13" s="42"/>
      <c r="M13" s="100"/>
      <c r="N13" s="100"/>
      <c r="O13" s="102"/>
      <c r="P13" s="139"/>
      <c r="R13" s="1"/>
    </row>
    <row r="14" ht="55.5" customHeight="1" spans="1:18">
      <c r="A14" s="24">
        <v>3</v>
      </c>
      <c r="B14" s="25">
        <v>42905</v>
      </c>
      <c r="C14" s="26" t="s">
        <v>36</v>
      </c>
      <c r="D14" s="27">
        <v>1740000</v>
      </c>
      <c r="E14" s="38"/>
      <c r="F14" s="27"/>
      <c r="G14" s="27">
        <v>2001985.6</v>
      </c>
      <c r="H14" s="88">
        <v>0.02</v>
      </c>
      <c r="I14" s="89">
        <f>D14*H14</f>
        <v>34800</v>
      </c>
      <c r="J14" s="90" t="s">
        <v>37</v>
      </c>
      <c r="K14" s="89">
        <v>58609.35</v>
      </c>
      <c r="L14" s="30">
        <v>500</v>
      </c>
      <c r="M14" s="21" t="s">
        <v>64</v>
      </c>
      <c r="N14" s="21" t="s">
        <v>62</v>
      </c>
      <c r="O14" s="103">
        <f>D14-I14-K14-L14-O15</f>
        <v>442446.65</v>
      </c>
      <c r="P14" s="139"/>
      <c r="Q14"/>
      <c r="R14" s="1"/>
    </row>
    <row r="15" ht="23.25" customHeight="1" spans="1:18">
      <c r="A15" s="24"/>
      <c r="B15" s="25"/>
      <c r="C15" s="26"/>
      <c r="D15" s="27"/>
      <c r="E15" s="38"/>
      <c r="F15" s="27"/>
      <c r="G15" s="27"/>
      <c r="H15" s="88"/>
      <c r="I15" s="89"/>
      <c r="J15" s="90"/>
      <c r="K15" s="89"/>
      <c r="L15" s="30"/>
      <c r="M15" s="21"/>
      <c r="N15" s="21" t="s">
        <v>65</v>
      </c>
      <c r="O15" s="104">
        <v>1203644</v>
      </c>
      <c r="P15" s="139"/>
      <c r="R15" s="1"/>
    </row>
    <row r="16" ht="23.25" customHeight="1" spans="1:18">
      <c r="A16" s="32"/>
      <c r="B16" s="39" t="s">
        <v>1</v>
      </c>
      <c r="C16" s="34"/>
      <c r="D16" s="35"/>
      <c r="E16" s="36"/>
      <c r="F16" s="35"/>
      <c r="G16" s="35"/>
      <c r="H16" s="95"/>
      <c r="I16" s="96"/>
      <c r="J16" s="97"/>
      <c r="K16" s="96"/>
      <c r="L16" s="42"/>
      <c r="M16" s="100"/>
      <c r="N16" s="100"/>
      <c r="O16" s="102"/>
      <c r="P16" s="139"/>
      <c r="R16" s="1"/>
    </row>
    <row r="17" ht="51" customHeight="1" spans="1:18">
      <c r="A17" s="32">
        <v>4</v>
      </c>
      <c r="B17" s="33">
        <v>43103</v>
      </c>
      <c r="C17" s="34" t="s">
        <v>36</v>
      </c>
      <c r="D17" s="35">
        <v>1480000</v>
      </c>
      <c r="E17" s="33">
        <v>43091</v>
      </c>
      <c r="F17" s="35">
        <v>1480000</v>
      </c>
      <c r="G17" s="35"/>
      <c r="H17" s="119">
        <v>0.02</v>
      </c>
      <c r="I17" s="96">
        <f>D17*H17</f>
        <v>29600</v>
      </c>
      <c r="J17" s="97" t="s">
        <v>37</v>
      </c>
      <c r="K17" s="96">
        <v>7700.29</v>
      </c>
      <c r="L17" s="42">
        <v>500</v>
      </c>
      <c r="M17" s="185" t="s">
        <v>71</v>
      </c>
      <c r="N17" s="100" t="s">
        <v>62</v>
      </c>
      <c r="O17" s="118">
        <f>D17-I17-K17-L17-O18</f>
        <v>1142199.71</v>
      </c>
      <c r="P17" s="139"/>
      <c r="R17" s="1"/>
    </row>
    <row r="18" ht="23.25" customHeight="1" spans="1:16">
      <c r="A18" s="32"/>
      <c r="B18" s="33"/>
      <c r="C18" s="34"/>
      <c r="D18" s="35"/>
      <c r="E18" s="36"/>
      <c r="F18" s="35"/>
      <c r="G18" s="35"/>
      <c r="H18" s="95"/>
      <c r="I18" s="96"/>
      <c r="J18" s="97"/>
      <c r="K18" s="96"/>
      <c r="L18" s="42"/>
      <c r="M18" s="186"/>
      <c r="N18" s="100" t="s">
        <v>72</v>
      </c>
      <c r="O18" s="187">
        <v>300000</v>
      </c>
      <c r="P18" s="139"/>
    </row>
    <row r="19" ht="24" customHeight="1" spans="1:18">
      <c r="A19" s="40"/>
      <c r="B19" s="53"/>
      <c r="C19" s="41"/>
      <c r="D19" s="42"/>
      <c r="E19" s="43"/>
      <c r="F19" s="42"/>
      <c r="G19" s="42"/>
      <c r="H19" s="100"/>
      <c r="I19" s="96"/>
      <c r="J19" s="40"/>
      <c r="K19" s="96"/>
      <c r="L19" s="42"/>
      <c r="M19" s="100"/>
      <c r="N19" s="100"/>
      <c r="O19" s="96"/>
      <c r="P19" s="139"/>
      <c r="Q19"/>
      <c r="R19" s="149"/>
    </row>
    <row r="20" ht="24" customHeight="1" spans="1:18">
      <c r="A20" s="40"/>
      <c r="B20" s="53"/>
      <c r="C20" s="41"/>
      <c r="D20" s="42"/>
      <c r="E20" s="43"/>
      <c r="F20" s="42"/>
      <c r="G20" s="42"/>
      <c r="H20" s="100"/>
      <c r="I20" s="96"/>
      <c r="J20" s="40"/>
      <c r="K20" s="96"/>
      <c r="L20" s="42"/>
      <c r="M20" s="100"/>
      <c r="N20" s="100"/>
      <c r="O20" s="96"/>
      <c r="P20" s="139"/>
      <c r="Q20"/>
      <c r="R20" s="151"/>
    </row>
    <row r="21" ht="17" customHeight="1" spans="1:17">
      <c r="A21" s="40"/>
      <c r="B21" s="53"/>
      <c r="C21" s="41"/>
      <c r="D21" s="42"/>
      <c r="E21" s="43"/>
      <c r="F21" s="42"/>
      <c r="G21" s="42"/>
      <c r="H21" s="100"/>
      <c r="I21" s="96"/>
      <c r="J21" s="40"/>
      <c r="K21" s="96"/>
      <c r="L21" s="42"/>
      <c r="M21" s="100"/>
      <c r="N21" s="100"/>
      <c r="O21" s="96"/>
      <c r="P21" s="139"/>
      <c r="Q21"/>
    </row>
    <row r="22" ht="24" customHeight="1" spans="1:20">
      <c r="A22" s="40"/>
      <c r="B22" s="53"/>
      <c r="C22" s="41"/>
      <c r="D22" s="42"/>
      <c r="E22" s="43"/>
      <c r="F22" s="42"/>
      <c r="G22" s="42"/>
      <c r="H22" s="100"/>
      <c r="I22" s="96"/>
      <c r="J22" s="40"/>
      <c r="K22" s="96"/>
      <c r="L22" s="42"/>
      <c r="M22" s="100"/>
      <c r="N22" s="100"/>
      <c r="O22" s="96"/>
      <c r="P22" s="139"/>
      <c r="Q22"/>
      <c r="T22" s="153"/>
    </row>
    <row r="23" s="3" customFormat="1" ht="24.95" customHeight="1" spans="1:22">
      <c r="A23" s="54" t="s">
        <v>40</v>
      </c>
      <c r="B23" s="54"/>
      <c r="C23" s="55" t="s">
        <v>41</v>
      </c>
      <c r="D23" s="56">
        <f>SUM(D7:D22)</f>
        <v>6040000</v>
      </c>
      <c r="E23" s="55" t="s">
        <v>41</v>
      </c>
      <c r="F23" s="56">
        <f>SUM(F7:F22)</f>
        <v>4300000</v>
      </c>
      <c r="G23" s="56">
        <f>SUM(G7:G22)</f>
        <v>4471785.6</v>
      </c>
      <c r="H23" s="55" t="s">
        <v>41</v>
      </c>
      <c r="I23" s="56">
        <f>SUM(I7:I22)</f>
        <v>120800</v>
      </c>
      <c r="J23" s="55" t="s">
        <v>41</v>
      </c>
      <c r="K23" s="56">
        <f>SUM(K7:K22)</f>
        <v>205942.84</v>
      </c>
      <c r="L23" s="56">
        <f>SUM(L7:L22)</f>
        <v>1500</v>
      </c>
      <c r="M23" s="55" t="s">
        <v>41</v>
      </c>
      <c r="N23" s="55"/>
      <c r="O23" s="56">
        <f>SUM(O7:O22)</f>
        <v>5711757.16</v>
      </c>
      <c r="P23" s="188"/>
      <c r="Q23"/>
      <c r="R23" s="4"/>
      <c r="S23" s="4"/>
      <c r="T23" s="4"/>
      <c r="U23" s="1"/>
      <c r="V23" s="1"/>
    </row>
    <row r="24" ht="26.1" customHeight="1" spans="1:17">
      <c r="A24" s="58" t="s">
        <v>42</v>
      </c>
      <c r="B24" s="58"/>
      <c r="C24" s="40" t="s">
        <v>43</v>
      </c>
      <c r="D24" s="180">
        <f>G24+G25</f>
        <v>1442199.71</v>
      </c>
      <c r="E24" s="180"/>
      <c r="F24" s="100" t="s">
        <v>62</v>
      </c>
      <c r="G24" s="181">
        <f>O17</f>
        <v>1142199.71</v>
      </c>
      <c r="H24" s="181"/>
      <c r="I24" s="124" t="s">
        <v>44</v>
      </c>
      <c r="J24" s="24" t="s">
        <v>66</v>
      </c>
      <c r="K24" s="24"/>
      <c r="L24" s="24"/>
      <c r="M24" s="24"/>
      <c r="N24" s="24"/>
      <c r="O24" s="24"/>
      <c r="P24" s="139"/>
      <c r="Q24"/>
    </row>
    <row r="25" ht="26.1" customHeight="1" spans="1:18">
      <c r="A25" s="58"/>
      <c r="B25" s="58"/>
      <c r="C25" s="61" t="s">
        <v>47</v>
      </c>
      <c r="D25" s="62">
        <f>D24</f>
        <v>1442199.71</v>
      </c>
      <c r="E25" s="128"/>
      <c r="F25" s="100" t="s">
        <v>67</v>
      </c>
      <c r="G25" s="182">
        <f>O18</f>
        <v>300000</v>
      </c>
      <c r="H25" s="182"/>
      <c r="I25" s="124"/>
      <c r="J25" s="183" t="s">
        <v>68</v>
      </c>
      <c r="K25" s="183"/>
      <c r="L25" s="183"/>
      <c r="M25" s="183"/>
      <c r="N25" s="183"/>
      <c r="O25" s="183"/>
      <c r="P25" s="139"/>
      <c r="Q25"/>
      <c r="R25" s="1"/>
    </row>
    <row r="26" ht="45" customHeight="1" spans="1:20">
      <c r="A26" s="8" t="s">
        <v>49</v>
      </c>
      <c r="B26" s="64"/>
      <c r="C26" s="170" t="s">
        <v>50</v>
      </c>
      <c r="D26" s="65" t="s">
        <v>51</v>
      </c>
      <c r="E26" s="171"/>
      <c r="F26" s="171"/>
      <c r="G26" s="171"/>
      <c r="H26" s="171"/>
      <c r="I26" s="171"/>
      <c r="J26" s="178"/>
      <c r="K26" s="178"/>
      <c r="L26" s="178"/>
      <c r="M26" s="178"/>
      <c r="N26" s="178"/>
      <c r="O26" s="179"/>
      <c r="P26" s="139"/>
      <c r="R26" s="156"/>
      <c r="S26" s="157"/>
      <c r="T26" s="157"/>
    </row>
    <row r="27" ht="45" customHeight="1" spans="1:16">
      <c r="A27" s="54" t="s">
        <v>53</v>
      </c>
      <c r="B27" s="54"/>
      <c r="C27" s="67" t="s">
        <v>54</v>
      </c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133"/>
      <c r="P27" s="139"/>
    </row>
    <row r="28" ht="45" customHeight="1" spans="1:16">
      <c r="A28" s="54" t="s">
        <v>55</v>
      </c>
      <c r="B28" s="54"/>
      <c r="C28" s="69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134"/>
      <c r="P28" s="139"/>
    </row>
    <row r="29" ht="45" customHeight="1" spans="1:20">
      <c r="A29" s="54" t="s">
        <v>56</v>
      </c>
      <c r="B29" s="54"/>
      <c r="C29" s="71" t="s">
        <v>57</v>
      </c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135"/>
      <c r="P29" s="139"/>
      <c r="T29" s="156"/>
    </row>
    <row r="30" ht="42" customHeight="1" spans="1:16">
      <c r="A30" s="19" t="s">
        <v>58</v>
      </c>
      <c r="B30" s="19"/>
      <c r="C30" s="73"/>
      <c r="D30" s="73"/>
      <c r="E30" s="73"/>
      <c r="F30" s="73"/>
      <c r="G30" s="73"/>
      <c r="H30" s="73"/>
      <c r="I30" s="19" t="s">
        <v>70</v>
      </c>
      <c r="J30" s="19"/>
      <c r="K30" s="73"/>
      <c r="L30" s="73"/>
      <c r="M30" s="73"/>
      <c r="N30" s="73"/>
      <c r="O30" s="73"/>
      <c r="P30" s="139"/>
    </row>
    <row r="34" spans="17:22">
      <c r="Q34" s="4"/>
      <c r="U34" s="4"/>
      <c r="V34" s="4"/>
    </row>
    <row r="35" s="4" customFormat="1"/>
    <row r="36" s="4" customFormat="1" spans="2:2">
      <c r="B36"/>
    </row>
    <row r="37" s="4" customFormat="1" spans="2:22">
      <c r="B37"/>
      <c r="Q37" s="1"/>
      <c r="U37" s="1"/>
      <c r="V37" s="1"/>
    </row>
    <row r="38" spans="2:2">
      <c r="B38"/>
    </row>
  </sheetData>
  <mergeCells count="47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3:B23"/>
    <mergeCell ref="D24:E24"/>
    <mergeCell ref="G24:H24"/>
    <mergeCell ref="J24:O24"/>
    <mergeCell ref="D25:E25"/>
    <mergeCell ref="G25:H25"/>
    <mergeCell ref="J25:O25"/>
    <mergeCell ref="A26:B26"/>
    <mergeCell ref="D26:I26"/>
    <mergeCell ref="J26:O26"/>
    <mergeCell ref="A27:B27"/>
    <mergeCell ref="C27:O27"/>
    <mergeCell ref="A28:B28"/>
    <mergeCell ref="C28:O28"/>
    <mergeCell ref="A29:B29"/>
    <mergeCell ref="C29:O29"/>
    <mergeCell ref="A30:B30"/>
    <mergeCell ref="C30:H30"/>
    <mergeCell ref="I30:J30"/>
    <mergeCell ref="K30:O30"/>
    <mergeCell ref="A5:A6"/>
    <mergeCell ref="I24:I25"/>
    <mergeCell ref="M17:M18"/>
    <mergeCell ref="O7:O9"/>
    <mergeCell ref="A24:B25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K40"/>
  <sheetViews>
    <sheetView topLeftCell="A10" workbookViewId="0">
      <selection activeCell="G23" sqref="G23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5" width="11.375" style="6" customWidth="1"/>
    <col min="6" max="6" width="5.75" style="5" customWidth="1"/>
    <col min="7" max="7" width="11.375" style="6" customWidth="1"/>
    <col min="8" max="8" width="10.375" style="6" customWidth="1"/>
    <col min="9" max="9" width="3.625" style="1" customWidth="1"/>
    <col min="10" max="10" width="9.75" style="6" customWidth="1"/>
    <col min="11" max="11" width="4.125" style="1" customWidth="1"/>
    <col min="12" max="12" width="10.375" style="6" customWidth="1"/>
    <col min="13" max="13" width="10.125" style="6" customWidth="1"/>
    <col min="14" max="14" width="6.375" style="1" customWidth="1"/>
    <col min="15" max="15" width="5.5" style="1" customWidth="1"/>
    <col min="16" max="16" width="10.375" style="6" customWidth="1"/>
    <col min="17" max="17" width="11.125" style="1" customWidth="1"/>
    <col min="18" max="18" width="19.125" style="1" customWidth="1"/>
    <col min="19" max="19" width="6.25" style="4" customWidth="1"/>
    <col min="20" max="20" width="8.625" style="4" customWidth="1"/>
    <col min="21" max="21" width="23.75" style="4" customWidth="1"/>
    <col min="22" max="22" width="10.5" style="1" customWidth="1"/>
    <col min="23" max="23" width="11.875" style="1" customWidth="1"/>
    <col min="24" max="25" width="9" style="1"/>
    <col min="26" max="26" width="11.125" style="1" customWidth="1"/>
    <col min="27" max="27" width="11.25" style="1" customWidth="1"/>
    <col min="28" max="28" width="27" style="1" customWidth="1"/>
    <col min="29" max="29" width="21.375" style="1" customWidth="1"/>
    <col min="30" max="33" width="9" style="1"/>
    <col min="34" max="34" width="14.75" style="1" customWidth="1"/>
    <col min="35" max="16384" width="9" style="1"/>
  </cols>
  <sheetData>
    <row r="1" ht="27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136"/>
      <c r="R1" s="39" t="s">
        <v>1</v>
      </c>
    </row>
    <row r="2" ht="24.95" customHeight="1" spans="1:37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10"/>
      <c r="L2" s="74"/>
      <c r="M2" s="64" t="s">
        <v>4</v>
      </c>
      <c r="N2" s="75"/>
      <c r="O2" s="76" t="s">
        <v>5</v>
      </c>
      <c r="P2" s="77"/>
      <c r="Q2" s="137"/>
      <c r="R2" s="137"/>
      <c r="S2" s="138"/>
      <c r="T2" s="138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</row>
    <row r="3" ht="24.95" customHeight="1" spans="1:37">
      <c r="A3" s="8" t="s">
        <v>6</v>
      </c>
      <c r="B3" s="8"/>
      <c r="C3" s="11">
        <v>8150543</v>
      </c>
      <c r="D3" s="12"/>
      <c r="E3" s="12"/>
      <c r="F3" s="12"/>
      <c r="G3" s="13"/>
      <c r="H3" s="14" t="s">
        <v>7</v>
      </c>
      <c r="I3" s="78" t="s">
        <v>8</v>
      </c>
      <c r="J3" s="79"/>
      <c r="K3" s="79"/>
      <c r="L3" s="80"/>
      <c r="M3" s="8" t="s">
        <v>9</v>
      </c>
      <c r="N3" s="8"/>
      <c r="O3" s="81" t="s">
        <v>10</v>
      </c>
      <c r="P3" s="82"/>
      <c r="Q3" s="139"/>
      <c r="R3" s="140" t="s">
        <v>5</v>
      </c>
      <c r="S3" s="141">
        <v>53</v>
      </c>
      <c r="T3" s="141">
        <v>3605</v>
      </c>
      <c r="U3" s="142" t="s">
        <v>3</v>
      </c>
      <c r="V3" s="143" t="s">
        <v>8</v>
      </c>
      <c r="W3" s="144">
        <v>8150543</v>
      </c>
      <c r="X3" s="145" t="s">
        <v>11</v>
      </c>
      <c r="Y3" s="145" t="s">
        <v>12</v>
      </c>
      <c r="Z3" s="158" t="s">
        <v>13</v>
      </c>
      <c r="AA3" s="159" t="s">
        <v>14</v>
      </c>
      <c r="AB3" s="160" t="s">
        <v>10</v>
      </c>
      <c r="AC3" s="161" t="s">
        <v>15</v>
      </c>
      <c r="AD3" s="162" t="s">
        <v>16</v>
      </c>
      <c r="AE3" s="163" t="s">
        <v>17</v>
      </c>
      <c r="AF3" s="164"/>
      <c r="AG3" s="139"/>
      <c r="AH3" s="139"/>
      <c r="AI3" s="139"/>
      <c r="AJ3" s="139"/>
      <c r="AK3" s="139"/>
    </row>
    <row r="4" ht="24.95" customHeight="1" spans="1:21">
      <c r="A4" s="8" t="s">
        <v>18</v>
      </c>
      <c r="B4" s="8"/>
      <c r="C4" s="64"/>
      <c r="D4" s="169"/>
      <c r="E4" s="169"/>
      <c r="F4" s="169"/>
      <c r="G4" s="75"/>
      <c r="H4" s="14" t="s">
        <v>19</v>
      </c>
      <c r="I4" s="11"/>
      <c r="J4" s="12"/>
      <c r="K4" s="12"/>
      <c r="L4" s="13"/>
      <c r="M4" s="8" t="s">
        <v>20</v>
      </c>
      <c r="N4" s="8"/>
      <c r="O4" s="83">
        <v>3605</v>
      </c>
      <c r="P4" s="84"/>
      <c r="Q4" s="139"/>
      <c r="R4" s="146"/>
      <c r="S4" s="1"/>
      <c r="T4" s="1"/>
      <c r="U4" s="1"/>
    </row>
    <row r="5" ht="24.95" customHeight="1" spans="1:17">
      <c r="A5" s="8" t="s">
        <v>21</v>
      </c>
      <c r="B5" s="18"/>
      <c r="C5" s="18"/>
      <c r="D5" s="19" t="s">
        <v>22</v>
      </c>
      <c r="E5" s="20" t="s">
        <v>73</v>
      </c>
      <c r="F5" s="8" t="s">
        <v>23</v>
      </c>
      <c r="G5" s="8"/>
      <c r="H5" s="21" t="s">
        <v>24</v>
      </c>
      <c r="I5" s="8" t="s">
        <v>25</v>
      </c>
      <c r="J5" s="8"/>
      <c r="K5" s="8" t="s">
        <v>26</v>
      </c>
      <c r="L5" s="8"/>
      <c r="M5" s="8" t="s">
        <v>27</v>
      </c>
      <c r="N5" s="8"/>
      <c r="O5" s="85" t="s">
        <v>28</v>
      </c>
      <c r="P5" s="86"/>
      <c r="Q5" s="147"/>
    </row>
    <row r="6" ht="24.95" customHeight="1" spans="1:19">
      <c r="A6" s="8"/>
      <c r="B6" s="22" t="s">
        <v>29</v>
      </c>
      <c r="C6" s="8" t="s">
        <v>30</v>
      </c>
      <c r="D6" s="21" t="s">
        <v>31</v>
      </c>
      <c r="E6" s="23"/>
      <c r="F6" s="22" t="s">
        <v>29</v>
      </c>
      <c r="G6" s="21" t="s">
        <v>31</v>
      </c>
      <c r="H6" s="21" t="s">
        <v>31</v>
      </c>
      <c r="I6" s="8" t="s">
        <v>32</v>
      </c>
      <c r="J6" s="21" t="s">
        <v>31</v>
      </c>
      <c r="K6" s="8" t="s">
        <v>33</v>
      </c>
      <c r="L6" s="14" t="s">
        <v>31</v>
      </c>
      <c r="M6" s="21" t="s">
        <v>31</v>
      </c>
      <c r="N6" s="8" t="s">
        <v>34</v>
      </c>
      <c r="O6" s="87" t="s">
        <v>35</v>
      </c>
      <c r="P6" s="87" t="s">
        <v>31</v>
      </c>
      <c r="Q6" s="20" t="s">
        <v>73</v>
      </c>
      <c r="S6" s="1"/>
    </row>
    <row r="7" s="2" customFormat="1" ht="48" customHeight="1" spans="1:21">
      <c r="A7" s="24">
        <v>1</v>
      </c>
      <c r="B7" s="25">
        <v>42747</v>
      </c>
      <c r="C7" s="26" t="s">
        <v>36</v>
      </c>
      <c r="D7" s="27">
        <v>2820000</v>
      </c>
      <c r="E7" s="23"/>
      <c r="F7" s="25">
        <v>42741</v>
      </c>
      <c r="G7" s="27">
        <v>2820000</v>
      </c>
      <c r="H7" s="27">
        <v>2469800</v>
      </c>
      <c r="I7" s="88">
        <v>0.02</v>
      </c>
      <c r="J7" s="89">
        <f>D7*0.02</f>
        <v>56400</v>
      </c>
      <c r="K7" s="90" t="s">
        <v>37</v>
      </c>
      <c r="L7" s="89">
        <v>139633.2</v>
      </c>
      <c r="M7" s="30">
        <v>500</v>
      </c>
      <c r="N7" s="21"/>
      <c r="O7" s="21" t="s">
        <v>62</v>
      </c>
      <c r="P7" s="91">
        <f>ROUNDUP(D7-J7-L7-M7-M9,2)</f>
        <v>1623466.8</v>
      </c>
      <c r="Q7" s="23"/>
      <c r="R7" s="1"/>
      <c r="T7" s="148"/>
      <c r="U7" s="148"/>
    </row>
    <row r="8" s="2" customFormat="1" ht="24.95" customHeight="1" spans="1:21">
      <c r="A8" s="8"/>
      <c r="B8" s="28"/>
      <c r="C8" s="29"/>
      <c r="D8" s="30"/>
      <c r="E8" s="23"/>
      <c r="F8" s="31"/>
      <c r="G8" s="30"/>
      <c r="H8" s="30"/>
      <c r="I8" s="88"/>
      <c r="J8" s="89"/>
      <c r="K8" s="8"/>
      <c r="L8" s="89"/>
      <c r="M8" s="30"/>
      <c r="N8" s="92" t="s">
        <v>38</v>
      </c>
      <c r="O8" s="93"/>
      <c r="P8" s="94"/>
      <c r="Q8" s="23"/>
      <c r="R8" s="1"/>
      <c r="T8" s="148"/>
      <c r="U8" s="148"/>
    </row>
    <row r="9" ht="24.95" customHeight="1" spans="1:19">
      <c r="A9" s="32"/>
      <c r="B9" s="33"/>
      <c r="C9" s="34"/>
      <c r="D9" s="35"/>
      <c r="E9" s="23"/>
      <c r="F9" s="36"/>
      <c r="G9" s="35"/>
      <c r="H9" s="35"/>
      <c r="I9" s="95"/>
      <c r="J9" s="96"/>
      <c r="K9" s="97"/>
      <c r="L9" s="96"/>
      <c r="M9" s="98">
        <v>1000000</v>
      </c>
      <c r="N9" s="99" t="s">
        <v>59</v>
      </c>
      <c r="O9" s="100"/>
      <c r="P9" s="101"/>
      <c r="Q9" s="23"/>
      <c r="S9" s="1"/>
    </row>
    <row r="10" ht="12" customHeight="1" spans="1:19">
      <c r="A10" s="32"/>
      <c r="B10" s="33"/>
      <c r="C10" s="34"/>
      <c r="D10" s="35"/>
      <c r="E10" s="23"/>
      <c r="F10" s="36"/>
      <c r="G10" s="35"/>
      <c r="H10" s="35"/>
      <c r="I10" s="95"/>
      <c r="J10" s="96"/>
      <c r="K10" s="97"/>
      <c r="L10" s="96"/>
      <c r="M10" s="42"/>
      <c r="N10" s="100"/>
      <c r="O10" s="100"/>
      <c r="P10" s="102"/>
      <c r="Q10" s="23"/>
      <c r="S10" s="1"/>
    </row>
    <row r="11" s="2" customFormat="1" ht="24.95" customHeight="1" spans="1:21">
      <c r="A11" s="24">
        <v>2</v>
      </c>
      <c r="B11" s="37" t="s">
        <v>60</v>
      </c>
      <c r="C11" s="26"/>
      <c r="D11" s="27"/>
      <c r="E11" s="23"/>
      <c r="F11" s="38"/>
      <c r="G11" s="27"/>
      <c r="H11" s="27"/>
      <c r="I11" s="88"/>
      <c r="J11" s="89"/>
      <c r="K11" s="90"/>
      <c r="L11" s="89"/>
      <c r="M11" s="98">
        <v>-1000000</v>
      </c>
      <c r="N11" s="21"/>
      <c r="O11" s="21" t="s">
        <v>61</v>
      </c>
      <c r="P11" s="89">
        <v>700000</v>
      </c>
      <c r="Q11" s="23"/>
      <c r="R11" s="1"/>
      <c r="T11" s="148"/>
      <c r="U11" s="148"/>
    </row>
    <row r="12" s="2" customFormat="1" ht="20.1" customHeight="1" spans="1:21">
      <c r="A12" s="24"/>
      <c r="B12" s="25"/>
      <c r="C12" s="26"/>
      <c r="D12" s="27"/>
      <c r="E12" s="23"/>
      <c r="F12" s="38"/>
      <c r="G12" s="27"/>
      <c r="H12" s="27"/>
      <c r="I12" s="88"/>
      <c r="J12" s="89"/>
      <c r="K12" s="90"/>
      <c r="L12" s="89"/>
      <c r="M12" s="30"/>
      <c r="N12" s="21"/>
      <c r="O12" s="21" t="s">
        <v>62</v>
      </c>
      <c r="P12" s="89">
        <v>300000</v>
      </c>
      <c r="Q12" s="23"/>
      <c r="R12" s="1"/>
      <c r="T12" s="148"/>
      <c r="U12" s="148"/>
    </row>
    <row r="13" ht="12" customHeight="1" spans="1:19">
      <c r="A13" s="32"/>
      <c r="B13" s="39"/>
      <c r="C13" s="34"/>
      <c r="D13" s="35"/>
      <c r="E13" s="23"/>
      <c r="F13" s="36"/>
      <c r="G13" s="35"/>
      <c r="H13" s="35"/>
      <c r="I13" s="95"/>
      <c r="J13" s="96"/>
      <c r="K13" s="97"/>
      <c r="L13" s="96"/>
      <c r="M13" s="42"/>
      <c r="N13" s="100"/>
      <c r="O13" s="100"/>
      <c r="P13" s="102"/>
      <c r="Q13" s="23"/>
      <c r="S13" s="1"/>
    </row>
    <row r="14" ht="55.5" customHeight="1" spans="1:19">
      <c r="A14" s="24">
        <v>3</v>
      </c>
      <c r="B14" s="25">
        <v>42905</v>
      </c>
      <c r="C14" s="26" t="s">
        <v>36</v>
      </c>
      <c r="D14" s="27">
        <v>1740000</v>
      </c>
      <c r="E14" s="23"/>
      <c r="F14" s="38">
        <v>43625</v>
      </c>
      <c r="G14" s="27">
        <v>1740000</v>
      </c>
      <c r="H14" s="27">
        <v>2001985.6</v>
      </c>
      <c r="I14" s="88">
        <v>0.02</v>
      </c>
      <c r="J14" s="89">
        <f>D14*I14</f>
        <v>34800</v>
      </c>
      <c r="K14" s="90" t="s">
        <v>37</v>
      </c>
      <c r="L14" s="89">
        <v>58609.35</v>
      </c>
      <c r="M14" s="30">
        <v>500</v>
      </c>
      <c r="N14" s="21" t="s">
        <v>64</v>
      </c>
      <c r="O14" s="21" t="s">
        <v>62</v>
      </c>
      <c r="P14" s="103">
        <f>D14-J14-L14-M14-P15</f>
        <v>442446.65</v>
      </c>
      <c r="Q14" s="23"/>
      <c r="S14" s="1"/>
    </row>
    <row r="15" ht="23.25" customHeight="1" spans="1:19">
      <c r="A15" s="24"/>
      <c r="B15" s="25"/>
      <c r="C15" s="26"/>
      <c r="D15" s="27"/>
      <c r="E15" s="23"/>
      <c r="F15" s="38"/>
      <c r="G15" s="27"/>
      <c r="H15" s="27"/>
      <c r="I15" s="88"/>
      <c r="J15" s="89"/>
      <c r="K15" s="90"/>
      <c r="L15" s="89"/>
      <c r="M15" s="30"/>
      <c r="N15" s="21"/>
      <c r="O15" s="21" t="s">
        <v>65</v>
      </c>
      <c r="P15" s="104">
        <v>1203644</v>
      </c>
      <c r="Q15" s="23"/>
      <c r="S15" s="1"/>
    </row>
    <row r="16" ht="23.25" customHeight="1" spans="1:19">
      <c r="A16" s="32"/>
      <c r="B16" s="39"/>
      <c r="C16" s="34"/>
      <c r="D16" s="35"/>
      <c r="E16" s="23"/>
      <c r="F16" s="36"/>
      <c r="G16" s="35"/>
      <c r="H16" s="35"/>
      <c r="I16" s="95"/>
      <c r="J16" s="96"/>
      <c r="K16" s="97"/>
      <c r="L16" s="96"/>
      <c r="M16" s="42"/>
      <c r="N16" s="100"/>
      <c r="O16" s="100"/>
      <c r="P16" s="102"/>
      <c r="Q16" s="23"/>
      <c r="S16" s="1"/>
    </row>
    <row r="17" ht="51" customHeight="1" spans="1:19">
      <c r="A17" s="24">
        <v>4</v>
      </c>
      <c r="B17" s="25">
        <v>43103</v>
      </c>
      <c r="C17" s="26" t="s">
        <v>36</v>
      </c>
      <c r="D17" s="27">
        <v>1480000</v>
      </c>
      <c r="E17" s="23"/>
      <c r="F17" s="25">
        <v>43091</v>
      </c>
      <c r="G17" s="27">
        <v>1480000</v>
      </c>
      <c r="H17" s="27"/>
      <c r="I17" s="105">
        <v>0.02</v>
      </c>
      <c r="J17" s="89">
        <f>D17*I17</f>
        <v>29600</v>
      </c>
      <c r="K17" s="90" t="s">
        <v>37</v>
      </c>
      <c r="L17" s="89">
        <v>7700.29</v>
      </c>
      <c r="M17" s="30">
        <v>500</v>
      </c>
      <c r="N17" s="106" t="s">
        <v>71</v>
      </c>
      <c r="O17" s="21" t="s">
        <v>62</v>
      </c>
      <c r="P17" s="103">
        <f>D17-J17-L17-M17-P18</f>
        <v>1142199.71</v>
      </c>
      <c r="Q17" s="23"/>
      <c r="S17" s="1"/>
    </row>
    <row r="18" ht="23.25" customHeight="1" spans="1:17">
      <c r="A18" s="24"/>
      <c r="B18" s="25"/>
      <c r="C18" s="26"/>
      <c r="D18" s="27"/>
      <c r="E18" s="23"/>
      <c r="F18" s="38"/>
      <c r="G18" s="27"/>
      <c r="H18" s="27"/>
      <c r="I18" s="88"/>
      <c r="J18" s="89"/>
      <c r="K18" s="90"/>
      <c r="L18" s="89"/>
      <c r="M18" s="30"/>
      <c r="N18" s="107"/>
      <c r="O18" s="21" t="s">
        <v>72</v>
      </c>
      <c r="P18" s="104">
        <v>300000</v>
      </c>
      <c r="Q18" s="23"/>
    </row>
    <row r="19" ht="24" customHeight="1" spans="1:19">
      <c r="A19" s="40"/>
      <c r="B19" s="39" t="s">
        <v>1</v>
      </c>
      <c r="C19" s="41"/>
      <c r="D19" s="42"/>
      <c r="E19" s="23"/>
      <c r="F19" s="43"/>
      <c r="G19" s="42"/>
      <c r="H19" s="42"/>
      <c r="I19" s="100"/>
      <c r="J19" s="96"/>
      <c r="K19" s="40"/>
      <c r="L19" s="96"/>
      <c r="M19" s="42"/>
      <c r="N19" s="100"/>
      <c r="O19" s="100"/>
      <c r="P19" s="96"/>
      <c r="Q19" s="23"/>
      <c r="S19" s="149"/>
    </row>
    <row r="20" ht="24" customHeight="1" spans="1:19">
      <c r="A20" s="32">
        <v>5</v>
      </c>
      <c r="B20" s="33">
        <v>43718</v>
      </c>
      <c r="C20" s="52" t="s">
        <v>74</v>
      </c>
      <c r="D20" s="42"/>
      <c r="E20" s="23">
        <v>213000</v>
      </c>
      <c r="F20" s="43"/>
      <c r="G20" s="42"/>
      <c r="H20" s="42"/>
      <c r="I20" s="100"/>
      <c r="J20" s="96"/>
      <c r="K20" s="40"/>
      <c r="L20" s="96"/>
      <c r="M20" s="42"/>
      <c r="N20" s="100"/>
      <c r="O20" s="166" t="s">
        <v>75</v>
      </c>
      <c r="P20" s="96"/>
      <c r="Q20" s="23">
        <v>213000</v>
      </c>
      <c r="S20" s="151"/>
    </row>
    <row r="21" ht="24" customHeight="1" spans="1:19">
      <c r="A21" s="40"/>
      <c r="B21" s="39"/>
      <c r="C21" s="41"/>
      <c r="D21" s="42"/>
      <c r="E21" s="23"/>
      <c r="F21" s="43"/>
      <c r="G21" s="42"/>
      <c r="H21" s="42"/>
      <c r="I21" s="100"/>
      <c r="J21" s="96"/>
      <c r="K21" s="40"/>
      <c r="L21" s="96"/>
      <c r="M21" s="42"/>
      <c r="N21" s="100"/>
      <c r="O21" s="100"/>
      <c r="P21" s="96"/>
      <c r="Q21" s="23"/>
      <c r="S21" s="151"/>
    </row>
    <row r="22" ht="24" customHeight="1" spans="1:19">
      <c r="A22" s="40"/>
      <c r="B22" s="39"/>
      <c r="C22" s="41"/>
      <c r="D22" s="42"/>
      <c r="E22" s="23"/>
      <c r="F22" s="43"/>
      <c r="G22" s="42"/>
      <c r="H22" s="42"/>
      <c r="I22" s="100"/>
      <c r="J22" s="96"/>
      <c r="K22" s="40"/>
      <c r="L22" s="96"/>
      <c r="M22" s="42"/>
      <c r="N22" s="100"/>
      <c r="O22" s="100"/>
      <c r="P22" s="96"/>
      <c r="Q22" s="23"/>
      <c r="S22" s="151"/>
    </row>
    <row r="23" ht="24" customHeight="1" spans="1:19">
      <c r="A23" s="40"/>
      <c r="B23" s="53"/>
      <c r="C23" s="41"/>
      <c r="D23" s="42"/>
      <c r="E23" s="23"/>
      <c r="F23" s="43"/>
      <c r="G23" s="42"/>
      <c r="H23" s="42"/>
      <c r="I23" s="100"/>
      <c r="J23" s="96"/>
      <c r="K23" s="40"/>
      <c r="L23" s="96"/>
      <c r="M23" s="42"/>
      <c r="N23" s="100"/>
      <c r="O23" s="100"/>
      <c r="P23" s="96"/>
      <c r="Q23" s="23"/>
      <c r="S23" s="151"/>
    </row>
    <row r="24" ht="17" customHeight="1" spans="1:17">
      <c r="A24" s="40"/>
      <c r="B24" s="53"/>
      <c r="C24" s="41"/>
      <c r="D24" s="42"/>
      <c r="E24" s="23"/>
      <c r="F24" s="43"/>
      <c r="G24" s="42"/>
      <c r="H24" s="42"/>
      <c r="I24" s="100"/>
      <c r="J24" s="96"/>
      <c r="K24" s="40"/>
      <c r="L24" s="96"/>
      <c r="M24" s="42"/>
      <c r="N24" s="100"/>
      <c r="O24" s="100"/>
      <c r="P24" s="96"/>
      <c r="Q24" s="23"/>
    </row>
    <row r="25" ht="24" customHeight="1" spans="1:21">
      <c r="A25" s="40"/>
      <c r="B25" s="53"/>
      <c r="C25" s="41"/>
      <c r="D25" s="42"/>
      <c r="E25" s="23"/>
      <c r="F25" s="43"/>
      <c r="G25" s="42"/>
      <c r="H25" s="42"/>
      <c r="I25" s="100"/>
      <c r="J25" s="96"/>
      <c r="K25" s="40"/>
      <c r="L25" s="96"/>
      <c r="M25" s="42"/>
      <c r="N25" s="100"/>
      <c r="O25" s="100"/>
      <c r="P25" s="96"/>
      <c r="Q25" s="23"/>
      <c r="U25" s="153"/>
    </row>
    <row r="26" s="3" customFormat="1" ht="24.95" customHeight="1" spans="1:23">
      <c r="A26" s="54" t="s">
        <v>40</v>
      </c>
      <c r="B26" s="54"/>
      <c r="C26" s="55" t="s">
        <v>41</v>
      </c>
      <c r="D26" s="56">
        <f>SUM(D7:D25)</f>
        <v>6040000</v>
      </c>
      <c r="E26" s="57">
        <f>SUM(E7:E25)</f>
        <v>213000</v>
      </c>
      <c r="F26" s="55" t="s">
        <v>41</v>
      </c>
      <c r="G26" s="56">
        <f>SUM(G7:G25)</f>
        <v>6040000</v>
      </c>
      <c r="H26" s="56">
        <f>SUM(H7:H25)</f>
        <v>4471785.6</v>
      </c>
      <c r="I26" s="55" t="s">
        <v>41</v>
      </c>
      <c r="J26" s="56">
        <f>SUM(J7:J25)</f>
        <v>120800</v>
      </c>
      <c r="K26" s="55" t="s">
        <v>41</v>
      </c>
      <c r="L26" s="56">
        <f>SUM(L7:L25)</f>
        <v>205942.84</v>
      </c>
      <c r="M26" s="56">
        <f>SUM(M7:M25)</f>
        <v>1500</v>
      </c>
      <c r="N26" s="55" t="s">
        <v>41</v>
      </c>
      <c r="O26" s="55"/>
      <c r="P26" s="56">
        <f>SUM(P7:P25)</f>
        <v>5711757.16</v>
      </c>
      <c r="Q26" s="154">
        <f>SUM(Q7:Q25)</f>
        <v>213000</v>
      </c>
      <c r="R26" s="1"/>
      <c r="S26" s="4"/>
      <c r="T26" s="4"/>
      <c r="U26" s="4"/>
      <c r="V26" s="1"/>
      <c r="W26" s="1"/>
    </row>
    <row r="27" ht="26.1" customHeight="1" spans="1:17">
      <c r="A27" s="58" t="s">
        <v>42</v>
      </c>
      <c r="B27" s="58"/>
      <c r="C27" s="40" t="s">
        <v>43</v>
      </c>
      <c r="D27" s="180">
        <f>H27+H28</f>
        <v>213000</v>
      </c>
      <c r="E27" s="180"/>
      <c r="F27" s="180"/>
      <c r="G27" s="100" t="s">
        <v>62</v>
      </c>
      <c r="H27" s="181"/>
      <c r="I27" s="181"/>
      <c r="J27" s="124" t="s">
        <v>44</v>
      </c>
      <c r="K27" s="24"/>
      <c r="L27" s="24"/>
      <c r="M27" s="24"/>
      <c r="N27" s="24"/>
      <c r="O27" s="24"/>
      <c r="P27" s="24"/>
      <c r="Q27" s="139"/>
    </row>
    <row r="28" ht="26.1" customHeight="1" spans="1:19">
      <c r="A28" s="58"/>
      <c r="B28" s="58"/>
      <c r="C28" s="61" t="s">
        <v>47</v>
      </c>
      <c r="D28" s="62">
        <f>D27</f>
        <v>213000</v>
      </c>
      <c r="E28" s="63"/>
      <c r="F28" s="128"/>
      <c r="G28" s="100" t="s">
        <v>67</v>
      </c>
      <c r="H28" s="182">
        <f>Q20</f>
        <v>213000</v>
      </c>
      <c r="I28" s="182"/>
      <c r="J28" s="124"/>
      <c r="K28" s="183" t="s">
        <v>68</v>
      </c>
      <c r="L28" s="183"/>
      <c r="M28" s="183"/>
      <c r="N28" s="183"/>
      <c r="O28" s="183"/>
      <c r="P28" s="183"/>
      <c r="Q28" s="139"/>
      <c r="S28" s="1"/>
    </row>
    <row r="29" ht="45" customHeight="1" spans="1:21">
      <c r="A29" s="8" t="s">
        <v>49</v>
      </c>
      <c r="B29" s="64"/>
      <c r="C29" s="170" t="s">
        <v>50</v>
      </c>
      <c r="D29" s="65" t="s">
        <v>51</v>
      </c>
      <c r="E29" s="66"/>
      <c r="F29" s="171"/>
      <c r="G29" s="171"/>
      <c r="H29" s="171"/>
      <c r="I29" s="171"/>
      <c r="J29" s="171"/>
      <c r="K29" s="178"/>
      <c r="L29" s="178"/>
      <c r="M29" s="178"/>
      <c r="N29" s="178"/>
      <c r="O29" s="178"/>
      <c r="P29" s="179"/>
      <c r="Q29" s="139"/>
      <c r="S29" s="156"/>
      <c r="T29" s="157"/>
      <c r="U29" s="157"/>
    </row>
    <row r="30" ht="45" hidden="1" customHeight="1" spans="1:17">
      <c r="A30" s="54" t="s">
        <v>53</v>
      </c>
      <c r="B30" s="54"/>
      <c r="C30" s="67" t="s">
        <v>54</v>
      </c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133"/>
      <c r="Q30" s="139"/>
    </row>
    <row r="31" ht="45" hidden="1" customHeight="1" spans="1:17">
      <c r="A31" s="54" t="s">
        <v>55</v>
      </c>
      <c r="B31" s="54"/>
      <c r="C31" s="69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134"/>
      <c r="Q31" s="139"/>
    </row>
    <row r="32" ht="45" hidden="1" customHeight="1" spans="1:21">
      <c r="A32" s="54" t="s">
        <v>56</v>
      </c>
      <c r="B32" s="54"/>
      <c r="C32" s="71" t="s">
        <v>57</v>
      </c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135"/>
      <c r="Q32" s="139"/>
      <c r="U32" s="156"/>
    </row>
    <row r="33" ht="42" hidden="1" customHeight="1" spans="1:17">
      <c r="A33" s="19" t="s">
        <v>58</v>
      </c>
      <c r="B33" s="19"/>
      <c r="C33" s="73"/>
      <c r="D33" s="73"/>
      <c r="E33" s="73"/>
      <c r="F33" s="73"/>
      <c r="G33" s="73"/>
      <c r="H33" s="73"/>
      <c r="I33" s="73"/>
      <c r="J33" s="19" t="s">
        <v>70</v>
      </c>
      <c r="K33" s="19"/>
      <c r="L33" s="73"/>
      <c r="M33" s="73"/>
      <c r="N33" s="73"/>
      <c r="O33" s="73"/>
      <c r="P33" s="73"/>
      <c r="Q33" s="139"/>
    </row>
    <row r="37" spans="18:23">
      <c r="R37" s="4"/>
      <c r="V37" s="4"/>
      <c r="W37" s="4"/>
    </row>
    <row r="38" s="4" customFormat="1" spans="1:7">
      <c r="A38" s="1"/>
      <c r="B38" s="5"/>
      <c r="C38" s="1"/>
      <c r="D38" s="6"/>
      <c r="E38" s="6"/>
      <c r="F38" s="5"/>
      <c r="G38" s="6"/>
    </row>
    <row r="39" s="4" customFormat="1" spans="1:7">
      <c r="A39" s="1"/>
      <c r="B39" s="5"/>
      <c r="C39" s="1"/>
      <c r="D39" s="6"/>
      <c r="E39" s="6"/>
      <c r="F39" s="5"/>
      <c r="G39" s="6"/>
    </row>
    <row r="40" s="4" customFormat="1" spans="1:23">
      <c r="A40" s="1"/>
      <c r="B40" s="5"/>
      <c r="C40" s="1"/>
      <c r="D40" s="6"/>
      <c r="E40" s="6"/>
      <c r="F40" s="5"/>
      <c r="G40" s="6"/>
      <c r="R40" s="1"/>
      <c r="V40" s="1"/>
      <c r="W40" s="1"/>
    </row>
  </sheetData>
  <mergeCells count="46">
    <mergeCell ref="A1:P1"/>
    <mergeCell ref="A2:B2"/>
    <mergeCell ref="C2:L2"/>
    <mergeCell ref="M2:N2"/>
    <mergeCell ref="O2:P2"/>
    <mergeCell ref="S2:T2"/>
    <mergeCell ref="A3:B3"/>
    <mergeCell ref="C3:G3"/>
    <mergeCell ref="I3:L3"/>
    <mergeCell ref="M3:N3"/>
    <mergeCell ref="O3:P3"/>
    <mergeCell ref="A4:B4"/>
    <mergeCell ref="C4:G4"/>
    <mergeCell ref="I4:L4"/>
    <mergeCell ref="M4:N4"/>
    <mergeCell ref="O4:P4"/>
    <mergeCell ref="F5:G5"/>
    <mergeCell ref="I5:J5"/>
    <mergeCell ref="K5:L5"/>
    <mergeCell ref="M5:N5"/>
    <mergeCell ref="O5:Q5"/>
    <mergeCell ref="A26:B26"/>
    <mergeCell ref="D27:F27"/>
    <mergeCell ref="H27:I27"/>
    <mergeCell ref="K27:P27"/>
    <mergeCell ref="D28:F28"/>
    <mergeCell ref="H28:I28"/>
    <mergeCell ref="K28:P28"/>
    <mergeCell ref="A29:B29"/>
    <mergeCell ref="D29:J29"/>
    <mergeCell ref="K29:P29"/>
    <mergeCell ref="A30:B30"/>
    <mergeCell ref="C30:P30"/>
    <mergeCell ref="A31:B31"/>
    <mergeCell ref="C31:P31"/>
    <mergeCell ref="A32:B32"/>
    <mergeCell ref="C32:P32"/>
    <mergeCell ref="A33:B33"/>
    <mergeCell ref="C33:I33"/>
    <mergeCell ref="J33:K33"/>
    <mergeCell ref="L33:P33"/>
    <mergeCell ref="A5:A6"/>
    <mergeCell ref="J27:J28"/>
    <mergeCell ref="N17:N18"/>
    <mergeCell ref="P7:P9"/>
    <mergeCell ref="A27:B28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K40"/>
  <sheetViews>
    <sheetView topLeftCell="A16" workbookViewId="0">
      <selection activeCell="K7" sqref="K7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5" width="11.375" style="6" customWidth="1"/>
    <col min="6" max="6" width="5.75" style="5" customWidth="1"/>
    <col min="7" max="7" width="11.375" style="6" customWidth="1"/>
    <col min="8" max="8" width="10.375" style="6" customWidth="1"/>
    <col min="9" max="9" width="3.625" style="1" customWidth="1"/>
    <col min="10" max="10" width="9.75" style="6" customWidth="1"/>
    <col min="11" max="11" width="4.125" style="1" customWidth="1"/>
    <col min="12" max="12" width="10.375" style="6" customWidth="1"/>
    <col min="13" max="13" width="10.125" style="6" customWidth="1"/>
    <col min="14" max="14" width="6.375" style="1" customWidth="1"/>
    <col min="15" max="15" width="5.5" style="1" customWidth="1"/>
    <col min="16" max="16" width="10.375" style="6" customWidth="1"/>
    <col min="17" max="17" width="11.125" style="1" customWidth="1"/>
    <col min="18" max="18" width="19.125" style="1" customWidth="1"/>
    <col min="19" max="19" width="6.25" style="4" customWidth="1"/>
    <col min="20" max="20" width="8.625" style="4" customWidth="1"/>
    <col min="21" max="21" width="23.75" style="4" customWidth="1"/>
    <col min="22" max="22" width="10.5" style="1" customWidth="1"/>
    <col min="23" max="23" width="11.875" style="1" customWidth="1"/>
    <col min="24" max="25" width="9" style="1"/>
    <col min="26" max="26" width="11.125" style="1" customWidth="1"/>
    <col min="27" max="27" width="11.25" style="1" customWidth="1"/>
    <col min="28" max="28" width="27" style="1" customWidth="1"/>
    <col min="29" max="29" width="21.375" style="1" customWidth="1"/>
    <col min="30" max="33" width="9" style="1"/>
    <col min="34" max="34" width="14.75" style="1" customWidth="1"/>
    <col min="35" max="16384" width="9" style="1"/>
  </cols>
  <sheetData>
    <row r="1" ht="27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136"/>
      <c r="R1" s="39" t="s">
        <v>1</v>
      </c>
    </row>
    <row r="2" ht="24.95" customHeight="1" spans="1:37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10"/>
      <c r="L2" s="74"/>
      <c r="M2" s="64" t="s">
        <v>4</v>
      </c>
      <c r="N2" s="75"/>
      <c r="O2" s="76" t="s">
        <v>5</v>
      </c>
      <c r="P2" s="77"/>
      <c r="Q2" s="137"/>
      <c r="R2" s="137"/>
      <c r="S2" s="138"/>
      <c r="T2" s="138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</row>
    <row r="3" ht="24.95" customHeight="1" spans="1:37">
      <c r="A3" s="8" t="s">
        <v>6</v>
      </c>
      <c r="B3" s="8"/>
      <c r="C3" s="11">
        <v>8150543</v>
      </c>
      <c r="D3" s="12"/>
      <c r="E3" s="12"/>
      <c r="F3" s="12"/>
      <c r="G3" s="13"/>
      <c r="H3" s="14" t="s">
        <v>7</v>
      </c>
      <c r="I3" s="78" t="s">
        <v>8</v>
      </c>
      <c r="J3" s="79"/>
      <c r="K3" s="79"/>
      <c r="L3" s="80"/>
      <c r="M3" s="8" t="s">
        <v>9</v>
      </c>
      <c r="N3" s="8"/>
      <c r="O3" s="81" t="s">
        <v>10</v>
      </c>
      <c r="P3" s="82"/>
      <c r="Q3" s="139"/>
      <c r="R3" s="140" t="s">
        <v>5</v>
      </c>
      <c r="S3" s="141">
        <v>53</v>
      </c>
      <c r="T3" s="141">
        <v>3605</v>
      </c>
      <c r="U3" s="142" t="s">
        <v>3</v>
      </c>
      <c r="V3" s="143" t="s">
        <v>8</v>
      </c>
      <c r="W3" s="144">
        <v>8150543</v>
      </c>
      <c r="X3" s="145" t="s">
        <v>11</v>
      </c>
      <c r="Y3" s="145" t="s">
        <v>12</v>
      </c>
      <c r="Z3" s="158" t="s">
        <v>13</v>
      </c>
      <c r="AA3" s="159" t="s">
        <v>14</v>
      </c>
      <c r="AB3" s="160" t="s">
        <v>10</v>
      </c>
      <c r="AC3" s="161" t="s">
        <v>15</v>
      </c>
      <c r="AD3" s="162" t="s">
        <v>16</v>
      </c>
      <c r="AE3" s="163" t="s">
        <v>17</v>
      </c>
      <c r="AF3" s="164"/>
      <c r="AG3" s="139"/>
      <c r="AH3" s="139"/>
      <c r="AI3" s="139"/>
      <c r="AJ3" s="139"/>
      <c r="AK3" s="139"/>
    </row>
    <row r="4" ht="24.95" customHeight="1" spans="1:21">
      <c r="A4" s="8" t="s">
        <v>18</v>
      </c>
      <c r="B4" s="8"/>
      <c r="C4" s="64"/>
      <c r="D4" s="169"/>
      <c r="E4" s="169"/>
      <c r="F4" s="169"/>
      <c r="G4" s="75"/>
      <c r="H4" s="14" t="s">
        <v>19</v>
      </c>
      <c r="I4" s="11"/>
      <c r="J4" s="12"/>
      <c r="K4" s="12"/>
      <c r="L4" s="13"/>
      <c r="M4" s="8" t="s">
        <v>20</v>
      </c>
      <c r="N4" s="8"/>
      <c r="O4" s="83">
        <v>3605</v>
      </c>
      <c r="P4" s="84"/>
      <c r="Q4" s="139"/>
      <c r="R4" s="146"/>
      <c r="S4" s="1"/>
      <c r="T4" s="1"/>
      <c r="U4" s="1"/>
    </row>
    <row r="5" ht="24.95" customHeight="1" spans="1:17">
      <c r="A5" s="8" t="s">
        <v>21</v>
      </c>
      <c r="B5" s="18"/>
      <c r="C5" s="18"/>
      <c r="D5" s="19" t="s">
        <v>22</v>
      </c>
      <c r="E5" s="20" t="s">
        <v>73</v>
      </c>
      <c r="F5" s="8" t="s">
        <v>23</v>
      </c>
      <c r="G5" s="8"/>
      <c r="H5" s="21" t="s">
        <v>24</v>
      </c>
      <c r="I5" s="8" t="s">
        <v>25</v>
      </c>
      <c r="J5" s="8"/>
      <c r="K5" s="8" t="s">
        <v>26</v>
      </c>
      <c r="L5" s="8"/>
      <c r="M5" s="8" t="s">
        <v>27</v>
      </c>
      <c r="N5" s="8"/>
      <c r="O5" s="85" t="s">
        <v>28</v>
      </c>
      <c r="P5" s="86"/>
      <c r="Q5" s="147"/>
    </row>
    <row r="6" ht="24.95" customHeight="1" spans="1:19">
      <c r="A6" s="8"/>
      <c r="B6" s="22" t="s">
        <v>29</v>
      </c>
      <c r="C6" s="8" t="s">
        <v>30</v>
      </c>
      <c r="D6" s="21" t="s">
        <v>31</v>
      </c>
      <c r="E6" s="23"/>
      <c r="F6" s="22" t="s">
        <v>29</v>
      </c>
      <c r="G6" s="21" t="s">
        <v>31</v>
      </c>
      <c r="H6" s="21" t="s">
        <v>31</v>
      </c>
      <c r="I6" s="8" t="s">
        <v>32</v>
      </c>
      <c r="J6" s="21" t="s">
        <v>31</v>
      </c>
      <c r="K6" s="8" t="s">
        <v>33</v>
      </c>
      <c r="L6" s="14" t="s">
        <v>31</v>
      </c>
      <c r="M6" s="21" t="s">
        <v>31</v>
      </c>
      <c r="N6" s="8" t="s">
        <v>34</v>
      </c>
      <c r="O6" s="87" t="s">
        <v>35</v>
      </c>
      <c r="P6" s="87" t="s">
        <v>31</v>
      </c>
      <c r="Q6" s="20" t="s">
        <v>73</v>
      </c>
      <c r="S6" s="1"/>
    </row>
    <row r="7" s="2" customFormat="1" ht="48" customHeight="1" spans="1:21">
      <c r="A7" s="24">
        <v>1</v>
      </c>
      <c r="B7" s="25">
        <v>42747</v>
      </c>
      <c r="C7" s="26" t="s">
        <v>36</v>
      </c>
      <c r="D7" s="27">
        <v>2820000</v>
      </c>
      <c r="E7" s="23"/>
      <c r="F7" s="25">
        <v>42741</v>
      </c>
      <c r="G7" s="27">
        <v>2820000</v>
      </c>
      <c r="H7" s="27">
        <v>2469800</v>
      </c>
      <c r="I7" s="88">
        <v>0.02</v>
      </c>
      <c r="J7" s="89">
        <f>D7*0.02</f>
        <v>56400</v>
      </c>
      <c r="K7" s="90" t="s">
        <v>37</v>
      </c>
      <c r="L7" s="89">
        <v>139633.2</v>
      </c>
      <c r="M7" s="30">
        <v>500</v>
      </c>
      <c r="N7" s="21"/>
      <c r="O7" s="21" t="s">
        <v>62</v>
      </c>
      <c r="P7" s="91">
        <f>ROUNDUP(D7-J7-L7-M7-M9,2)</f>
        <v>1623466.8</v>
      </c>
      <c r="Q7" s="23"/>
      <c r="R7" s="1"/>
      <c r="T7" s="148"/>
      <c r="U7" s="148"/>
    </row>
    <row r="8" s="2" customFormat="1" ht="24.95" customHeight="1" spans="1:21">
      <c r="A8" s="8"/>
      <c r="B8" s="28"/>
      <c r="C8" s="29"/>
      <c r="D8" s="30"/>
      <c r="E8" s="23"/>
      <c r="F8" s="31"/>
      <c r="G8" s="30"/>
      <c r="H8" s="30"/>
      <c r="I8" s="88"/>
      <c r="J8" s="89"/>
      <c r="K8" s="8"/>
      <c r="L8" s="89"/>
      <c r="M8" s="30"/>
      <c r="N8" s="92" t="s">
        <v>38</v>
      </c>
      <c r="O8" s="93"/>
      <c r="P8" s="94"/>
      <c r="Q8" s="23"/>
      <c r="R8" s="1"/>
      <c r="T8" s="148"/>
      <c r="U8" s="148"/>
    </row>
    <row r="9" ht="24.95" customHeight="1" spans="1:19">
      <c r="A9" s="32"/>
      <c r="B9" s="33"/>
      <c r="C9" s="34"/>
      <c r="D9" s="35"/>
      <c r="E9" s="23"/>
      <c r="F9" s="36"/>
      <c r="G9" s="35"/>
      <c r="H9" s="35"/>
      <c r="I9" s="95"/>
      <c r="J9" s="96"/>
      <c r="K9" s="97"/>
      <c r="L9" s="96"/>
      <c r="M9" s="98">
        <v>1000000</v>
      </c>
      <c r="N9" s="99" t="s">
        <v>59</v>
      </c>
      <c r="O9" s="100"/>
      <c r="P9" s="101"/>
      <c r="Q9" s="23"/>
      <c r="S9" s="1"/>
    </row>
    <row r="10" ht="12" customHeight="1" spans="1:19">
      <c r="A10" s="32"/>
      <c r="B10" s="33"/>
      <c r="C10" s="34"/>
      <c r="D10" s="35"/>
      <c r="E10" s="23"/>
      <c r="F10" s="36"/>
      <c r="G10" s="35"/>
      <c r="H10" s="35"/>
      <c r="I10" s="95"/>
      <c r="J10" s="96"/>
      <c r="K10" s="97"/>
      <c r="L10" s="96"/>
      <c r="M10" s="42"/>
      <c r="N10" s="100"/>
      <c r="O10" s="100"/>
      <c r="P10" s="102"/>
      <c r="Q10" s="23"/>
      <c r="S10" s="1"/>
    </row>
    <row r="11" s="2" customFormat="1" ht="24.95" customHeight="1" spans="1:21">
      <c r="A11" s="24">
        <v>2</v>
      </c>
      <c r="B11" s="37" t="s">
        <v>60</v>
      </c>
      <c r="C11" s="26"/>
      <c r="D11" s="27"/>
      <c r="E11" s="23"/>
      <c r="F11" s="38"/>
      <c r="G11" s="27"/>
      <c r="H11" s="27"/>
      <c r="I11" s="88"/>
      <c r="J11" s="89"/>
      <c r="K11" s="90"/>
      <c r="L11" s="89"/>
      <c r="M11" s="98">
        <v>-1000000</v>
      </c>
      <c r="N11" s="21"/>
      <c r="O11" s="21" t="s">
        <v>61</v>
      </c>
      <c r="P11" s="89">
        <v>700000</v>
      </c>
      <c r="Q11" s="23"/>
      <c r="R11" s="1"/>
      <c r="T11" s="148"/>
      <c r="U11" s="148"/>
    </row>
    <row r="12" s="2" customFormat="1" ht="20.1" customHeight="1" spans="1:21">
      <c r="A12" s="24"/>
      <c r="B12" s="25"/>
      <c r="C12" s="26"/>
      <c r="D12" s="27"/>
      <c r="E12" s="23"/>
      <c r="F12" s="38"/>
      <c r="G12" s="27"/>
      <c r="H12" s="27"/>
      <c r="I12" s="88"/>
      <c r="J12" s="89"/>
      <c r="K12" s="90"/>
      <c r="L12" s="89"/>
      <c r="M12" s="30"/>
      <c r="N12" s="21"/>
      <c r="O12" s="21" t="s">
        <v>62</v>
      </c>
      <c r="P12" s="89">
        <v>300000</v>
      </c>
      <c r="Q12" s="23"/>
      <c r="R12" s="1"/>
      <c r="T12" s="148"/>
      <c r="U12" s="148"/>
    </row>
    <row r="13" ht="12" customHeight="1" spans="1:19">
      <c r="A13" s="32"/>
      <c r="B13" s="39"/>
      <c r="C13" s="34"/>
      <c r="D13" s="35"/>
      <c r="E13" s="23"/>
      <c r="F13" s="36"/>
      <c r="G13" s="35"/>
      <c r="H13" s="35"/>
      <c r="I13" s="95"/>
      <c r="J13" s="96"/>
      <c r="K13" s="97"/>
      <c r="L13" s="96"/>
      <c r="M13" s="42"/>
      <c r="N13" s="100"/>
      <c r="O13" s="100"/>
      <c r="P13" s="102"/>
      <c r="Q13" s="23"/>
      <c r="S13" s="1"/>
    </row>
    <row r="14" ht="55.5" customHeight="1" spans="1:19">
      <c r="A14" s="24">
        <v>3</v>
      </c>
      <c r="B14" s="25">
        <v>42905</v>
      </c>
      <c r="C14" s="26" t="s">
        <v>36</v>
      </c>
      <c r="D14" s="27">
        <v>1740000</v>
      </c>
      <c r="E14" s="23"/>
      <c r="F14" s="38">
        <v>43625</v>
      </c>
      <c r="G14" s="27">
        <v>1740000</v>
      </c>
      <c r="H14" s="27">
        <v>2001985.6</v>
      </c>
      <c r="I14" s="88">
        <v>0.02</v>
      </c>
      <c r="J14" s="89">
        <f>D14*I14</f>
        <v>34800</v>
      </c>
      <c r="K14" s="90" t="s">
        <v>37</v>
      </c>
      <c r="L14" s="89">
        <v>58609.35</v>
      </c>
      <c r="M14" s="30">
        <v>500</v>
      </c>
      <c r="N14" s="21" t="s">
        <v>64</v>
      </c>
      <c r="O14" s="21" t="s">
        <v>62</v>
      </c>
      <c r="P14" s="103">
        <f>D14-J14-L14-M14-P15</f>
        <v>442446.65</v>
      </c>
      <c r="Q14" s="23"/>
      <c r="S14" s="1"/>
    </row>
    <row r="15" ht="23.25" customHeight="1" spans="1:19">
      <c r="A15" s="24"/>
      <c r="B15" s="25"/>
      <c r="C15" s="26"/>
      <c r="D15" s="27"/>
      <c r="E15" s="23"/>
      <c r="F15" s="38"/>
      <c r="G15" s="27"/>
      <c r="H15" s="27"/>
      <c r="I15" s="88"/>
      <c r="J15" s="89"/>
      <c r="K15" s="90"/>
      <c r="L15" s="89"/>
      <c r="M15" s="30"/>
      <c r="N15" s="21"/>
      <c r="O15" s="21" t="s">
        <v>65</v>
      </c>
      <c r="P15" s="104">
        <v>1203644</v>
      </c>
      <c r="Q15" s="23"/>
      <c r="S15" s="1"/>
    </row>
    <row r="16" ht="23.25" customHeight="1" spans="1:19">
      <c r="A16" s="32"/>
      <c r="B16" s="39"/>
      <c r="C16" s="34"/>
      <c r="D16" s="35"/>
      <c r="E16" s="23"/>
      <c r="F16" s="36"/>
      <c r="G16" s="35"/>
      <c r="H16" s="35"/>
      <c r="I16" s="95"/>
      <c r="J16" s="96"/>
      <c r="K16" s="97"/>
      <c r="L16" s="96"/>
      <c r="M16" s="42"/>
      <c r="N16" s="100"/>
      <c r="O16" s="100"/>
      <c r="P16" s="102"/>
      <c r="Q16" s="23"/>
      <c r="S16" s="1"/>
    </row>
    <row r="17" ht="51" customHeight="1" spans="1:19">
      <c r="A17" s="24">
        <v>4</v>
      </c>
      <c r="B17" s="25">
        <v>43103</v>
      </c>
      <c r="C17" s="26" t="s">
        <v>36</v>
      </c>
      <c r="D17" s="27">
        <v>1480000</v>
      </c>
      <c r="E17" s="23"/>
      <c r="F17" s="25">
        <v>43091</v>
      </c>
      <c r="G17" s="27">
        <v>1480000</v>
      </c>
      <c r="H17" s="27"/>
      <c r="I17" s="105">
        <v>0.02</v>
      </c>
      <c r="J17" s="89">
        <f>D17*I17</f>
        <v>29600</v>
      </c>
      <c r="K17" s="90" t="s">
        <v>37</v>
      </c>
      <c r="L17" s="89">
        <v>7700.29</v>
      </c>
      <c r="M17" s="30">
        <v>500</v>
      </c>
      <c r="N17" s="106" t="s">
        <v>71</v>
      </c>
      <c r="O17" s="21" t="s">
        <v>62</v>
      </c>
      <c r="P17" s="103">
        <f>D17-J17-L17-M17-P18</f>
        <v>1142199.71</v>
      </c>
      <c r="Q17" s="23"/>
      <c r="S17" s="1"/>
    </row>
    <row r="18" ht="23.25" customHeight="1" spans="1:17">
      <c r="A18" s="24"/>
      <c r="B18" s="25"/>
      <c r="C18" s="26"/>
      <c r="D18" s="27"/>
      <c r="E18" s="23"/>
      <c r="F18" s="38"/>
      <c r="G18" s="27"/>
      <c r="H18" s="27"/>
      <c r="I18" s="88"/>
      <c r="J18" s="89"/>
      <c r="K18" s="90"/>
      <c r="L18" s="89"/>
      <c r="M18" s="30"/>
      <c r="N18" s="107"/>
      <c r="O18" s="21" t="s">
        <v>72</v>
      </c>
      <c r="P18" s="104">
        <v>300000</v>
      </c>
      <c r="Q18" s="23"/>
    </row>
    <row r="19" ht="24" customHeight="1" spans="1:19">
      <c r="A19" s="40"/>
      <c r="B19" s="39"/>
      <c r="C19" s="41"/>
      <c r="D19" s="42"/>
      <c r="E19" s="23"/>
      <c r="F19" s="43"/>
      <c r="G19" s="42"/>
      <c r="H19" s="42"/>
      <c r="I19" s="100"/>
      <c r="J19" s="96"/>
      <c r="K19" s="40"/>
      <c r="L19" s="96"/>
      <c r="M19" s="42"/>
      <c r="N19" s="100"/>
      <c r="O19" s="100"/>
      <c r="P19" s="96"/>
      <c r="Q19" s="23"/>
      <c r="S19" s="149"/>
    </row>
    <row r="20" s="2" customFormat="1" ht="24" customHeight="1" spans="1:21">
      <c r="A20" s="24">
        <v>5</v>
      </c>
      <c r="B20" s="25">
        <v>43718</v>
      </c>
      <c r="C20" s="44" t="s">
        <v>74</v>
      </c>
      <c r="D20" s="30"/>
      <c r="E20" s="45">
        <v>213000</v>
      </c>
      <c r="F20" s="31"/>
      <c r="G20" s="30"/>
      <c r="H20" s="30"/>
      <c r="I20" s="21"/>
      <c r="J20" s="89"/>
      <c r="K20" s="8"/>
      <c r="L20" s="89"/>
      <c r="M20" s="30"/>
      <c r="N20" s="21"/>
      <c r="O20" s="92" t="s">
        <v>75</v>
      </c>
      <c r="P20" s="89"/>
      <c r="Q20" s="45">
        <v>213000</v>
      </c>
      <c r="S20" s="150"/>
      <c r="T20" s="148"/>
      <c r="U20" s="148"/>
    </row>
    <row r="21" ht="24" customHeight="1" spans="1:19">
      <c r="A21" s="40"/>
      <c r="B21" s="39" t="s">
        <v>1</v>
      </c>
      <c r="C21" s="41"/>
      <c r="D21" s="42"/>
      <c r="E21" s="23"/>
      <c r="F21" s="43"/>
      <c r="G21" s="42"/>
      <c r="H21" s="42"/>
      <c r="I21" s="100"/>
      <c r="J21" s="96"/>
      <c r="K21" s="40"/>
      <c r="L21" s="96"/>
      <c r="M21" s="42"/>
      <c r="N21" s="100"/>
      <c r="O21" s="100"/>
      <c r="P21" s="96"/>
      <c r="Q21" s="23"/>
      <c r="S21" s="151"/>
    </row>
    <row r="22" ht="24" customHeight="1" spans="1:19">
      <c r="A22" s="32">
        <v>6</v>
      </c>
      <c r="B22" s="33">
        <v>43724</v>
      </c>
      <c r="C22" s="52" t="s">
        <v>74</v>
      </c>
      <c r="D22" s="42"/>
      <c r="E22" s="23">
        <v>200000</v>
      </c>
      <c r="F22" s="43"/>
      <c r="G22" s="42"/>
      <c r="H22" s="42"/>
      <c r="I22" s="100"/>
      <c r="J22" s="96"/>
      <c r="K22" s="40"/>
      <c r="L22" s="96"/>
      <c r="M22" s="42"/>
      <c r="N22" s="100"/>
      <c r="O22" s="166" t="s">
        <v>76</v>
      </c>
      <c r="P22" s="96"/>
      <c r="Q22" s="23">
        <f>E22</f>
        <v>200000</v>
      </c>
      <c r="S22" s="151"/>
    </row>
    <row r="23" ht="24" customHeight="1" spans="1:19">
      <c r="A23" s="40"/>
      <c r="B23" s="53"/>
      <c r="C23" s="41"/>
      <c r="D23" s="42"/>
      <c r="E23" s="23"/>
      <c r="F23" s="43"/>
      <c r="G23" s="42"/>
      <c r="H23" s="42"/>
      <c r="I23" s="100"/>
      <c r="J23" s="96"/>
      <c r="K23" s="40"/>
      <c r="L23" s="96"/>
      <c r="M23" s="42"/>
      <c r="N23" s="100"/>
      <c r="O23" s="100"/>
      <c r="P23" s="96"/>
      <c r="Q23" s="23"/>
      <c r="S23" s="151"/>
    </row>
    <row r="24" ht="17" customHeight="1" spans="1:17">
      <c r="A24" s="40"/>
      <c r="B24" s="53"/>
      <c r="C24" s="41"/>
      <c r="D24" s="42"/>
      <c r="E24" s="23"/>
      <c r="F24" s="43"/>
      <c r="G24" s="42"/>
      <c r="H24" s="42"/>
      <c r="I24" s="100"/>
      <c r="J24" s="96"/>
      <c r="K24" s="40"/>
      <c r="L24" s="96"/>
      <c r="M24" s="42"/>
      <c r="N24" s="100"/>
      <c r="O24" s="100"/>
      <c r="P24" s="96"/>
      <c r="Q24" s="23"/>
    </row>
    <row r="25" ht="24" customHeight="1" spans="1:21">
      <c r="A25" s="40"/>
      <c r="B25" s="53"/>
      <c r="C25" s="41"/>
      <c r="D25" s="42"/>
      <c r="E25" s="23"/>
      <c r="F25" s="43"/>
      <c r="G25" s="42"/>
      <c r="H25" s="42"/>
      <c r="I25" s="100"/>
      <c r="J25" s="96"/>
      <c r="K25" s="40"/>
      <c r="L25" s="96"/>
      <c r="M25" s="42"/>
      <c r="N25" s="100"/>
      <c r="O25" s="100"/>
      <c r="P25" s="96"/>
      <c r="Q25" s="23"/>
      <c r="U25" s="153"/>
    </row>
    <row r="26" s="3" customFormat="1" ht="24.95" customHeight="1" spans="1:23">
      <c r="A26" s="54" t="s">
        <v>40</v>
      </c>
      <c r="B26" s="54"/>
      <c r="C26" s="55" t="s">
        <v>41</v>
      </c>
      <c r="D26" s="56">
        <f t="shared" ref="D26:H26" si="0">SUM(D7:D25)</f>
        <v>6040000</v>
      </c>
      <c r="E26" s="57">
        <f t="shared" si="0"/>
        <v>413000</v>
      </c>
      <c r="F26" s="55" t="s">
        <v>41</v>
      </c>
      <c r="G26" s="56">
        <f t="shared" si="0"/>
        <v>6040000</v>
      </c>
      <c r="H26" s="56">
        <f t="shared" si="0"/>
        <v>4471785.6</v>
      </c>
      <c r="I26" s="55" t="s">
        <v>41</v>
      </c>
      <c r="J26" s="56">
        <f t="shared" ref="J26:M26" si="1">SUM(J7:J25)</f>
        <v>120800</v>
      </c>
      <c r="K26" s="55" t="s">
        <v>41</v>
      </c>
      <c r="L26" s="56">
        <f t="shared" si="1"/>
        <v>205942.84</v>
      </c>
      <c r="M26" s="56">
        <f t="shared" si="1"/>
        <v>1500</v>
      </c>
      <c r="N26" s="55" t="s">
        <v>41</v>
      </c>
      <c r="O26" s="55"/>
      <c r="P26" s="56">
        <f>SUM(P7:P25)</f>
        <v>5711757.16</v>
      </c>
      <c r="Q26" s="154">
        <f>SUM(Q7:Q25)</f>
        <v>413000</v>
      </c>
      <c r="R26" s="1"/>
      <c r="S26" s="4"/>
      <c r="T26" s="4"/>
      <c r="U26" s="4"/>
      <c r="V26" s="1"/>
      <c r="W26" s="1"/>
    </row>
    <row r="27" ht="26.1" customHeight="1" spans="1:17">
      <c r="A27" s="58" t="s">
        <v>42</v>
      </c>
      <c r="B27" s="58"/>
      <c r="C27" s="40" t="s">
        <v>43</v>
      </c>
      <c r="D27" s="59">
        <f>Q22</f>
        <v>200000</v>
      </c>
      <c r="E27" s="60"/>
      <c r="F27" s="60"/>
      <c r="G27" s="60"/>
      <c r="H27" s="60"/>
      <c r="I27" s="123"/>
      <c r="J27" s="124" t="s">
        <v>44</v>
      </c>
      <c r="K27" s="172" t="s">
        <v>68</v>
      </c>
      <c r="L27" s="173"/>
      <c r="M27" s="173"/>
      <c r="N27" s="173"/>
      <c r="O27" s="173"/>
      <c r="P27" s="174"/>
      <c r="Q27" s="139"/>
    </row>
    <row r="28" ht="26.1" customHeight="1" spans="1:19">
      <c r="A28" s="58"/>
      <c r="B28" s="58"/>
      <c r="C28" s="61" t="s">
        <v>47</v>
      </c>
      <c r="D28" s="62">
        <f>D27</f>
        <v>200000</v>
      </c>
      <c r="E28" s="63"/>
      <c r="F28" s="63"/>
      <c r="G28" s="63"/>
      <c r="H28" s="63"/>
      <c r="I28" s="128"/>
      <c r="J28" s="124"/>
      <c r="K28" s="175"/>
      <c r="L28" s="176"/>
      <c r="M28" s="176"/>
      <c r="N28" s="176"/>
      <c r="O28" s="176"/>
      <c r="P28" s="177"/>
      <c r="Q28" s="139"/>
      <c r="S28" s="1"/>
    </row>
    <row r="29" ht="45" customHeight="1" spans="1:21">
      <c r="A29" s="8" t="s">
        <v>49</v>
      </c>
      <c r="B29" s="64"/>
      <c r="C29" s="170" t="s">
        <v>50</v>
      </c>
      <c r="D29" s="65" t="s">
        <v>51</v>
      </c>
      <c r="E29" s="66"/>
      <c r="F29" s="171"/>
      <c r="G29" s="171"/>
      <c r="H29" s="171"/>
      <c r="I29" s="171"/>
      <c r="J29" s="171"/>
      <c r="K29" s="178"/>
      <c r="L29" s="178"/>
      <c r="M29" s="178"/>
      <c r="N29" s="178"/>
      <c r="O29" s="178"/>
      <c r="P29" s="179"/>
      <c r="Q29" s="139"/>
      <c r="S29" s="156"/>
      <c r="T29" s="157"/>
      <c r="U29" s="157"/>
    </row>
    <row r="30" ht="45" hidden="1" customHeight="1" spans="1:17">
      <c r="A30" s="54" t="s">
        <v>53</v>
      </c>
      <c r="B30" s="54"/>
      <c r="C30" s="67" t="s">
        <v>54</v>
      </c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133"/>
      <c r="Q30" s="139"/>
    </row>
    <row r="31" ht="45" hidden="1" customHeight="1" spans="1:17">
      <c r="A31" s="54" t="s">
        <v>55</v>
      </c>
      <c r="B31" s="54"/>
      <c r="C31" s="69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134"/>
      <c r="Q31" s="139"/>
    </row>
    <row r="32" ht="45" hidden="1" customHeight="1" spans="1:21">
      <c r="A32" s="54" t="s">
        <v>56</v>
      </c>
      <c r="B32" s="54"/>
      <c r="C32" s="71" t="s">
        <v>57</v>
      </c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135"/>
      <c r="Q32" s="139"/>
      <c r="U32" s="156"/>
    </row>
    <row r="33" ht="42" hidden="1" customHeight="1" spans="1:17">
      <c r="A33" s="19" t="s">
        <v>58</v>
      </c>
      <c r="B33" s="19"/>
      <c r="C33" s="73"/>
      <c r="D33" s="73"/>
      <c r="E33" s="73"/>
      <c r="F33" s="73"/>
      <c r="G33" s="73"/>
      <c r="H33" s="73"/>
      <c r="I33" s="73"/>
      <c r="J33" s="19" t="s">
        <v>70</v>
      </c>
      <c r="K33" s="19"/>
      <c r="L33" s="73"/>
      <c r="M33" s="73"/>
      <c r="N33" s="73"/>
      <c r="O33" s="73"/>
      <c r="P33" s="73"/>
      <c r="Q33" s="139"/>
    </row>
    <row r="37" spans="18:23">
      <c r="R37" s="4"/>
      <c r="V37" s="4"/>
      <c r="W37" s="4"/>
    </row>
    <row r="38" s="4" customFormat="1" spans="1:7">
      <c r="A38" s="1"/>
      <c r="B38" s="5"/>
      <c r="C38" s="1"/>
      <c r="D38" s="6"/>
      <c r="E38" s="6"/>
      <c r="F38" s="5"/>
      <c r="G38" s="6"/>
    </row>
    <row r="39" s="4" customFormat="1" spans="1:7">
      <c r="A39" s="1"/>
      <c r="B39" s="5"/>
      <c r="C39" s="1"/>
      <c r="D39" s="6"/>
      <c r="E39" s="6"/>
      <c r="F39" s="5"/>
      <c r="G39" s="6"/>
    </row>
    <row r="40" s="4" customFormat="1" spans="1:23">
      <c r="A40" s="1"/>
      <c r="B40" s="5"/>
      <c r="C40" s="1"/>
      <c r="D40" s="6"/>
      <c r="E40" s="6"/>
      <c r="F40" s="5"/>
      <c r="G40" s="6"/>
      <c r="R40" s="1"/>
      <c r="V40" s="1"/>
      <c r="W40" s="1"/>
    </row>
  </sheetData>
  <mergeCells count="43">
    <mergeCell ref="A1:P1"/>
    <mergeCell ref="A2:B2"/>
    <mergeCell ref="C2:L2"/>
    <mergeCell ref="M2:N2"/>
    <mergeCell ref="O2:P2"/>
    <mergeCell ref="S2:T2"/>
    <mergeCell ref="A3:B3"/>
    <mergeCell ref="C3:G3"/>
    <mergeCell ref="I3:L3"/>
    <mergeCell ref="M3:N3"/>
    <mergeCell ref="O3:P3"/>
    <mergeCell ref="A4:B4"/>
    <mergeCell ref="C4:G4"/>
    <mergeCell ref="I4:L4"/>
    <mergeCell ref="M4:N4"/>
    <mergeCell ref="O4:P4"/>
    <mergeCell ref="F5:G5"/>
    <mergeCell ref="I5:J5"/>
    <mergeCell ref="K5:L5"/>
    <mergeCell ref="M5:N5"/>
    <mergeCell ref="O5:Q5"/>
    <mergeCell ref="A26:B26"/>
    <mergeCell ref="D27:I27"/>
    <mergeCell ref="D28:I28"/>
    <mergeCell ref="A29:B29"/>
    <mergeCell ref="D29:J29"/>
    <mergeCell ref="K29:P29"/>
    <mergeCell ref="A30:B30"/>
    <mergeCell ref="C30:P30"/>
    <mergeCell ref="A31:B31"/>
    <mergeCell ref="C31:P31"/>
    <mergeCell ref="A32:B32"/>
    <mergeCell ref="C32:P32"/>
    <mergeCell ref="A33:B33"/>
    <mergeCell ref="C33:I33"/>
    <mergeCell ref="J33:K33"/>
    <mergeCell ref="L33:P33"/>
    <mergeCell ref="A5:A6"/>
    <mergeCell ref="J27:J28"/>
    <mergeCell ref="N17:N18"/>
    <mergeCell ref="P7:P9"/>
    <mergeCell ref="A27:B28"/>
    <mergeCell ref="K27:P28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K48"/>
  <sheetViews>
    <sheetView topLeftCell="A10" workbookViewId="0">
      <selection activeCell="A10" sqref="$A1:$XFD1048576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9" style="6" customWidth="1"/>
    <col min="6" max="6" width="5.75" style="5" customWidth="1"/>
    <col min="7" max="7" width="11.375" style="6" customWidth="1"/>
    <col min="8" max="8" width="10.375" style="6" customWidth="1"/>
    <col min="9" max="9" width="4.375" style="1" customWidth="1"/>
    <col min="10" max="10" width="9.75" style="6" customWidth="1"/>
    <col min="11" max="11" width="4.125" style="1" customWidth="1"/>
    <col min="12" max="12" width="10.375" style="6" customWidth="1"/>
    <col min="13" max="13" width="10.125" style="6" customWidth="1"/>
    <col min="14" max="14" width="6.375" style="1" customWidth="1"/>
    <col min="15" max="15" width="5.5" style="1" customWidth="1"/>
    <col min="16" max="16" width="10.375" style="6" customWidth="1"/>
    <col min="17" max="17" width="9.375" style="1" customWidth="1"/>
    <col min="18" max="18" width="10.125" style="1" customWidth="1"/>
    <col min="19" max="19" width="12" style="4" customWidth="1"/>
    <col min="20" max="20" width="8.625" style="4" customWidth="1"/>
    <col min="21" max="21" width="23.75" style="4" customWidth="1"/>
    <col min="22" max="22" width="10.5" style="1" customWidth="1"/>
    <col min="23" max="23" width="11.875" style="1" customWidth="1"/>
    <col min="24" max="25" width="9" style="1"/>
    <col min="26" max="26" width="11.125" style="1" customWidth="1"/>
    <col min="27" max="27" width="11.25" style="1" customWidth="1"/>
    <col min="28" max="28" width="27" style="1" customWidth="1"/>
    <col min="29" max="29" width="21.375" style="1" customWidth="1"/>
    <col min="30" max="33" width="9" style="1"/>
    <col min="34" max="34" width="14.75" style="1" customWidth="1"/>
    <col min="35" max="16384" width="9" style="1"/>
  </cols>
  <sheetData>
    <row r="1" ht="27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136"/>
      <c r="R1" s="39" t="s">
        <v>1</v>
      </c>
    </row>
    <row r="2" ht="24.95" customHeight="1" spans="1:37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10"/>
      <c r="L2" s="74"/>
      <c r="M2" s="64" t="s">
        <v>4</v>
      </c>
      <c r="N2" s="75"/>
      <c r="O2" s="76" t="s">
        <v>5</v>
      </c>
      <c r="P2" s="77"/>
      <c r="Q2" s="137"/>
      <c r="R2" s="137"/>
      <c r="S2" s="138"/>
      <c r="T2" s="138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</row>
    <row r="3" ht="24.95" customHeight="1" spans="1:37">
      <c r="A3" s="8" t="s">
        <v>6</v>
      </c>
      <c r="B3" s="8"/>
      <c r="C3" s="11">
        <v>8150543</v>
      </c>
      <c r="D3" s="12"/>
      <c r="E3" s="12"/>
      <c r="F3" s="12"/>
      <c r="G3" s="13"/>
      <c r="H3" s="14" t="s">
        <v>7</v>
      </c>
      <c r="I3" s="78" t="s">
        <v>8</v>
      </c>
      <c r="J3" s="79"/>
      <c r="K3" s="79"/>
      <c r="L3" s="80"/>
      <c r="M3" s="8" t="s">
        <v>9</v>
      </c>
      <c r="N3" s="8"/>
      <c r="O3" s="81" t="s">
        <v>10</v>
      </c>
      <c r="P3" s="82"/>
      <c r="Q3" s="139"/>
      <c r="R3" s="140" t="s">
        <v>5</v>
      </c>
      <c r="S3" s="141">
        <v>53</v>
      </c>
      <c r="T3" s="141">
        <v>3605</v>
      </c>
      <c r="U3" s="142" t="s">
        <v>3</v>
      </c>
      <c r="V3" s="143" t="s">
        <v>8</v>
      </c>
      <c r="W3" s="144">
        <v>8150543</v>
      </c>
      <c r="X3" s="145" t="s">
        <v>11</v>
      </c>
      <c r="Y3" s="145" t="s">
        <v>12</v>
      </c>
      <c r="Z3" s="158" t="s">
        <v>13</v>
      </c>
      <c r="AA3" s="159" t="s">
        <v>14</v>
      </c>
      <c r="AB3" s="160" t="s">
        <v>10</v>
      </c>
      <c r="AC3" s="161" t="s">
        <v>15</v>
      </c>
      <c r="AD3" s="162" t="s">
        <v>16</v>
      </c>
      <c r="AE3" s="163" t="s">
        <v>17</v>
      </c>
      <c r="AF3" s="164"/>
      <c r="AG3" s="139"/>
      <c r="AH3" s="139"/>
      <c r="AI3" s="139"/>
      <c r="AJ3" s="139"/>
      <c r="AK3" s="139"/>
    </row>
    <row r="4" ht="24.95" customHeight="1" spans="1:21">
      <c r="A4" s="8" t="s">
        <v>18</v>
      </c>
      <c r="B4" s="8"/>
      <c r="C4" s="15">
        <v>8029754.39</v>
      </c>
      <c r="D4" s="16"/>
      <c r="E4" s="16"/>
      <c r="F4" s="16"/>
      <c r="G4" s="17"/>
      <c r="H4" s="14" t="s">
        <v>19</v>
      </c>
      <c r="I4" s="78" t="s">
        <v>77</v>
      </c>
      <c r="J4" s="79"/>
      <c r="K4" s="79"/>
      <c r="L4" s="80"/>
      <c r="M4" s="8" t="s">
        <v>20</v>
      </c>
      <c r="N4" s="8"/>
      <c r="O4" s="83">
        <v>3605</v>
      </c>
      <c r="P4" s="84"/>
      <c r="Q4" s="139"/>
      <c r="R4" s="146"/>
      <c r="S4" s="1"/>
      <c r="T4" s="1"/>
      <c r="U4" s="1"/>
    </row>
    <row r="5" ht="24.95" customHeight="1" spans="1:17">
      <c r="A5" s="8" t="s">
        <v>21</v>
      </c>
      <c r="B5" s="18"/>
      <c r="C5" s="18"/>
      <c r="D5" s="19" t="s">
        <v>22</v>
      </c>
      <c r="E5" s="20" t="s">
        <v>73</v>
      </c>
      <c r="F5" s="8" t="s">
        <v>23</v>
      </c>
      <c r="G5" s="8"/>
      <c r="H5" s="21" t="s">
        <v>24</v>
      </c>
      <c r="I5" s="8" t="s">
        <v>25</v>
      </c>
      <c r="J5" s="8"/>
      <c r="K5" s="8" t="s">
        <v>26</v>
      </c>
      <c r="L5" s="8"/>
      <c r="M5" s="8" t="s">
        <v>27</v>
      </c>
      <c r="N5" s="8"/>
      <c r="O5" s="85" t="s">
        <v>28</v>
      </c>
      <c r="P5" s="86"/>
      <c r="Q5" s="147"/>
    </row>
    <row r="6" ht="24.95" customHeight="1" spans="1:19">
      <c r="A6" s="8"/>
      <c r="B6" s="22" t="s">
        <v>29</v>
      </c>
      <c r="C6" s="8" t="s">
        <v>30</v>
      </c>
      <c r="D6" s="21" t="s">
        <v>31</v>
      </c>
      <c r="E6" s="23"/>
      <c r="F6" s="22" t="s">
        <v>29</v>
      </c>
      <c r="G6" s="21" t="s">
        <v>31</v>
      </c>
      <c r="H6" s="21" t="s">
        <v>31</v>
      </c>
      <c r="I6" s="8" t="s">
        <v>32</v>
      </c>
      <c r="J6" s="21" t="s">
        <v>31</v>
      </c>
      <c r="K6" s="8" t="s">
        <v>33</v>
      </c>
      <c r="L6" s="14" t="s">
        <v>31</v>
      </c>
      <c r="M6" s="21" t="s">
        <v>31</v>
      </c>
      <c r="N6" s="8" t="s">
        <v>34</v>
      </c>
      <c r="O6" s="87" t="s">
        <v>35</v>
      </c>
      <c r="P6" s="87" t="s">
        <v>31</v>
      </c>
      <c r="Q6" s="20" t="s">
        <v>73</v>
      </c>
      <c r="S6" s="1"/>
    </row>
    <row r="7" s="2" customFormat="1" ht="48" customHeight="1" spans="1:21">
      <c r="A7" s="24">
        <v>1</v>
      </c>
      <c r="B7" s="25">
        <v>42747</v>
      </c>
      <c r="C7" s="26" t="s">
        <v>36</v>
      </c>
      <c r="D7" s="27">
        <v>2820000</v>
      </c>
      <c r="E7" s="23"/>
      <c r="F7" s="25">
        <v>42741</v>
      </c>
      <c r="G7" s="27">
        <v>2820000</v>
      </c>
      <c r="H7" s="27">
        <v>2469800</v>
      </c>
      <c r="I7" s="88">
        <v>0.02</v>
      </c>
      <c r="J7" s="89">
        <f>D7*0.02</f>
        <v>56400</v>
      </c>
      <c r="K7" s="90" t="s">
        <v>37</v>
      </c>
      <c r="L7" s="89">
        <v>139633.2</v>
      </c>
      <c r="M7" s="30">
        <v>500</v>
      </c>
      <c r="N7" s="21"/>
      <c r="O7" s="21" t="s">
        <v>62</v>
      </c>
      <c r="P7" s="91">
        <f>ROUNDUP(D7-J7-L7-M7-M9,2)</f>
        <v>1623466.8</v>
      </c>
      <c r="Q7" s="23"/>
      <c r="R7" s="1"/>
      <c r="T7" s="148"/>
      <c r="U7" s="148"/>
    </row>
    <row r="8" s="2" customFormat="1" ht="24.95" customHeight="1" spans="1:21">
      <c r="A8" s="8"/>
      <c r="B8" s="28"/>
      <c r="C8" s="29"/>
      <c r="D8" s="30"/>
      <c r="E8" s="23"/>
      <c r="F8" s="31"/>
      <c r="G8" s="30"/>
      <c r="H8" s="30"/>
      <c r="I8" s="88"/>
      <c r="J8" s="89"/>
      <c r="K8" s="8"/>
      <c r="L8" s="89"/>
      <c r="M8" s="30"/>
      <c r="N8" s="92" t="s">
        <v>38</v>
      </c>
      <c r="O8" s="93"/>
      <c r="P8" s="94"/>
      <c r="Q8" s="23"/>
      <c r="R8" s="1"/>
      <c r="T8" s="148"/>
      <c r="U8" s="148"/>
    </row>
    <row r="9" ht="24.95" customHeight="1" spans="1:19">
      <c r="A9" s="32"/>
      <c r="B9" s="33"/>
      <c r="C9" s="34"/>
      <c r="D9" s="35"/>
      <c r="E9" s="23"/>
      <c r="F9" s="36"/>
      <c r="G9" s="35"/>
      <c r="H9" s="35"/>
      <c r="I9" s="95"/>
      <c r="J9" s="96"/>
      <c r="K9" s="97"/>
      <c r="L9" s="96"/>
      <c r="M9" s="98">
        <v>1000000</v>
      </c>
      <c r="N9" s="99" t="s">
        <v>59</v>
      </c>
      <c r="O9" s="100"/>
      <c r="P9" s="101"/>
      <c r="Q9" s="23"/>
      <c r="S9" s="1"/>
    </row>
    <row r="10" ht="12" customHeight="1" spans="1:19">
      <c r="A10" s="32"/>
      <c r="B10" s="33"/>
      <c r="C10" s="34"/>
      <c r="D10" s="35"/>
      <c r="E10" s="23"/>
      <c r="F10" s="36"/>
      <c r="G10" s="35"/>
      <c r="H10" s="35"/>
      <c r="I10" s="95"/>
      <c r="J10" s="96"/>
      <c r="K10" s="97"/>
      <c r="L10" s="96"/>
      <c r="M10" s="42"/>
      <c r="N10" s="100"/>
      <c r="O10" s="100"/>
      <c r="P10" s="102"/>
      <c r="Q10" s="23"/>
      <c r="S10" s="1"/>
    </row>
    <row r="11" s="2" customFormat="1" ht="24.95" customHeight="1" spans="1:21">
      <c r="A11" s="24">
        <v>2</v>
      </c>
      <c r="B11" s="37" t="s">
        <v>60</v>
      </c>
      <c r="C11" s="26"/>
      <c r="D11" s="27"/>
      <c r="E11" s="23"/>
      <c r="F11" s="38"/>
      <c r="G11" s="27"/>
      <c r="H11" s="27"/>
      <c r="I11" s="88"/>
      <c r="J11" s="89"/>
      <c r="K11" s="90"/>
      <c r="L11" s="89"/>
      <c r="M11" s="98">
        <v>-1000000</v>
      </c>
      <c r="N11" s="21"/>
      <c r="O11" s="21" t="s">
        <v>61</v>
      </c>
      <c r="P11" s="89">
        <v>700000</v>
      </c>
      <c r="Q11" s="23"/>
      <c r="R11" s="1"/>
      <c r="T11" s="148"/>
      <c r="U11" s="148"/>
    </row>
    <row r="12" s="2" customFormat="1" ht="20.1" customHeight="1" spans="1:21">
      <c r="A12" s="24"/>
      <c r="B12" s="25"/>
      <c r="C12" s="26"/>
      <c r="D12" s="27"/>
      <c r="E12" s="23"/>
      <c r="F12" s="38"/>
      <c r="G12" s="27"/>
      <c r="H12" s="27"/>
      <c r="I12" s="88"/>
      <c r="J12" s="89"/>
      <c r="K12" s="90"/>
      <c r="L12" s="89"/>
      <c r="M12" s="30"/>
      <c r="N12" s="21"/>
      <c r="O12" s="21" t="s">
        <v>62</v>
      </c>
      <c r="P12" s="89">
        <v>300000</v>
      </c>
      <c r="Q12" s="23"/>
      <c r="R12" s="1"/>
      <c r="T12" s="148"/>
      <c r="U12" s="148"/>
    </row>
    <row r="13" ht="12" customHeight="1" spans="1:19">
      <c r="A13" s="32"/>
      <c r="B13" s="39"/>
      <c r="C13" s="34"/>
      <c r="D13" s="35"/>
      <c r="E13" s="23"/>
      <c r="F13" s="36"/>
      <c r="G13" s="35"/>
      <c r="H13" s="35"/>
      <c r="I13" s="95"/>
      <c r="J13" s="96"/>
      <c r="K13" s="97"/>
      <c r="L13" s="96"/>
      <c r="M13" s="42"/>
      <c r="N13" s="100"/>
      <c r="O13" s="100"/>
      <c r="P13" s="102"/>
      <c r="Q13" s="23"/>
      <c r="S13" s="1"/>
    </row>
    <row r="14" ht="55.5" customHeight="1" spans="1:19">
      <c r="A14" s="24">
        <v>3</v>
      </c>
      <c r="B14" s="25">
        <v>42905</v>
      </c>
      <c r="C14" s="26" t="s">
        <v>36</v>
      </c>
      <c r="D14" s="27">
        <v>1740000</v>
      </c>
      <c r="E14" s="23"/>
      <c r="F14" s="38">
        <v>43625</v>
      </c>
      <c r="G14" s="27">
        <v>1740000</v>
      </c>
      <c r="H14" s="27">
        <v>2001985.6</v>
      </c>
      <c r="I14" s="88">
        <v>0.02</v>
      </c>
      <c r="J14" s="89">
        <f>D14*I14</f>
        <v>34800</v>
      </c>
      <c r="K14" s="90" t="s">
        <v>37</v>
      </c>
      <c r="L14" s="89">
        <v>58609.35</v>
      </c>
      <c r="M14" s="30">
        <v>500</v>
      </c>
      <c r="N14" s="21" t="s">
        <v>64</v>
      </c>
      <c r="O14" s="21" t="s">
        <v>62</v>
      </c>
      <c r="P14" s="103">
        <f>D14-J14-L14-M14-P15</f>
        <v>442446.65</v>
      </c>
      <c r="Q14" s="23"/>
      <c r="S14" s="1"/>
    </row>
    <row r="15" ht="23.25" customHeight="1" spans="1:19">
      <c r="A15" s="24"/>
      <c r="B15" s="25"/>
      <c r="C15" s="26"/>
      <c r="D15" s="27"/>
      <c r="E15" s="23"/>
      <c r="F15" s="38"/>
      <c r="G15" s="27"/>
      <c r="H15" s="27"/>
      <c r="I15" s="88"/>
      <c r="J15" s="89"/>
      <c r="K15" s="90"/>
      <c r="L15" s="89"/>
      <c r="M15" s="30"/>
      <c r="N15" s="21"/>
      <c r="O15" s="21" t="s">
        <v>65</v>
      </c>
      <c r="P15" s="104">
        <v>1203644</v>
      </c>
      <c r="Q15" s="23"/>
      <c r="S15" s="1"/>
    </row>
    <row r="16" ht="23.25" customHeight="1" spans="1:19">
      <c r="A16" s="32"/>
      <c r="B16" s="39"/>
      <c r="C16" s="34"/>
      <c r="D16" s="35"/>
      <c r="E16" s="23"/>
      <c r="F16" s="36"/>
      <c r="G16" s="35"/>
      <c r="H16" s="35"/>
      <c r="I16" s="95"/>
      <c r="J16" s="96"/>
      <c r="K16" s="97"/>
      <c r="L16" s="96"/>
      <c r="M16" s="42"/>
      <c r="N16" s="100"/>
      <c r="O16" s="100"/>
      <c r="P16" s="102"/>
      <c r="Q16" s="23"/>
      <c r="S16" s="1"/>
    </row>
    <row r="17" ht="51" customHeight="1" spans="1:19">
      <c r="A17" s="24">
        <v>4</v>
      </c>
      <c r="B17" s="25">
        <v>43103</v>
      </c>
      <c r="C17" s="26" t="s">
        <v>36</v>
      </c>
      <c r="D17" s="27">
        <v>1480000</v>
      </c>
      <c r="E17" s="23"/>
      <c r="F17" s="25">
        <v>43091</v>
      </c>
      <c r="G17" s="27">
        <v>1480000</v>
      </c>
      <c r="H17" s="27"/>
      <c r="I17" s="105">
        <v>0.02</v>
      </c>
      <c r="J17" s="89">
        <f>D17*I17</f>
        <v>29600</v>
      </c>
      <c r="K17" s="90" t="s">
        <v>37</v>
      </c>
      <c r="L17" s="89">
        <v>7700.29</v>
      </c>
      <c r="M17" s="30">
        <v>500</v>
      </c>
      <c r="N17" s="106" t="s">
        <v>71</v>
      </c>
      <c r="O17" s="21" t="s">
        <v>62</v>
      </c>
      <c r="P17" s="103">
        <f>D17-J17-L17-M17-P18</f>
        <v>1142199.71</v>
      </c>
      <c r="Q17" s="23"/>
      <c r="S17" s="1"/>
    </row>
    <row r="18" ht="23.25" customHeight="1" spans="1:17">
      <c r="A18" s="24"/>
      <c r="B18" s="25"/>
      <c r="C18" s="26"/>
      <c r="D18" s="27"/>
      <c r="E18" s="23"/>
      <c r="F18" s="38"/>
      <c r="G18" s="27"/>
      <c r="H18" s="27"/>
      <c r="I18" s="88"/>
      <c r="J18" s="89"/>
      <c r="K18" s="90"/>
      <c r="L18" s="89"/>
      <c r="M18" s="30"/>
      <c r="N18" s="107"/>
      <c r="O18" s="21" t="s">
        <v>72</v>
      </c>
      <c r="P18" s="104">
        <v>300000</v>
      </c>
      <c r="Q18" s="23"/>
    </row>
    <row r="19" ht="24" customHeight="1" spans="1:19">
      <c r="A19" s="40"/>
      <c r="B19" s="39"/>
      <c r="C19" s="41"/>
      <c r="D19" s="42"/>
      <c r="E19" s="23"/>
      <c r="F19" s="43"/>
      <c r="G19" s="42"/>
      <c r="H19" s="42"/>
      <c r="I19" s="100"/>
      <c r="J19" s="96"/>
      <c r="K19" s="40"/>
      <c r="L19" s="96"/>
      <c r="M19" s="42"/>
      <c r="N19" s="100"/>
      <c r="O19" s="100"/>
      <c r="P19" s="96"/>
      <c r="Q19" s="23"/>
      <c r="S19" s="149"/>
    </row>
    <row r="20" s="2" customFormat="1" ht="24" customHeight="1" spans="1:21">
      <c r="A20" s="24">
        <v>5</v>
      </c>
      <c r="B20" s="25">
        <v>43718</v>
      </c>
      <c r="C20" s="44" t="s">
        <v>74</v>
      </c>
      <c r="D20" s="30"/>
      <c r="E20" s="45">
        <v>213000</v>
      </c>
      <c r="F20" s="31"/>
      <c r="G20" s="46"/>
      <c r="H20" s="47"/>
      <c r="I20" s="108"/>
      <c r="J20" s="108"/>
      <c r="K20" s="8"/>
      <c r="L20" s="89"/>
      <c r="M20" s="30"/>
      <c r="N20" s="21"/>
      <c r="O20" s="92" t="s">
        <v>75</v>
      </c>
      <c r="P20" s="89"/>
      <c r="Q20" s="45">
        <v>213000</v>
      </c>
      <c r="R20" s="2" t="s">
        <v>78</v>
      </c>
      <c r="S20" s="150"/>
      <c r="T20" s="148"/>
      <c r="U20" s="148"/>
    </row>
    <row r="21" ht="24" customHeight="1" spans="1:19">
      <c r="A21" s="40"/>
      <c r="B21" s="39"/>
      <c r="C21" s="41"/>
      <c r="D21" s="42"/>
      <c r="E21" s="23"/>
      <c r="F21" s="43"/>
      <c r="G21" s="48"/>
      <c r="H21" s="49"/>
      <c r="I21" s="49"/>
      <c r="J21" s="109"/>
      <c r="K21" s="40"/>
      <c r="L21" s="96"/>
      <c r="M21" s="42"/>
      <c r="N21" s="100"/>
      <c r="O21" s="100"/>
      <c r="P21" s="96"/>
      <c r="Q21" s="23"/>
      <c r="S21" s="151"/>
    </row>
    <row r="22" s="2" customFormat="1" ht="24" customHeight="1" spans="1:21">
      <c r="A22" s="24">
        <v>6</v>
      </c>
      <c r="B22" s="25">
        <v>43724</v>
      </c>
      <c r="C22" s="44" t="s">
        <v>74</v>
      </c>
      <c r="D22" s="30"/>
      <c r="E22" s="45">
        <v>200000</v>
      </c>
      <c r="F22" s="31"/>
      <c r="G22" s="30"/>
      <c r="H22" s="30"/>
      <c r="I22" s="21"/>
      <c r="J22" s="89"/>
      <c r="K22" s="8"/>
      <c r="L22" s="89"/>
      <c r="M22" s="30"/>
      <c r="N22" s="21"/>
      <c r="O22" s="92" t="s">
        <v>76</v>
      </c>
      <c r="P22" s="89"/>
      <c r="Q22" s="45">
        <f>E22</f>
        <v>200000</v>
      </c>
      <c r="R22" s="2" t="s">
        <v>78</v>
      </c>
      <c r="S22" s="150"/>
      <c r="T22" s="148"/>
      <c r="U22" s="148"/>
    </row>
    <row r="23" ht="24" customHeight="1" spans="1:19">
      <c r="A23" s="40"/>
      <c r="B23" s="39" t="s">
        <v>1</v>
      </c>
      <c r="C23" s="41"/>
      <c r="D23" s="42"/>
      <c r="E23" s="23"/>
      <c r="F23" s="43"/>
      <c r="G23" s="42"/>
      <c r="H23" s="42"/>
      <c r="I23" s="100"/>
      <c r="J23" s="96"/>
      <c r="K23" s="40"/>
      <c r="L23" s="96"/>
      <c r="M23" s="42"/>
      <c r="N23" s="100"/>
      <c r="O23" s="100"/>
      <c r="P23" s="96"/>
      <c r="Q23" s="23"/>
      <c r="S23" s="151"/>
    </row>
    <row r="24" ht="71" customHeight="1" spans="1:19">
      <c r="A24" s="32">
        <v>7</v>
      </c>
      <c r="B24" s="33">
        <v>43900</v>
      </c>
      <c r="C24" s="52" t="s">
        <v>79</v>
      </c>
      <c r="D24" s="35">
        <v>1180000</v>
      </c>
      <c r="E24" s="23" t="s">
        <v>80</v>
      </c>
      <c r="F24" s="36">
        <v>43719</v>
      </c>
      <c r="G24" s="35">
        <v>1180000</v>
      </c>
      <c r="H24" s="35"/>
      <c r="I24" s="95" t="s">
        <v>81</v>
      </c>
      <c r="J24" s="96">
        <v>42211</v>
      </c>
      <c r="K24" s="97" t="s">
        <v>37</v>
      </c>
      <c r="L24" s="96">
        <v>21610</v>
      </c>
      <c r="M24" s="116">
        <f>ROUNDUP(D24*1%,0)</f>
        <v>11800</v>
      </c>
      <c r="N24" s="117" t="s">
        <v>82</v>
      </c>
      <c r="O24" s="100"/>
      <c r="P24" s="165">
        <f>D24-J24-L24-M24-M25</f>
        <v>1103479</v>
      </c>
      <c r="Q24" s="23" t="str">
        <f>E24</f>
        <v> </v>
      </c>
      <c r="R24" s="35">
        <v>396000</v>
      </c>
      <c r="S24" s="168" t="s">
        <v>83</v>
      </c>
    </row>
    <row r="25" ht="21" customHeight="1" spans="1:19">
      <c r="A25" s="32"/>
      <c r="B25" s="33"/>
      <c r="C25" s="52"/>
      <c r="D25" s="50" t="s">
        <v>84</v>
      </c>
      <c r="E25" s="23"/>
      <c r="F25" s="36"/>
      <c r="G25" s="35"/>
      <c r="H25" s="35"/>
      <c r="I25" s="95"/>
      <c r="J25" s="96"/>
      <c r="K25" s="166" t="s">
        <v>85</v>
      </c>
      <c r="L25" s="96"/>
      <c r="M25" s="42">
        <v>900</v>
      </c>
      <c r="N25" s="100"/>
      <c r="O25" s="100"/>
      <c r="P25" s="167"/>
      <c r="Q25" s="23"/>
      <c r="R25" s="35">
        <v>300000</v>
      </c>
      <c r="S25" s="168" t="s">
        <v>86</v>
      </c>
    </row>
    <row r="26" ht="21" customHeight="1" spans="1:19">
      <c r="A26" s="32"/>
      <c r="B26" s="33"/>
      <c r="C26" s="52"/>
      <c r="D26" s="50"/>
      <c r="E26" s="23"/>
      <c r="F26" s="36"/>
      <c r="G26" s="35"/>
      <c r="H26" s="35"/>
      <c r="I26" s="95"/>
      <c r="J26" s="96"/>
      <c r="K26" s="115"/>
      <c r="L26" s="96"/>
      <c r="M26" s="116"/>
      <c r="N26" s="117"/>
      <c r="O26" s="100"/>
      <c r="P26" s="118"/>
      <c r="Q26" s="23"/>
      <c r="R26" s="35">
        <v>407479</v>
      </c>
      <c r="S26" s="168" t="s">
        <v>62</v>
      </c>
    </row>
    <row r="27" ht="21" customHeight="1" spans="1:17">
      <c r="A27" s="32"/>
      <c r="B27" s="33"/>
      <c r="C27" s="52"/>
      <c r="D27" s="35"/>
      <c r="E27" s="23"/>
      <c r="F27" s="36"/>
      <c r="G27" s="35"/>
      <c r="H27" s="35"/>
      <c r="I27" s="95"/>
      <c r="J27" s="96"/>
      <c r="K27" s="115"/>
      <c r="L27" s="96"/>
      <c r="M27" s="116"/>
      <c r="N27" s="117"/>
      <c r="O27" s="100"/>
      <c r="P27" s="118"/>
      <c r="Q27" s="23"/>
    </row>
    <row r="28" ht="21" customHeight="1" spans="1:17">
      <c r="A28" s="32"/>
      <c r="B28" s="33"/>
      <c r="C28" s="52"/>
      <c r="D28" s="35"/>
      <c r="E28" s="23"/>
      <c r="F28" s="36"/>
      <c r="G28" s="35"/>
      <c r="H28" s="35"/>
      <c r="I28" s="95"/>
      <c r="J28" s="96"/>
      <c r="K28" s="115"/>
      <c r="L28" s="96"/>
      <c r="M28" s="116"/>
      <c r="N28" s="117"/>
      <c r="O28" s="100"/>
      <c r="P28" s="118"/>
      <c r="Q28" s="23"/>
    </row>
    <row r="29" ht="21" customHeight="1" spans="1:17">
      <c r="A29" s="32"/>
      <c r="B29" s="33"/>
      <c r="C29" s="52"/>
      <c r="D29" s="35"/>
      <c r="E29" s="23"/>
      <c r="F29" s="36"/>
      <c r="G29" s="35"/>
      <c r="H29" s="35"/>
      <c r="I29" s="95"/>
      <c r="J29" s="96"/>
      <c r="K29" s="115"/>
      <c r="L29" s="96"/>
      <c r="M29" s="116"/>
      <c r="N29" s="117"/>
      <c r="O29" s="100"/>
      <c r="P29" s="118"/>
      <c r="Q29" s="23"/>
    </row>
    <row r="30" ht="21" customHeight="1" spans="1:17">
      <c r="A30" s="32"/>
      <c r="B30" s="33"/>
      <c r="C30" s="52"/>
      <c r="D30" s="35"/>
      <c r="E30" s="23"/>
      <c r="F30" s="36"/>
      <c r="G30" s="35"/>
      <c r="H30" s="35"/>
      <c r="I30" s="95"/>
      <c r="J30" s="96"/>
      <c r="K30" s="115"/>
      <c r="L30" s="96"/>
      <c r="M30" s="116"/>
      <c r="N30" s="117"/>
      <c r="O30" s="100"/>
      <c r="P30" s="118"/>
      <c r="Q30" s="23"/>
    </row>
    <row r="31" ht="21" customHeight="1" spans="1:17">
      <c r="A31" s="32"/>
      <c r="B31" s="33"/>
      <c r="C31" s="52"/>
      <c r="D31" s="35"/>
      <c r="E31" s="23"/>
      <c r="F31" s="36"/>
      <c r="G31" s="35"/>
      <c r="H31" s="35"/>
      <c r="I31" s="95"/>
      <c r="J31" s="96"/>
      <c r="K31" s="115"/>
      <c r="L31" s="96"/>
      <c r="M31" s="116"/>
      <c r="N31" s="117"/>
      <c r="O31" s="100"/>
      <c r="P31" s="118"/>
      <c r="Q31" s="23"/>
    </row>
    <row r="32" ht="21" customHeight="1" spans="1:17">
      <c r="A32" s="32"/>
      <c r="B32" s="33"/>
      <c r="C32" s="52"/>
      <c r="D32" s="35"/>
      <c r="E32" s="23"/>
      <c r="F32" s="36"/>
      <c r="G32" s="35"/>
      <c r="H32" s="35"/>
      <c r="I32" s="95"/>
      <c r="J32" s="96"/>
      <c r="K32" s="97"/>
      <c r="L32" s="96"/>
      <c r="M32" s="116"/>
      <c r="N32" s="117"/>
      <c r="O32" s="100"/>
      <c r="P32" s="118"/>
      <c r="Q32" s="23"/>
    </row>
    <row r="33" ht="21" customHeight="1" spans="1:21">
      <c r="A33" s="40"/>
      <c r="B33" s="53"/>
      <c r="C33" s="41"/>
      <c r="D33" s="42"/>
      <c r="E33" s="23"/>
      <c r="F33" s="43"/>
      <c r="G33" s="42"/>
      <c r="H33" s="42"/>
      <c r="I33" s="100"/>
      <c r="J33" s="96"/>
      <c r="K33" s="40"/>
      <c r="L33" s="96"/>
      <c r="M33" s="42"/>
      <c r="N33" s="100"/>
      <c r="O33" s="100"/>
      <c r="P33" s="96"/>
      <c r="Q33" s="23"/>
      <c r="R33" s="1">
        <f>D34-C4</f>
        <v>-809754.39</v>
      </c>
      <c r="U33" s="153"/>
    </row>
    <row r="34" s="3" customFormat="1" ht="39" customHeight="1" spans="1:23">
      <c r="A34" s="54" t="s">
        <v>40</v>
      </c>
      <c r="B34" s="54"/>
      <c r="C34" s="55" t="s">
        <v>41</v>
      </c>
      <c r="D34" s="56">
        <f>SUM(D7:D33)</f>
        <v>7220000</v>
      </c>
      <c r="E34" s="57">
        <f>SUM(E7:E33)</f>
        <v>413000</v>
      </c>
      <c r="F34" s="55" t="s">
        <v>41</v>
      </c>
      <c r="G34" s="56">
        <f>SUM(G7:G33)</f>
        <v>7220000</v>
      </c>
      <c r="H34" s="56">
        <f>SUM(H7:H33)</f>
        <v>4471785.6</v>
      </c>
      <c r="I34" s="55" t="s">
        <v>41</v>
      </c>
      <c r="J34" s="56">
        <f>SUM(J7:J33)</f>
        <v>163011</v>
      </c>
      <c r="K34" s="55" t="s">
        <v>41</v>
      </c>
      <c r="L34" s="56">
        <f>SUM(L7:L33)</f>
        <v>227552.84</v>
      </c>
      <c r="M34" s="56">
        <f>SUM(M7:M33)</f>
        <v>14200</v>
      </c>
      <c r="N34" s="55" t="s">
        <v>41</v>
      </c>
      <c r="O34" s="55"/>
      <c r="P34" s="56">
        <f>SUM(P7:P33)</f>
        <v>6815236.16</v>
      </c>
      <c r="Q34" s="154">
        <f>SUM(Q7:Q33)</f>
        <v>413000</v>
      </c>
      <c r="R34" s="155">
        <f>D34/C4</f>
        <v>0.899155771064624</v>
      </c>
      <c r="S34" s="4"/>
      <c r="T34" s="4"/>
      <c r="U34" s="4"/>
      <c r="V34" s="1"/>
      <c r="W34" s="1"/>
    </row>
    <row r="35" ht="26.1" customHeight="1" spans="1:17">
      <c r="A35" s="58" t="s">
        <v>42</v>
      </c>
      <c r="B35" s="58"/>
      <c r="C35" s="40" t="s">
        <v>43</v>
      </c>
      <c r="D35" s="59">
        <f>P24</f>
        <v>1103479</v>
      </c>
      <c r="E35" s="60"/>
      <c r="F35" s="60"/>
      <c r="G35" s="60"/>
      <c r="H35" s="60"/>
      <c r="I35" s="123"/>
      <c r="J35" s="124" t="s">
        <v>44</v>
      </c>
      <c r="K35" s="125" t="s">
        <v>68</v>
      </c>
      <c r="L35" s="126"/>
      <c r="M35" s="126"/>
      <c r="N35" s="126"/>
      <c r="O35" s="126"/>
      <c r="P35" s="127"/>
      <c r="Q35" s="139"/>
    </row>
    <row r="36" ht="26.1" customHeight="1" spans="1:19">
      <c r="A36" s="58"/>
      <c r="B36" s="58"/>
      <c r="C36" s="61" t="s">
        <v>47</v>
      </c>
      <c r="D36" s="62">
        <f>D35</f>
        <v>1103479</v>
      </c>
      <c r="E36" s="63"/>
      <c r="F36" s="63"/>
      <c r="G36" s="63"/>
      <c r="H36" s="63"/>
      <c r="I36" s="128"/>
      <c r="J36" s="124"/>
      <c r="K36" s="129"/>
      <c r="L36" s="130"/>
      <c r="M36" s="130"/>
      <c r="N36" s="130"/>
      <c r="O36" s="130"/>
      <c r="P36" s="131"/>
      <c r="Q36" s="139"/>
      <c r="S36" s="1"/>
    </row>
    <row r="37" ht="45" customHeight="1" spans="1:21">
      <c r="A37" s="8" t="s">
        <v>49</v>
      </c>
      <c r="B37" s="64"/>
      <c r="C37" s="65" t="s">
        <v>87</v>
      </c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132"/>
      <c r="Q37" s="139"/>
      <c r="S37" s="156"/>
      <c r="T37" s="157"/>
      <c r="U37" s="157"/>
    </row>
    <row r="38" ht="45" hidden="1" customHeight="1" spans="1:17">
      <c r="A38" s="54" t="s">
        <v>53</v>
      </c>
      <c r="B38" s="54"/>
      <c r="C38" s="67" t="s">
        <v>54</v>
      </c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133"/>
      <c r="Q38" s="139"/>
    </row>
    <row r="39" ht="45" hidden="1" customHeight="1" spans="1:17">
      <c r="A39" s="54" t="s">
        <v>55</v>
      </c>
      <c r="B39" s="54"/>
      <c r="C39" s="69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134"/>
      <c r="Q39" s="139"/>
    </row>
    <row r="40" ht="45" hidden="1" customHeight="1" spans="1:21">
      <c r="A40" s="54" t="s">
        <v>56</v>
      </c>
      <c r="B40" s="54"/>
      <c r="C40" s="71" t="s">
        <v>57</v>
      </c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135"/>
      <c r="Q40" s="139"/>
      <c r="U40" s="156"/>
    </row>
    <row r="41" ht="42" hidden="1" customHeight="1" spans="1:17">
      <c r="A41" s="19" t="s">
        <v>58</v>
      </c>
      <c r="B41" s="19"/>
      <c r="C41" s="73"/>
      <c r="D41" s="73"/>
      <c r="E41" s="73"/>
      <c r="F41" s="73"/>
      <c r="G41" s="73"/>
      <c r="H41" s="73"/>
      <c r="I41" s="73"/>
      <c r="J41" s="19" t="s">
        <v>70</v>
      </c>
      <c r="K41" s="19"/>
      <c r="L41" s="73"/>
      <c r="M41" s="73"/>
      <c r="N41" s="73"/>
      <c r="O41" s="73"/>
      <c r="P41" s="73"/>
      <c r="Q41" s="139"/>
    </row>
    <row r="44" spans="17:17">
      <c r="Q44" s="1">
        <f>C4-D34</f>
        <v>809754.39</v>
      </c>
    </row>
    <row r="45" spans="18:23">
      <c r="R45" s="4"/>
      <c r="V45" s="4"/>
      <c r="W45" s="4"/>
    </row>
    <row r="46" s="4" customFormat="1" spans="1:7">
      <c r="A46" s="1"/>
      <c r="B46" s="5"/>
      <c r="C46" s="1"/>
      <c r="D46" s="6"/>
      <c r="E46" s="6"/>
      <c r="F46" s="5"/>
      <c r="G46" s="6"/>
    </row>
    <row r="47" s="4" customFormat="1" spans="1:7">
      <c r="A47" s="1"/>
      <c r="B47" s="5"/>
      <c r="C47" s="1"/>
      <c r="D47" s="6"/>
      <c r="E47" s="6"/>
      <c r="F47" s="5"/>
      <c r="G47" s="6"/>
    </row>
    <row r="48" s="4" customFormat="1" spans="1:23">
      <c r="A48" s="1"/>
      <c r="B48" s="5"/>
      <c r="C48" s="1"/>
      <c r="D48" s="6"/>
      <c r="E48" s="6"/>
      <c r="F48" s="5"/>
      <c r="G48" s="6"/>
      <c r="R48" s="1"/>
      <c r="V48" s="1"/>
      <c r="W48" s="1"/>
    </row>
  </sheetData>
  <mergeCells count="43">
    <mergeCell ref="A1:P1"/>
    <mergeCell ref="A2:B2"/>
    <mergeCell ref="C2:L2"/>
    <mergeCell ref="M2:N2"/>
    <mergeCell ref="O2:P2"/>
    <mergeCell ref="S2:T2"/>
    <mergeCell ref="A3:B3"/>
    <mergeCell ref="C3:G3"/>
    <mergeCell ref="I3:L3"/>
    <mergeCell ref="M3:N3"/>
    <mergeCell ref="O3:P3"/>
    <mergeCell ref="A4:B4"/>
    <mergeCell ref="C4:G4"/>
    <mergeCell ref="I4:L4"/>
    <mergeCell ref="M4:N4"/>
    <mergeCell ref="O4:P4"/>
    <mergeCell ref="F5:G5"/>
    <mergeCell ref="I5:J5"/>
    <mergeCell ref="K5:L5"/>
    <mergeCell ref="M5:N5"/>
    <mergeCell ref="O5:Q5"/>
    <mergeCell ref="A34:B34"/>
    <mergeCell ref="D35:I35"/>
    <mergeCell ref="D36:I36"/>
    <mergeCell ref="A37:B37"/>
    <mergeCell ref="C37:P37"/>
    <mergeCell ref="A38:B38"/>
    <mergeCell ref="C38:P38"/>
    <mergeCell ref="A39:B39"/>
    <mergeCell ref="C39:P39"/>
    <mergeCell ref="A40:B40"/>
    <mergeCell ref="C40:P40"/>
    <mergeCell ref="A41:B41"/>
    <mergeCell ref="C41:I41"/>
    <mergeCell ref="J41:K41"/>
    <mergeCell ref="L41:P41"/>
    <mergeCell ref="A5:A6"/>
    <mergeCell ref="J35:J36"/>
    <mergeCell ref="N17:N18"/>
    <mergeCell ref="P7:P9"/>
    <mergeCell ref="P24:P25"/>
    <mergeCell ref="A35:B36"/>
    <mergeCell ref="K35:P3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48"/>
  <sheetViews>
    <sheetView tabSelected="1" topLeftCell="A16" workbookViewId="0">
      <selection activeCell="E28" sqref="E28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9" style="6" customWidth="1"/>
    <col min="6" max="6" width="5.75" style="5" customWidth="1"/>
    <col min="7" max="7" width="11.375" style="6" customWidth="1"/>
    <col min="8" max="8" width="10.375" style="6" customWidth="1"/>
    <col min="9" max="9" width="4.375" style="1" customWidth="1"/>
    <col min="10" max="10" width="9.75" style="6" customWidth="1"/>
    <col min="11" max="11" width="4.125" style="1" customWidth="1"/>
    <col min="12" max="12" width="10.375" style="6" customWidth="1"/>
    <col min="13" max="13" width="10.125" style="6" customWidth="1"/>
    <col min="14" max="14" width="9.75" style="1" customWidth="1"/>
    <col min="15" max="15" width="13.75" style="1" customWidth="1"/>
    <col min="16" max="16" width="10.375" style="6" customWidth="1"/>
    <col min="17" max="17" width="9.375" style="1" customWidth="1"/>
    <col min="18" max="18" width="10.125" style="1" customWidth="1"/>
    <col min="19" max="19" width="12" style="4" customWidth="1"/>
    <col min="20" max="20" width="8.625" style="4" customWidth="1"/>
    <col min="21" max="21" width="23.75" style="4" customWidth="1"/>
    <col min="22" max="22" width="10.5" style="1" customWidth="1"/>
    <col min="23" max="23" width="11.875" style="1" customWidth="1"/>
    <col min="24" max="25" width="9" style="1"/>
    <col min="26" max="26" width="11.125" style="1" customWidth="1"/>
    <col min="27" max="27" width="11.25" style="1" customWidth="1"/>
    <col min="28" max="28" width="27" style="1" customWidth="1"/>
    <col min="29" max="29" width="21.375" style="1" customWidth="1"/>
    <col min="30" max="33" width="9" style="1"/>
    <col min="34" max="34" width="14.75" style="1" customWidth="1"/>
    <col min="35" max="16384" width="9" style="1"/>
  </cols>
  <sheetData>
    <row r="1" s="1" customFormat="1" ht="27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136"/>
      <c r="R1" s="39" t="s">
        <v>1</v>
      </c>
      <c r="S1" s="4"/>
      <c r="T1" s="4"/>
      <c r="U1" s="4"/>
    </row>
    <row r="2" s="1" customFormat="1" ht="24.95" customHeight="1" spans="1:37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10"/>
      <c r="L2" s="74"/>
      <c r="M2" s="64" t="s">
        <v>4</v>
      </c>
      <c r="N2" s="75"/>
      <c r="O2" s="76" t="s">
        <v>5</v>
      </c>
      <c r="P2" s="77"/>
      <c r="Q2" s="137"/>
      <c r="R2" s="137"/>
      <c r="S2" s="138"/>
      <c r="T2" s="138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</row>
    <row r="3" s="1" customFormat="1" ht="24.95" customHeight="1" spans="1:37">
      <c r="A3" s="8" t="s">
        <v>6</v>
      </c>
      <c r="B3" s="8"/>
      <c r="C3" s="11">
        <v>8150543</v>
      </c>
      <c r="D3" s="12"/>
      <c r="E3" s="12"/>
      <c r="F3" s="12"/>
      <c r="G3" s="13"/>
      <c r="H3" s="14" t="s">
        <v>7</v>
      </c>
      <c r="I3" s="78" t="s">
        <v>8</v>
      </c>
      <c r="J3" s="79"/>
      <c r="K3" s="79"/>
      <c r="L3" s="80"/>
      <c r="M3" s="8" t="s">
        <v>9</v>
      </c>
      <c r="N3" s="8"/>
      <c r="O3" s="81" t="s">
        <v>10</v>
      </c>
      <c r="P3" s="82"/>
      <c r="Q3" s="139"/>
      <c r="R3" s="140" t="s">
        <v>5</v>
      </c>
      <c r="S3" s="141">
        <v>53</v>
      </c>
      <c r="T3" s="141">
        <v>3605</v>
      </c>
      <c r="U3" s="142" t="s">
        <v>3</v>
      </c>
      <c r="V3" s="143" t="s">
        <v>8</v>
      </c>
      <c r="W3" s="144">
        <v>8150543</v>
      </c>
      <c r="X3" s="145" t="s">
        <v>11</v>
      </c>
      <c r="Y3" s="145" t="s">
        <v>12</v>
      </c>
      <c r="Z3" s="158" t="s">
        <v>13</v>
      </c>
      <c r="AA3" s="159" t="s">
        <v>14</v>
      </c>
      <c r="AB3" s="160" t="s">
        <v>10</v>
      </c>
      <c r="AC3" s="161" t="s">
        <v>15</v>
      </c>
      <c r="AD3" s="162" t="s">
        <v>16</v>
      </c>
      <c r="AE3" s="163" t="s">
        <v>17</v>
      </c>
      <c r="AF3" s="164"/>
      <c r="AG3" s="139"/>
      <c r="AH3" s="139"/>
      <c r="AI3" s="139"/>
      <c r="AJ3" s="139"/>
      <c r="AK3" s="139"/>
    </row>
    <row r="4" s="1" customFormat="1" ht="24.95" customHeight="1" spans="1:18">
      <c r="A4" s="8" t="s">
        <v>18</v>
      </c>
      <c r="B4" s="8"/>
      <c r="C4" s="15">
        <v>7964012.26</v>
      </c>
      <c r="D4" s="16"/>
      <c r="E4" s="16"/>
      <c r="F4" s="16"/>
      <c r="G4" s="17"/>
      <c r="H4" s="14" t="s">
        <v>19</v>
      </c>
      <c r="I4" s="78" t="s">
        <v>77</v>
      </c>
      <c r="J4" s="79"/>
      <c r="K4" s="79"/>
      <c r="L4" s="80"/>
      <c r="M4" s="8" t="s">
        <v>20</v>
      </c>
      <c r="N4" s="8"/>
      <c r="O4" s="83">
        <v>3605</v>
      </c>
      <c r="P4" s="84"/>
      <c r="Q4" s="139"/>
      <c r="R4" s="146"/>
    </row>
    <row r="5" s="1" customFormat="1" ht="24.95" customHeight="1" spans="1:21">
      <c r="A5" s="8" t="s">
        <v>21</v>
      </c>
      <c r="B5" s="18"/>
      <c r="C5" s="18"/>
      <c r="D5" s="19" t="s">
        <v>22</v>
      </c>
      <c r="E5" s="20" t="s">
        <v>73</v>
      </c>
      <c r="F5" s="8" t="s">
        <v>23</v>
      </c>
      <c r="G5" s="8"/>
      <c r="H5" s="21" t="s">
        <v>24</v>
      </c>
      <c r="I5" s="8" t="s">
        <v>25</v>
      </c>
      <c r="J5" s="8"/>
      <c r="K5" s="8" t="s">
        <v>26</v>
      </c>
      <c r="L5" s="8"/>
      <c r="M5" s="8" t="s">
        <v>27</v>
      </c>
      <c r="N5" s="8"/>
      <c r="O5" s="85" t="s">
        <v>28</v>
      </c>
      <c r="P5" s="86"/>
      <c r="Q5" s="147"/>
      <c r="S5" s="4"/>
      <c r="T5" s="4"/>
      <c r="U5" s="4"/>
    </row>
    <row r="6" s="1" customFormat="1" ht="24.95" customHeight="1" spans="1:21">
      <c r="A6" s="8"/>
      <c r="B6" s="22" t="s">
        <v>29</v>
      </c>
      <c r="C6" s="8" t="s">
        <v>30</v>
      </c>
      <c r="D6" s="21" t="s">
        <v>31</v>
      </c>
      <c r="E6" s="23"/>
      <c r="F6" s="22" t="s">
        <v>29</v>
      </c>
      <c r="G6" s="21" t="s">
        <v>31</v>
      </c>
      <c r="H6" s="21" t="s">
        <v>31</v>
      </c>
      <c r="I6" s="8" t="s">
        <v>32</v>
      </c>
      <c r="J6" s="21" t="s">
        <v>31</v>
      </c>
      <c r="K6" s="8" t="s">
        <v>33</v>
      </c>
      <c r="L6" s="14" t="s">
        <v>31</v>
      </c>
      <c r="M6" s="21" t="s">
        <v>31</v>
      </c>
      <c r="N6" s="8" t="s">
        <v>34</v>
      </c>
      <c r="O6" s="87" t="s">
        <v>35</v>
      </c>
      <c r="P6" s="87" t="s">
        <v>31</v>
      </c>
      <c r="Q6" s="20" t="s">
        <v>73</v>
      </c>
      <c r="T6" s="4"/>
      <c r="U6" s="4"/>
    </row>
    <row r="7" s="2" customFormat="1" ht="48" customHeight="1" spans="1:21">
      <c r="A7" s="24">
        <v>1</v>
      </c>
      <c r="B7" s="25">
        <v>42747</v>
      </c>
      <c r="C7" s="26" t="s">
        <v>36</v>
      </c>
      <c r="D7" s="27">
        <v>2820000</v>
      </c>
      <c r="E7" s="23"/>
      <c r="F7" s="25">
        <v>42741</v>
      </c>
      <c r="G7" s="27">
        <v>2820000</v>
      </c>
      <c r="H7" s="27">
        <v>2469800</v>
      </c>
      <c r="I7" s="88">
        <v>0.02</v>
      </c>
      <c r="J7" s="89">
        <f>D7*0.02</f>
        <v>56400</v>
      </c>
      <c r="K7" s="90" t="s">
        <v>37</v>
      </c>
      <c r="L7" s="89">
        <v>139633.2</v>
      </c>
      <c r="M7" s="30">
        <v>500</v>
      </c>
      <c r="N7" s="21"/>
      <c r="O7" s="21" t="s">
        <v>62</v>
      </c>
      <c r="P7" s="91">
        <f>ROUNDUP(D7-J7-L7-M7-M9,2)</f>
        <v>1623466.8</v>
      </c>
      <c r="Q7" s="23"/>
      <c r="R7" s="1"/>
      <c r="T7" s="148"/>
      <c r="U7" s="148"/>
    </row>
    <row r="8" s="2" customFormat="1" ht="24.95" customHeight="1" spans="1:21">
      <c r="A8" s="8"/>
      <c r="B8" s="28"/>
      <c r="C8" s="29"/>
      <c r="D8" s="30"/>
      <c r="E8" s="23"/>
      <c r="F8" s="31"/>
      <c r="G8" s="30"/>
      <c r="H8" s="30"/>
      <c r="I8" s="88"/>
      <c r="J8" s="89"/>
      <c r="K8" s="8"/>
      <c r="L8" s="89"/>
      <c r="M8" s="30"/>
      <c r="N8" s="92" t="s">
        <v>38</v>
      </c>
      <c r="O8" s="93"/>
      <c r="P8" s="94"/>
      <c r="Q8" s="23"/>
      <c r="R8" s="1"/>
      <c r="T8" s="148"/>
      <c r="U8" s="148"/>
    </row>
    <row r="9" s="1" customFormat="1" ht="24.95" customHeight="1" spans="1:21">
      <c r="A9" s="32"/>
      <c r="B9" s="33"/>
      <c r="C9" s="34"/>
      <c r="D9" s="35"/>
      <c r="E9" s="23"/>
      <c r="F9" s="36"/>
      <c r="G9" s="35"/>
      <c r="H9" s="35"/>
      <c r="I9" s="95"/>
      <c r="J9" s="96"/>
      <c r="K9" s="97"/>
      <c r="L9" s="96"/>
      <c r="M9" s="98">
        <v>1000000</v>
      </c>
      <c r="N9" s="99" t="s">
        <v>59</v>
      </c>
      <c r="O9" s="100"/>
      <c r="P9" s="101"/>
      <c r="Q9" s="23"/>
      <c r="T9" s="4"/>
      <c r="U9" s="4"/>
    </row>
    <row r="10" s="1" customFormat="1" ht="12" customHeight="1" spans="1:21">
      <c r="A10" s="32"/>
      <c r="B10" s="33"/>
      <c r="C10" s="34"/>
      <c r="D10" s="35"/>
      <c r="E10" s="23"/>
      <c r="F10" s="36"/>
      <c r="G10" s="35"/>
      <c r="H10" s="35"/>
      <c r="I10" s="95"/>
      <c r="J10" s="96"/>
      <c r="K10" s="97"/>
      <c r="L10" s="96"/>
      <c r="M10" s="42"/>
      <c r="N10" s="100"/>
      <c r="O10" s="100"/>
      <c r="P10" s="102"/>
      <c r="Q10" s="23"/>
      <c r="T10" s="4"/>
      <c r="U10" s="4"/>
    </row>
    <row r="11" s="2" customFormat="1" ht="24.95" customHeight="1" spans="1:21">
      <c r="A11" s="24">
        <v>2</v>
      </c>
      <c r="B11" s="37" t="s">
        <v>60</v>
      </c>
      <c r="C11" s="26"/>
      <c r="D11" s="27"/>
      <c r="E11" s="23"/>
      <c r="F11" s="38"/>
      <c r="G11" s="27"/>
      <c r="H11" s="27"/>
      <c r="I11" s="88"/>
      <c r="J11" s="89"/>
      <c r="K11" s="90"/>
      <c r="L11" s="89"/>
      <c r="M11" s="98">
        <v>-1000000</v>
      </c>
      <c r="N11" s="21"/>
      <c r="O11" s="21" t="s">
        <v>61</v>
      </c>
      <c r="P11" s="89">
        <v>700000</v>
      </c>
      <c r="Q11" s="23"/>
      <c r="R11" s="1"/>
      <c r="T11" s="148"/>
      <c r="U11" s="148"/>
    </row>
    <row r="12" s="2" customFormat="1" ht="20.1" customHeight="1" spans="1:21">
      <c r="A12" s="24"/>
      <c r="B12" s="25"/>
      <c r="C12" s="26"/>
      <c r="D12" s="27"/>
      <c r="E12" s="23"/>
      <c r="F12" s="38"/>
      <c r="G12" s="27"/>
      <c r="H12" s="27"/>
      <c r="I12" s="88"/>
      <c r="J12" s="89"/>
      <c r="K12" s="90"/>
      <c r="L12" s="89"/>
      <c r="M12" s="30"/>
      <c r="N12" s="21"/>
      <c r="O12" s="21" t="s">
        <v>62</v>
      </c>
      <c r="P12" s="89">
        <v>300000</v>
      </c>
      <c r="Q12" s="23"/>
      <c r="R12" s="1"/>
      <c r="T12" s="148"/>
      <c r="U12" s="148"/>
    </row>
    <row r="13" s="1" customFormat="1" ht="12" customHeight="1" spans="1:21">
      <c r="A13" s="32"/>
      <c r="B13" s="39"/>
      <c r="C13" s="34"/>
      <c r="D13" s="35"/>
      <c r="E13" s="23"/>
      <c r="F13" s="36"/>
      <c r="G13" s="35"/>
      <c r="H13" s="35"/>
      <c r="I13" s="95"/>
      <c r="J13" s="96"/>
      <c r="K13" s="97"/>
      <c r="L13" s="96"/>
      <c r="M13" s="42"/>
      <c r="N13" s="100"/>
      <c r="O13" s="100"/>
      <c r="P13" s="102"/>
      <c r="Q13" s="23"/>
      <c r="T13" s="4"/>
      <c r="U13" s="4"/>
    </row>
    <row r="14" s="1" customFormat="1" ht="55.5" customHeight="1" spans="1:21">
      <c r="A14" s="24">
        <v>3</v>
      </c>
      <c r="B14" s="25">
        <v>42905</v>
      </c>
      <c r="C14" s="26" t="s">
        <v>36</v>
      </c>
      <c r="D14" s="27">
        <v>1740000</v>
      </c>
      <c r="E14" s="23"/>
      <c r="F14" s="38">
        <v>43625</v>
      </c>
      <c r="G14" s="27">
        <v>1740000</v>
      </c>
      <c r="H14" s="27">
        <v>2001985.6</v>
      </c>
      <c r="I14" s="88">
        <v>0.02</v>
      </c>
      <c r="J14" s="89">
        <f>D14*I14</f>
        <v>34800</v>
      </c>
      <c r="K14" s="90" t="s">
        <v>37</v>
      </c>
      <c r="L14" s="89">
        <v>58609.35</v>
      </c>
      <c r="M14" s="30">
        <v>500</v>
      </c>
      <c r="N14" s="21" t="s">
        <v>64</v>
      </c>
      <c r="O14" s="21" t="s">
        <v>62</v>
      </c>
      <c r="P14" s="103">
        <f>D14-J14-L14-M14-P15</f>
        <v>442446.65</v>
      </c>
      <c r="Q14" s="23"/>
      <c r="T14" s="4"/>
      <c r="U14" s="4"/>
    </row>
    <row r="15" s="1" customFormat="1" ht="23.25" customHeight="1" spans="1:21">
      <c r="A15" s="24"/>
      <c r="B15" s="25"/>
      <c r="C15" s="26"/>
      <c r="D15" s="27"/>
      <c r="E15" s="23"/>
      <c r="F15" s="38"/>
      <c r="G15" s="27"/>
      <c r="H15" s="27"/>
      <c r="I15" s="88"/>
      <c r="J15" s="89"/>
      <c r="K15" s="90"/>
      <c r="L15" s="89"/>
      <c r="M15" s="30"/>
      <c r="N15" s="21"/>
      <c r="O15" s="21" t="s">
        <v>65</v>
      </c>
      <c r="P15" s="104">
        <v>1203644</v>
      </c>
      <c r="Q15" s="23"/>
      <c r="T15" s="4"/>
      <c r="U15" s="4"/>
    </row>
    <row r="16" s="1" customFormat="1" ht="23.25" customHeight="1" spans="1:21">
      <c r="A16" s="32"/>
      <c r="B16" s="39"/>
      <c r="C16" s="34"/>
      <c r="D16" s="35"/>
      <c r="E16" s="23"/>
      <c r="F16" s="36"/>
      <c r="G16" s="35"/>
      <c r="H16" s="35"/>
      <c r="I16" s="95"/>
      <c r="J16" s="96"/>
      <c r="K16" s="97"/>
      <c r="L16" s="96"/>
      <c r="M16" s="42"/>
      <c r="N16" s="100"/>
      <c r="O16" s="100"/>
      <c r="P16" s="102"/>
      <c r="Q16" s="23"/>
      <c r="T16" s="4"/>
      <c r="U16" s="4"/>
    </row>
    <row r="17" s="1" customFormat="1" ht="51" customHeight="1" spans="1:21">
      <c r="A17" s="24">
        <v>4</v>
      </c>
      <c r="B17" s="25">
        <v>43103</v>
      </c>
      <c r="C17" s="26" t="s">
        <v>36</v>
      </c>
      <c r="D17" s="27">
        <v>1480000</v>
      </c>
      <c r="E17" s="23"/>
      <c r="F17" s="25">
        <v>43091</v>
      </c>
      <c r="G17" s="27">
        <v>1480000</v>
      </c>
      <c r="H17" s="27"/>
      <c r="I17" s="105">
        <v>0.02</v>
      </c>
      <c r="J17" s="89">
        <f>D17*I17</f>
        <v>29600</v>
      </c>
      <c r="K17" s="90" t="s">
        <v>37</v>
      </c>
      <c r="L17" s="89">
        <v>7700.29</v>
      </c>
      <c r="M17" s="30">
        <v>500</v>
      </c>
      <c r="N17" s="106" t="s">
        <v>71</v>
      </c>
      <c r="O17" s="21" t="s">
        <v>62</v>
      </c>
      <c r="P17" s="103">
        <f>D17-J17-L17-M17-P18</f>
        <v>1142199.71</v>
      </c>
      <c r="Q17" s="23"/>
      <c r="T17" s="4"/>
      <c r="U17" s="4"/>
    </row>
    <row r="18" s="1" customFormat="1" ht="23.25" customHeight="1" spans="1:21">
      <c r="A18" s="24"/>
      <c r="B18" s="25"/>
      <c r="C18" s="26"/>
      <c r="D18" s="27"/>
      <c r="E18" s="23"/>
      <c r="F18" s="38"/>
      <c r="G18" s="27"/>
      <c r="H18" s="27"/>
      <c r="I18" s="88"/>
      <c r="J18" s="89"/>
      <c r="K18" s="90"/>
      <c r="L18" s="89"/>
      <c r="M18" s="30"/>
      <c r="N18" s="107"/>
      <c r="O18" s="21" t="s">
        <v>72</v>
      </c>
      <c r="P18" s="104">
        <v>300000</v>
      </c>
      <c r="Q18" s="23"/>
      <c r="S18" s="4"/>
      <c r="T18" s="4"/>
      <c r="U18" s="4"/>
    </row>
    <row r="19" s="1" customFormat="1" ht="24" customHeight="1" spans="1:21">
      <c r="A19" s="40"/>
      <c r="B19" s="39"/>
      <c r="C19" s="41"/>
      <c r="D19" s="42"/>
      <c r="E19" s="23"/>
      <c r="F19" s="43"/>
      <c r="G19" s="42"/>
      <c r="H19" s="42"/>
      <c r="I19" s="100"/>
      <c r="J19" s="96"/>
      <c r="K19" s="40"/>
      <c r="L19" s="96"/>
      <c r="M19" s="42"/>
      <c r="N19" s="100"/>
      <c r="O19" s="100"/>
      <c r="P19" s="96"/>
      <c r="Q19" s="23"/>
      <c r="S19" s="149"/>
      <c r="T19" s="4"/>
      <c r="U19" s="4"/>
    </row>
    <row r="20" s="2" customFormat="1" ht="24" customHeight="1" spans="1:21">
      <c r="A20" s="24">
        <v>5</v>
      </c>
      <c r="B20" s="25">
        <v>43718</v>
      </c>
      <c r="C20" s="44" t="s">
        <v>74</v>
      </c>
      <c r="D20" s="30"/>
      <c r="E20" s="45">
        <v>213000</v>
      </c>
      <c r="F20" s="31"/>
      <c r="G20" s="46"/>
      <c r="H20" s="47"/>
      <c r="I20" s="108"/>
      <c r="J20" s="108"/>
      <c r="K20" s="8"/>
      <c r="L20" s="89"/>
      <c r="M20" s="30"/>
      <c r="N20" s="21"/>
      <c r="O20" s="92" t="s">
        <v>75</v>
      </c>
      <c r="P20" s="89"/>
      <c r="Q20" s="45">
        <v>213000</v>
      </c>
      <c r="R20" s="2" t="s">
        <v>78</v>
      </c>
      <c r="S20" s="150"/>
      <c r="T20" s="148"/>
      <c r="U20" s="148"/>
    </row>
    <row r="21" s="1" customFormat="1" ht="24" customHeight="1" spans="1:21">
      <c r="A21" s="40"/>
      <c r="B21" s="39"/>
      <c r="C21" s="41"/>
      <c r="D21" s="42"/>
      <c r="E21" s="23"/>
      <c r="F21" s="43"/>
      <c r="G21" s="48"/>
      <c r="H21" s="49"/>
      <c r="I21" s="49"/>
      <c r="J21" s="109"/>
      <c r="K21" s="40"/>
      <c r="L21" s="96"/>
      <c r="M21" s="42"/>
      <c r="N21" s="100"/>
      <c r="O21" s="100"/>
      <c r="P21" s="96"/>
      <c r="Q21" s="23"/>
      <c r="S21" s="151"/>
      <c r="T21" s="4"/>
      <c r="U21" s="4"/>
    </row>
    <row r="22" s="2" customFormat="1" ht="24" customHeight="1" spans="1:21">
      <c r="A22" s="24">
        <v>6</v>
      </c>
      <c r="B22" s="25">
        <v>43724</v>
      </c>
      <c r="C22" s="44" t="s">
        <v>74</v>
      </c>
      <c r="D22" s="30"/>
      <c r="E22" s="45">
        <v>200000</v>
      </c>
      <c r="F22" s="31"/>
      <c r="G22" s="30"/>
      <c r="H22" s="30"/>
      <c r="I22" s="21"/>
      <c r="J22" s="89"/>
      <c r="K22" s="8"/>
      <c r="L22" s="89"/>
      <c r="M22" s="30"/>
      <c r="N22" s="21"/>
      <c r="O22" s="92" t="s">
        <v>76</v>
      </c>
      <c r="P22" s="89"/>
      <c r="Q22" s="45">
        <f>E22</f>
        <v>200000</v>
      </c>
      <c r="R22" s="2" t="s">
        <v>78</v>
      </c>
      <c r="S22" s="150"/>
      <c r="T22" s="148"/>
      <c r="U22" s="148"/>
    </row>
    <row r="23" s="1" customFormat="1" ht="71" customHeight="1" spans="1:21">
      <c r="A23" s="24">
        <v>7</v>
      </c>
      <c r="B23" s="25">
        <v>43900</v>
      </c>
      <c r="C23" s="44" t="s">
        <v>79</v>
      </c>
      <c r="D23" s="27">
        <v>1180000</v>
      </c>
      <c r="E23" s="45" t="s">
        <v>80</v>
      </c>
      <c r="F23" s="38">
        <v>43719</v>
      </c>
      <c r="G23" s="27">
        <v>1180000</v>
      </c>
      <c r="H23" s="27"/>
      <c r="I23" s="88" t="s">
        <v>81</v>
      </c>
      <c r="J23" s="89">
        <v>42211</v>
      </c>
      <c r="K23" s="90" t="s">
        <v>37</v>
      </c>
      <c r="L23" s="89">
        <v>21610</v>
      </c>
      <c r="M23" s="110">
        <f>ROUNDUP(D23*1%,0)</f>
        <v>11800</v>
      </c>
      <c r="N23" s="111" t="s">
        <v>82</v>
      </c>
      <c r="O23" s="21"/>
      <c r="P23" s="112">
        <f>D23-J23-L23-M23-M24</f>
        <v>1103479</v>
      </c>
      <c r="Q23" s="45" t="str">
        <f>E23</f>
        <v> </v>
      </c>
      <c r="R23" s="27">
        <v>396000</v>
      </c>
      <c r="S23" s="152" t="s">
        <v>83</v>
      </c>
      <c r="T23" s="4"/>
      <c r="U23" s="4"/>
    </row>
    <row r="24" s="1" customFormat="1" ht="21" customHeight="1" spans="1:21">
      <c r="A24" s="24"/>
      <c r="B24" s="25"/>
      <c r="C24" s="44"/>
      <c r="D24" s="50" t="s">
        <v>84</v>
      </c>
      <c r="E24" s="45"/>
      <c r="F24" s="38"/>
      <c r="G24" s="27"/>
      <c r="H24" s="27"/>
      <c r="I24" s="88"/>
      <c r="J24" s="89"/>
      <c r="K24" s="92" t="s">
        <v>85</v>
      </c>
      <c r="L24" s="89"/>
      <c r="M24" s="30">
        <v>900</v>
      </c>
      <c r="N24" s="21"/>
      <c r="O24" s="21"/>
      <c r="P24" s="113"/>
      <c r="Q24" s="45"/>
      <c r="R24" s="27">
        <v>300000</v>
      </c>
      <c r="S24" s="152" t="s">
        <v>86</v>
      </c>
      <c r="T24" s="4"/>
      <c r="U24" s="4"/>
    </row>
    <row r="25" s="1" customFormat="1" ht="21" customHeight="1" spans="1:21">
      <c r="A25" s="24"/>
      <c r="B25" s="25"/>
      <c r="C25" s="44"/>
      <c r="D25" s="51"/>
      <c r="E25" s="45"/>
      <c r="F25" s="38"/>
      <c r="G25" s="27"/>
      <c r="H25" s="27"/>
      <c r="I25" s="88"/>
      <c r="J25" s="89"/>
      <c r="K25" s="114"/>
      <c r="L25" s="89"/>
      <c r="M25" s="110"/>
      <c r="N25" s="111"/>
      <c r="O25" s="21"/>
      <c r="P25" s="103"/>
      <c r="Q25" s="45"/>
      <c r="R25" s="27">
        <v>407479</v>
      </c>
      <c r="S25" s="152" t="s">
        <v>62</v>
      </c>
      <c r="T25" s="4"/>
      <c r="U25" s="4"/>
    </row>
    <row r="26" s="1" customFormat="1" ht="21" customHeight="1" spans="1:21">
      <c r="A26" s="32"/>
      <c r="B26" s="33"/>
      <c r="C26" s="52"/>
      <c r="D26" s="35"/>
      <c r="E26" s="23"/>
      <c r="F26" s="36"/>
      <c r="G26" s="35"/>
      <c r="H26" s="35"/>
      <c r="I26" s="95"/>
      <c r="J26" s="96"/>
      <c r="K26" s="115"/>
      <c r="L26" s="96"/>
      <c r="M26" s="116"/>
      <c r="N26" s="117"/>
      <c r="O26" s="100"/>
      <c r="P26" s="118"/>
      <c r="Q26" s="23"/>
      <c r="S26" s="4"/>
      <c r="T26" s="4"/>
      <c r="U26" s="4"/>
    </row>
    <row r="27" s="1" customFormat="1" ht="21" customHeight="1" spans="1:21">
      <c r="A27" s="32"/>
      <c r="B27" s="33"/>
      <c r="C27" s="52"/>
      <c r="D27" s="35"/>
      <c r="E27" s="23"/>
      <c r="F27" s="36"/>
      <c r="G27" s="35"/>
      <c r="H27" s="35"/>
      <c r="I27" s="95"/>
      <c r="J27" s="96"/>
      <c r="K27" s="115"/>
      <c r="L27" s="96"/>
      <c r="M27" s="116"/>
      <c r="N27" s="117"/>
      <c r="O27" s="100"/>
      <c r="P27" s="118"/>
      <c r="Q27" s="23"/>
      <c r="S27" s="4"/>
      <c r="T27" s="4"/>
      <c r="U27" s="4"/>
    </row>
    <row r="28" s="1" customFormat="1" ht="21" customHeight="1" spans="1:21">
      <c r="A28" s="32"/>
      <c r="B28" s="33"/>
      <c r="C28" s="52"/>
      <c r="D28" s="35"/>
      <c r="E28" s="23"/>
      <c r="F28" s="36"/>
      <c r="G28" s="35"/>
      <c r="H28" s="35"/>
      <c r="I28" s="95"/>
      <c r="J28" s="96"/>
      <c r="K28" s="115"/>
      <c r="L28" s="96"/>
      <c r="M28" s="116"/>
      <c r="N28" s="117"/>
      <c r="O28" s="100"/>
      <c r="P28" s="118"/>
      <c r="Q28" s="23"/>
      <c r="S28" s="4"/>
      <c r="T28" s="4"/>
      <c r="U28" s="4"/>
    </row>
    <row r="29" s="1" customFormat="1" ht="21" customHeight="1" spans="1:21">
      <c r="A29" s="32"/>
      <c r="B29" s="33"/>
      <c r="C29" s="52"/>
      <c r="D29" s="35"/>
      <c r="E29" s="23"/>
      <c r="F29" s="36"/>
      <c r="G29" s="35"/>
      <c r="H29" s="35"/>
      <c r="I29" s="95"/>
      <c r="J29" s="96"/>
      <c r="K29" s="115"/>
      <c r="L29" s="96"/>
      <c r="M29" s="116"/>
      <c r="N29" s="117"/>
      <c r="O29" s="100"/>
      <c r="P29" s="118"/>
      <c r="Q29" s="23"/>
      <c r="S29" s="4"/>
      <c r="T29" s="4"/>
      <c r="U29" s="4"/>
    </row>
    <row r="30" s="1" customFormat="1" ht="25" customHeight="1" spans="1:21">
      <c r="A30" s="32">
        <v>8</v>
      </c>
      <c r="B30" s="33">
        <v>44228</v>
      </c>
      <c r="C30" s="52" t="s">
        <v>36</v>
      </c>
      <c r="D30" s="35">
        <v>744012.26</v>
      </c>
      <c r="E30" s="23"/>
      <c r="F30" s="36"/>
      <c r="G30" s="35"/>
      <c r="H30" s="35"/>
      <c r="I30" s="119">
        <v>0</v>
      </c>
      <c r="J30" s="96">
        <v>0</v>
      </c>
      <c r="K30" s="115"/>
      <c r="L30" s="96">
        <v>2276.63</v>
      </c>
      <c r="M30" s="120">
        <v>500</v>
      </c>
      <c r="N30" s="121" t="s">
        <v>88</v>
      </c>
      <c r="O30" s="100" t="s">
        <v>89</v>
      </c>
      <c r="P30" s="118">
        <v>400000</v>
      </c>
      <c r="Q30" s="23"/>
      <c r="S30" s="4"/>
      <c r="T30" s="4"/>
      <c r="U30" s="4"/>
    </row>
    <row r="31" s="1" customFormat="1" ht="43" customHeight="1" spans="1:21">
      <c r="A31" s="32"/>
      <c r="B31" s="33"/>
      <c r="C31" s="52"/>
      <c r="D31" s="35"/>
      <c r="E31" s="23"/>
      <c r="F31" s="36"/>
      <c r="G31" s="35"/>
      <c r="H31" s="35"/>
      <c r="I31" s="119"/>
      <c r="J31" s="96"/>
      <c r="K31" s="115"/>
      <c r="L31" s="96"/>
      <c r="M31" s="120">
        <v>1000</v>
      </c>
      <c r="N31" s="121" t="s">
        <v>90</v>
      </c>
      <c r="O31" s="100" t="s">
        <v>91</v>
      </c>
      <c r="P31" s="118">
        <v>340000</v>
      </c>
      <c r="Q31" s="23"/>
      <c r="S31" s="4"/>
      <c r="T31" s="4"/>
      <c r="U31" s="4"/>
    </row>
    <row r="32" s="1" customFormat="1" ht="30" customHeight="1" spans="1:21">
      <c r="A32" s="32"/>
      <c r="B32" s="33"/>
      <c r="C32" s="52"/>
      <c r="D32" s="35"/>
      <c r="E32" s="23"/>
      <c r="F32" s="36"/>
      <c r="G32" s="35"/>
      <c r="H32" s="35"/>
      <c r="I32" s="95"/>
      <c r="J32" s="96"/>
      <c r="K32" s="97"/>
      <c r="L32" s="96"/>
      <c r="M32" s="120">
        <v>-11800</v>
      </c>
      <c r="N32" s="121" t="s">
        <v>82</v>
      </c>
      <c r="O32" s="122" t="s">
        <v>92</v>
      </c>
      <c r="P32" s="122">
        <f>D30-J30-L30-M30-M31-M32-M33-P30-P31</f>
        <v>11785.63</v>
      </c>
      <c r="Q32" s="23"/>
      <c r="S32" s="4"/>
      <c r="T32" s="4"/>
      <c r="U32" s="4"/>
    </row>
    <row r="33" s="1" customFormat="1" ht="21" customHeight="1" spans="1:21">
      <c r="A33" s="40"/>
      <c r="B33" s="53"/>
      <c r="C33" s="41"/>
      <c r="D33" s="42"/>
      <c r="E33" s="23"/>
      <c r="F33" s="43"/>
      <c r="G33" s="42"/>
      <c r="H33" s="42"/>
      <c r="I33" s="100"/>
      <c r="J33" s="96"/>
      <c r="K33" s="40"/>
      <c r="L33" s="96"/>
      <c r="M33" s="42">
        <v>250</v>
      </c>
      <c r="N33" s="100" t="s">
        <v>93</v>
      </c>
      <c r="O33" s="100"/>
      <c r="P33" s="96"/>
      <c r="Q33" s="23"/>
      <c r="S33" s="4"/>
      <c r="T33" s="4"/>
      <c r="U33" s="153"/>
    </row>
    <row r="34" s="3" customFormat="1" ht="39" customHeight="1" spans="1:23">
      <c r="A34" s="54" t="s">
        <v>40</v>
      </c>
      <c r="B34" s="54"/>
      <c r="C34" s="55" t="s">
        <v>41</v>
      </c>
      <c r="D34" s="56">
        <f>SUM(D7:D33)</f>
        <v>7964012.26</v>
      </c>
      <c r="E34" s="57">
        <f>SUM(E7:E33)</f>
        <v>413000</v>
      </c>
      <c r="F34" s="55" t="s">
        <v>41</v>
      </c>
      <c r="G34" s="56">
        <f>SUM(G7:G33)</f>
        <v>7220000</v>
      </c>
      <c r="H34" s="56">
        <f>SUM(H7:H33)</f>
        <v>4471785.6</v>
      </c>
      <c r="I34" s="55" t="s">
        <v>41</v>
      </c>
      <c r="J34" s="56">
        <f>SUM(J7:J33)</f>
        <v>163011</v>
      </c>
      <c r="K34" s="55" t="s">
        <v>41</v>
      </c>
      <c r="L34" s="56">
        <f>SUM(L7:L33)</f>
        <v>229829.47</v>
      </c>
      <c r="M34" s="56">
        <f>SUM(M7:M33)</f>
        <v>4150</v>
      </c>
      <c r="N34" s="55" t="s">
        <v>41</v>
      </c>
      <c r="O34" s="55"/>
      <c r="P34" s="56">
        <f>SUM(P7:P33)</f>
        <v>7567021.79</v>
      </c>
      <c r="Q34" s="154">
        <f>SUM(Q7:Q33)</f>
        <v>413000</v>
      </c>
      <c r="R34" s="155">
        <f>D34/C4</f>
        <v>1</v>
      </c>
      <c r="S34" s="4"/>
      <c r="T34" s="4"/>
      <c r="U34" s="4"/>
      <c r="V34" s="1"/>
      <c r="W34" s="1"/>
    </row>
    <row r="35" s="1" customFormat="1" ht="26.1" customHeight="1" spans="1:21">
      <c r="A35" s="58" t="s">
        <v>42</v>
      </c>
      <c r="B35" s="58"/>
      <c r="C35" s="40" t="s">
        <v>43</v>
      </c>
      <c r="D35" s="59">
        <f>P32+P31+P30</f>
        <v>751785.63</v>
      </c>
      <c r="E35" s="60"/>
      <c r="F35" s="60"/>
      <c r="G35" s="60"/>
      <c r="H35" s="60"/>
      <c r="I35" s="123"/>
      <c r="J35" s="124" t="s">
        <v>44</v>
      </c>
      <c r="K35" s="125" t="s">
        <v>68</v>
      </c>
      <c r="L35" s="126"/>
      <c r="M35" s="126"/>
      <c r="N35" s="126"/>
      <c r="O35" s="126"/>
      <c r="P35" s="127"/>
      <c r="Q35" s="139"/>
      <c r="S35" s="4"/>
      <c r="T35" s="4"/>
      <c r="U35" s="4"/>
    </row>
    <row r="36" s="1" customFormat="1" ht="26.1" customHeight="1" spans="1:21">
      <c r="A36" s="58"/>
      <c r="B36" s="58"/>
      <c r="C36" s="61" t="s">
        <v>47</v>
      </c>
      <c r="D36" s="62">
        <f>D35</f>
        <v>751785.63</v>
      </c>
      <c r="E36" s="63"/>
      <c r="F36" s="63"/>
      <c r="G36" s="63"/>
      <c r="H36" s="63"/>
      <c r="I36" s="128"/>
      <c r="J36" s="124"/>
      <c r="K36" s="129"/>
      <c r="L36" s="130"/>
      <c r="M36" s="130"/>
      <c r="N36" s="130"/>
      <c r="O36" s="130"/>
      <c r="P36" s="131"/>
      <c r="Q36" s="139"/>
      <c r="T36" s="4"/>
      <c r="U36" s="4"/>
    </row>
    <row r="37" s="1" customFormat="1" ht="45" customHeight="1" spans="1:21">
      <c r="A37" s="8" t="s">
        <v>49</v>
      </c>
      <c r="B37" s="64"/>
      <c r="C37" s="65" t="s">
        <v>94</v>
      </c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132"/>
      <c r="Q37" s="139"/>
      <c r="S37" s="156"/>
      <c r="T37" s="157"/>
      <c r="U37" s="157"/>
    </row>
    <row r="38" s="1" customFormat="1" ht="45" hidden="1" customHeight="1" spans="1:21">
      <c r="A38" s="54" t="s">
        <v>53</v>
      </c>
      <c r="B38" s="54"/>
      <c r="C38" s="67" t="s">
        <v>54</v>
      </c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133"/>
      <c r="Q38" s="139"/>
      <c r="S38" s="4"/>
      <c r="T38" s="4"/>
      <c r="U38" s="4"/>
    </row>
    <row r="39" s="1" customFormat="1" ht="45" hidden="1" customHeight="1" spans="1:21">
      <c r="A39" s="54" t="s">
        <v>55</v>
      </c>
      <c r="B39" s="54"/>
      <c r="C39" s="69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134"/>
      <c r="Q39" s="139"/>
      <c r="S39" s="4"/>
      <c r="T39" s="4"/>
      <c r="U39" s="4"/>
    </row>
    <row r="40" s="1" customFormat="1" ht="45" hidden="1" customHeight="1" spans="1:21">
      <c r="A40" s="54" t="s">
        <v>56</v>
      </c>
      <c r="B40" s="54"/>
      <c r="C40" s="71" t="s">
        <v>57</v>
      </c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135"/>
      <c r="Q40" s="139"/>
      <c r="S40" s="4"/>
      <c r="T40" s="4"/>
      <c r="U40" s="156"/>
    </row>
    <row r="41" s="1" customFormat="1" ht="42" hidden="1" customHeight="1" spans="1:21">
      <c r="A41" s="19" t="s">
        <v>58</v>
      </c>
      <c r="B41" s="19"/>
      <c r="C41" s="73"/>
      <c r="D41" s="73"/>
      <c r="E41" s="73"/>
      <c r="F41" s="73"/>
      <c r="G41" s="73"/>
      <c r="H41" s="73"/>
      <c r="I41" s="73"/>
      <c r="J41" s="19" t="s">
        <v>70</v>
      </c>
      <c r="K41" s="19"/>
      <c r="L41" s="73"/>
      <c r="M41" s="73"/>
      <c r="N41" s="73"/>
      <c r="O41" s="73"/>
      <c r="P41" s="73"/>
      <c r="Q41" s="139"/>
      <c r="S41" s="4"/>
      <c r="T41" s="4"/>
      <c r="U41" s="4"/>
    </row>
    <row r="42" s="1" customFormat="1" spans="2:21">
      <c r="B42" s="5"/>
      <c r="D42" s="6"/>
      <c r="E42" s="6"/>
      <c r="F42" s="5"/>
      <c r="G42" s="6"/>
      <c r="H42" s="6"/>
      <c r="J42" s="6"/>
      <c r="L42" s="6"/>
      <c r="M42" s="6"/>
      <c r="P42" s="6"/>
      <c r="S42" s="4"/>
      <c r="T42" s="4"/>
      <c r="U42" s="4"/>
    </row>
    <row r="43" s="1" customFormat="1" spans="2:21">
      <c r="B43" s="5"/>
      <c r="D43" s="6"/>
      <c r="E43" s="6"/>
      <c r="F43" s="5"/>
      <c r="G43" s="6"/>
      <c r="H43" s="6"/>
      <c r="J43" s="6"/>
      <c r="L43" s="6"/>
      <c r="M43" s="6"/>
      <c r="P43" s="6"/>
      <c r="S43" s="4"/>
      <c r="T43" s="4"/>
      <c r="U43" s="4"/>
    </row>
    <row r="44" s="1" customFormat="1" spans="2:21">
      <c r="B44" s="5"/>
      <c r="D44" s="6"/>
      <c r="E44" s="6"/>
      <c r="F44" s="5"/>
      <c r="G44" s="6"/>
      <c r="H44" s="6"/>
      <c r="J44" s="6"/>
      <c r="L44" s="6"/>
      <c r="M44" s="6"/>
      <c r="P44" s="6"/>
      <c r="Q44" s="1">
        <f>C4-D34</f>
        <v>0</v>
      </c>
      <c r="S44" s="4"/>
      <c r="T44" s="4"/>
      <c r="U44" s="4"/>
    </row>
    <row r="45" s="1" customFormat="1" spans="2:23">
      <c r="B45" s="5"/>
      <c r="D45" s="6"/>
      <c r="E45" s="6"/>
      <c r="F45" s="5"/>
      <c r="G45" s="6"/>
      <c r="H45" s="6"/>
      <c r="J45" s="6"/>
      <c r="L45" s="6"/>
      <c r="M45" s="6"/>
      <c r="P45" s="6"/>
      <c r="R45" s="4"/>
      <c r="S45" s="4"/>
      <c r="T45" s="4"/>
      <c r="U45" s="4"/>
      <c r="V45" s="4"/>
      <c r="W45" s="4"/>
    </row>
    <row r="46" s="4" customFormat="1" spans="1:7">
      <c r="A46" s="1"/>
      <c r="B46" s="5"/>
      <c r="C46" s="1"/>
      <c r="D46" s="6"/>
      <c r="E46" s="6"/>
      <c r="F46" s="5"/>
      <c r="G46" s="6"/>
    </row>
    <row r="47" s="4" customFormat="1" spans="1:7">
      <c r="A47" s="1"/>
      <c r="B47" s="5"/>
      <c r="C47" s="1"/>
      <c r="D47" s="6"/>
      <c r="E47" s="6"/>
      <c r="F47" s="5"/>
      <c r="G47" s="6"/>
    </row>
    <row r="48" s="4" customFormat="1" spans="1:23">
      <c r="A48" s="1"/>
      <c r="B48" s="5"/>
      <c r="C48" s="1"/>
      <c r="D48" s="6"/>
      <c r="E48" s="6"/>
      <c r="F48" s="5"/>
      <c r="G48" s="6"/>
      <c r="R48" s="1"/>
      <c r="V48" s="1"/>
      <c r="W48" s="1"/>
    </row>
  </sheetData>
  <mergeCells count="43">
    <mergeCell ref="A1:P1"/>
    <mergeCell ref="A2:B2"/>
    <mergeCell ref="C2:L2"/>
    <mergeCell ref="M2:N2"/>
    <mergeCell ref="O2:P2"/>
    <mergeCell ref="S2:T2"/>
    <mergeCell ref="A3:B3"/>
    <mergeCell ref="C3:G3"/>
    <mergeCell ref="I3:L3"/>
    <mergeCell ref="M3:N3"/>
    <mergeCell ref="O3:P3"/>
    <mergeCell ref="A4:B4"/>
    <mergeCell ref="C4:G4"/>
    <mergeCell ref="I4:L4"/>
    <mergeCell ref="M4:N4"/>
    <mergeCell ref="O4:P4"/>
    <mergeCell ref="F5:G5"/>
    <mergeCell ref="I5:J5"/>
    <mergeCell ref="K5:L5"/>
    <mergeCell ref="M5:N5"/>
    <mergeCell ref="O5:Q5"/>
    <mergeCell ref="A34:B34"/>
    <mergeCell ref="D35:I35"/>
    <mergeCell ref="D36:I36"/>
    <mergeCell ref="A37:B37"/>
    <mergeCell ref="C37:P37"/>
    <mergeCell ref="A38:B38"/>
    <mergeCell ref="C38:P38"/>
    <mergeCell ref="A39:B39"/>
    <mergeCell ref="C39:P39"/>
    <mergeCell ref="A40:B40"/>
    <mergeCell ref="C40:P40"/>
    <mergeCell ref="A41:B41"/>
    <mergeCell ref="C41:I41"/>
    <mergeCell ref="J41:K41"/>
    <mergeCell ref="L41:P41"/>
    <mergeCell ref="A5:A6"/>
    <mergeCell ref="J35:J36"/>
    <mergeCell ref="N17:N18"/>
    <mergeCell ref="P7:P9"/>
    <mergeCell ref="P23:P24"/>
    <mergeCell ref="A35:B36"/>
    <mergeCell ref="K35:P3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</vt:lpstr>
      <vt:lpstr>2</vt:lpstr>
      <vt:lpstr>3</vt:lpstr>
      <vt:lpstr>4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2017-01-14T04:09:00Z</dcterms:created>
  <cp:lastPrinted>2017-06-27T07:17:00Z</cp:lastPrinted>
  <dcterms:modified xsi:type="dcterms:W3CDTF">2022-01-05T06:17:20Z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EDB6ECD1F48F461D81A37A00BB19B059</vt:lpwstr>
  </property>
</Properties>
</file>