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780" activeTab="2"/>
  </bookViews>
  <sheets>
    <sheet name="3484-1" sheetId="1" r:id="rId1"/>
    <sheet name="3484-2" sheetId="2" r:id="rId2"/>
    <sheet name="3" sheetId="3" r:id="rId3"/>
  </sheets>
  <calcPr calcId="144525" calcCompleted="0" calcOnSave="0"/>
</workbook>
</file>

<file path=xl/sharedStrings.xml><?xml version="1.0" encoding="utf-8"?>
<sst xmlns="http://schemas.openxmlformats.org/spreadsheetml/2006/main" count="230" uniqueCount="67">
  <si>
    <t xml:space="preserve"> 工程款支付证书  </t>
  </si>
  <si>
    <t>本次</t>
  </si>
  <si>
    <t>工程名称</t>
  </si>
  <si>
    <t>曹村镇马湾中心村村民广场及主干路绿化工程</t>
  </si>
  <si>
    <t>档案编号</t>
  </si>
  <si>
    <t>CD2016-174</t>
  </si>
  <si>
    <t>合同金额</t>
  </si>
  <si>
    <t>中标日期</t>
  </si>
  <si>
    <t>2016.5.11</t>
  </si>
  <si>
    <t>合作单位</t>
  </si>
  <si>
    <t>杨 洋  孟书春15856228788</t>
  </si>
  <si>
    <t>孙 健</t>
  </si>
  <si>
    <t>30日历天</t>
  </si>
  <si>
    <t>宿州市
曹村镇</t>
  </si>
  <si>
    <t>宿州公司杨洋13305670099</t>
  </si>
  <si>
    <t>杨 洋13305670099</t>
  </si>
  <si>
    <t>中标项目，中标通知书和施工合同及投资协议原件均在庐江</t>
  </si>
  <si>
    <t>√</t>
  </si>
  <si>
    <t>决算金额</t>
  </si>
  <si>
    <t>竣工日期</t>
  </si>
  <si>
    <t>ERP编号</t>
  </si>
  <si>
    <t>序号</t>
  </si>
  <si>
    <t>工程款到账</t>
  </si>
  <si>
    <t>开票情况</t>
  </si>
  <si>
    <t>成本发票</t>
  </si>
  <si>
    <t>扣管理费</t>
  </si>
  <si>
    <t>代扣税金</t>
  </si>
  <si>
    <t>其他扣款</t>
  </si>
  <si>
    <t>实际支付</t>
  </si>
  <si>
    <t>日期</t>
  </si>
  <si>
    <t>账户</t>
  </si>
  <si>
    <t>金额</t>
  </si>
  <si>
    <t>比例</t>
  </si>
  <si>
    <t>税率</t>
  </si>
  <si>
    <t>备注</t>
  </si>
  <si>
    <t>户名</t>
  </si>
  <si>
    <t>中</t>
  </si>
  <si>
    <t>按合同额1%全扣</t>
  </si>
  <si>
    <t>增值税及附加</t>
  </si>
  <si>
    <t>2017.1.16办理外经证费用500+2017.2.4核销外经证费用500</t>
  </si>
  <si>
    <t>合计</t>
  </si>
  <si>
    <t>-</t>
  </si>
  <si>
    <t>本次支付金额</t>
  </si>
  <si>
    <t>小写</t>
  </si>
  <si>
    <t>支付账号</t>
  </si>
  <si>
    <t>孟书春  安徽宿州农村商业银行曹村支行</t>
  </si>
  <si>
    <t>完工证明？</t>
  </si>
  <si>
    <t>大写</t>
  </si>
  <si>
    <t>6217 7883 1460 0141 672</t>
  </si>
  <si>
    <t>申请部门
意见</t>
  </si>
  <si>
    <t>1、</t>
  </si>
  <si>
    <t>中标项目，中标通知书和施工合同及投资协议原件均在庐江；竣工验收表原件在合肥；</t>
  </si>
  <si>
    <t xml:space="preserve"> 2、此次借条已提供 。</t>
  </si>
  <si>
    <t>项目管理
意见</t>
  </si>
  <si>
    <t>何总、朱总已同意支付（附表背面截图）。</t>
  </si>
  <si>
    <t>财务审核
意见</t>
  </si>
  <si>
    <t>质安稽查
意见</t>
  </si>
  <si>
    <r>
      <rPr>
        <sz val="9"/>
        <color rgb="FFFF0000"/>
        <rFont val="宋体"/>
        <charset val="134"/>
      </rPr>
      <t>是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否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营改增项目，及材料款支付核实：</t>
    </r>
  </si>
  <si>
    <t>总经理审批</t>
  </si>
  <si>
    <t>管理费按审计价补扣</t>
  </si>
  <si>
    <t>杨洋</t>
  </si>
  <si>
    <t>2017.9.6办理外经证费用500</t>
  </si>
  <si>
    <t xml:space="preserve">杨洋 安徽省中国工商银行股份有限公司宿州政务区支行 </t>
  </si>
  <si>
    <t>6222 0813 1200 1131 916</t>
  </si>
  <si>
    <t>中标通知书、施工合同、内部承包协议及审计报告原件均在庐江；竣工验收表原件在合肥；</t>
  </si>
  <si>
    <t>董事长审批</t>
  </si>
  <si>
    <t>孟书春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</si>
</sst>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0.00_ "/>
    <numFmt numFmtId="179" formatCode="m/d;@"/>
    <numFmt numFmtId="180" formatCode="[DBNum2][$-804]General"/>
  </numFmts>
  <fonts count="44">
    <font>
      <sz val="11"/>
      <color theme="1"/>
      <name val="宋体"/>
      <charset val="134"/>
      <scheme val="minor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sz val="11"/>
      <color rgb="FFFF0000"/>
      <name val="宋体"/>
      <charset val="134"/>
    </font>
    <font>
      <b/>
      <sz val="12"/>
      <color theme="1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rgb="FFFF0000"/>
      <name val="宋体"/>
      <charset val="134"/>
    </font>
    <font>
      <sz val="8"/>
      <name val="宋体"/>
      <charset val="134"/>
    </font>
    <font>
      <sz val="8"/>
      <color rgb="FFFF0000"/>
      <name val="宋体"/>
      <charset val="134"/>
    </font>
    <font>
      <sz val="9"/>
      <color theme="1"/>
      <name val="Arial"/>
      <charset val="134"/>
    </font>
    <font>
      <sz val="9"/>
      <color rgb="FF00B050"/>
      <name val="宋体"/>
      <charset val="134"/>
    </font>
    <font>
      <b/>
      <sz val="9"/>
      <color theme="1"/>
      <name val="宋体"/>
      <charset val="134"/>
    </font>
    <font>
      <sz val="12"/>
      <color indexed="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6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10" borderId="10" applyNumberFormat="0" applyFon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5" fillId="14" borderId="13" applyNumberFormat="0" applyAlignment="0" applyProtection="0">
      <alignment vertical="center"/>
    </xf>
    <xf numFmtId="0" fontId="36" fillId="14" borderId="9" applyNumberFormat="0" applyAlignment="0" applyProtection="0">
      <alignment vertical="center"/>
    </xf>
    <xf numFmtId="0" fontId="37" fillId="15" borderId="14" applyNumberForma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8" fillId="0" borderId="0"/>
    <xf numFmtId="0" fontId="23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8" fillId="0" borderId="0"/>
    <xf numFmtId="0" fontId="23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42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8" fillId="0" borderId="0"/>
  </cellStyleXfs>
  <cellXfs count="118">
    <xf numFmtId="0" fontId="0" fillId="0" borderId="0" xfId="0">
      <alignment vertical="center"/>
    </xf>
    <xf numFmtId="0" fontId="1" fillId="0" borderId="0" xfId="56" applyFont="1" applyFill="1" applyBorder="1" applyAlignment="1">
      <alignment horizontal="center" vertical="center"/>
    </xf>
    <xf numFmtId="0" fontId="2" fillId="0" borderId="0" xfId="56" applyFont="1" applyFill="1" applyBorder="1" applyAlignment="1">
      <alignment horizontal="center" vertical="center"/>
    </xf>
    <xf numFmtId="0" fontId="3" fillId="0" borderId="0" xfId="56" applyFont="1">
      <alignment vertical="center"/>
    </xf>
    <xf numFmtId="176" fontId="1" fillId="0" borderId="0" xfId="56" applyNumberFormat="1" applyFont="1" applyFill="1" applyBorder="1" applyAlignment="1">
      <alignment horizontal="center" vertical="center"/>
    </xf>
    <xf numFmtId="177" fontId="1" fillId="0" borderId="0" xfId="56" applyNumberFormat="1" applyFont="1" applyFill="1" applyBorder="1" applyAlignment="1">
      <alignment horizontal="center" vertical="center"/>
    </xf>
    <xf numFmtId="0" fontId="4" fillId="0" borderId="0" xfId="56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 wrapText="1"/>
    </xf>
    <xf numFmtId="0" fontId="6" fillId="0" borderId="2" xfId="56" applyFont="1" applyFill="1" applyBorder="1" applyAlignment="1">
      <alignment horizontal="center" vertical="center" shrinkToFit="1"/>
    </xf>
    <xf numFmtId="0" fontId="6" fillId="0" borderId="3" xfId="56" applyFont="1" applyFill="1" applyBorder="1" applyAlignment="1">
      <alignment horizontal="center" vertical="center" shrinkToFit="1"/>
    </xf>
    <xf numFmtId="177" fontId="7" fillId="0" borderId="2" xfId="56" applyNumberFormat="1" applyFont="1" applyFill="1" applyBorder="1" applyAlignment="1">
      <alignment horizontal="center" vertical="center" wrapText="1"/>
    </xf>
    <xf numFmtId="177" fontId="7" fillId="0" borderId="3" xfId="56" applyNumberFormat="1" applyFont="1" applyFill="1" applyBorder="1" applyAlignment="1">
      <alignment horizontal="center" vertical="center" wrapText="1"/>
    </xf>
    <xf numFmtId="177" fontId="7" fillId="0" borderId="4" xfId="56" applyNumberFormat="1" applyFont="1" applyFill="1" applyBorder="1" applyAlignment="1">
      <alignment horizontal="center" vertical="center" wrapText="1"/>
    </xf>
    <xf numFmtId="177" fontId="5" fillId="0" borderId="1" xfId="56" applyNumberFormat="1" applyFont="1" applyFill="1" applyBorder="1" applyAlignment="1">
      <alignment horizontal="center" vertical="center" shrinkToFit="1"/>
    </xf>
    <xf numFmtId="0" fontId="8" fillId="0" borderId="2" xfId="56" applyFont="1" applyFill="1" applyBorder="1" applyAlignment="1">
      <alignment horizontal="center" vertical="center"/>
    </xf>
    <xf numFmtId="177" fontId="9" fillId="0" borderId="2" xfId="56" applyNumberFormat="1" applyFont="1" applyFill="1" applyBorder="1" applyAlignment="1">
      <alignment horizontal="center" vertical="center" wrapText="1"/>
    </xf>
    <xf numFmtId="177" fontId="9" fillId="0" borderId="3" xfId="56" applyNumberFormat="1" applyFont="1" applyFill="1" applyBorder="1" applyAlignment="1">
      <alignment horizontal="center" vertical="center" wrapText="1"/>
    </xf>
    <xf numFmtId="177" fontId="9" fillId="0" borderId="4" xfId="56" applyNumberFormat="1" applyFont="1" applyFill="1" applyBorder="1" applyAlignment="1">
      <alignment horizontal="center" vertical="center" wrapText="1"/>
    </xf>
    <xf numFmtId="177" fontId="5" fillId="0" borderId="1" xfId="56" applyNumberFormat="1" applyFont="1" applyFill="1" applyBorder="1" applyAlignment="1">
      <alignment horizontal="center" vertical="center" wrapText="1"/>
    </xf>
    <xf numFmtId="176" fontId="5" fillId="0" borderId="1" xfId="56" applyNumberFormat="1" applyFont="1" applyFill="1" applyBorder="1" applyAlignment="1">
      <alignment horizontal="center" vertical="center" wrapText="1"/>
    </xf>
    <xf numFmtId="0" fontId="5" fillId="2" borderId="1" xfId="56" applyFont="1" applyFill="1" applyBorder="1" applyAlignment="1">
      <alignment horizontal="center" vertical="center" wrapText="1"/>
    </xf>
    <xf numFmtId="176" fontId="10" fillId="2" borderId="1" xfId="56" applyNumberFormat="1" applyFont="1" applyFill="1" applyBorder="1" applyAlignment="1">
      <alignment horizontal="center" vertical="center" shrinkToFit="1"/>
    </xf>
    <xf numFmtId="14" fontId="5" fillId="2" borderId="1" xfId="56" applyNumberFormat="1" applyFont="1" applyFill="1" applyBorder="1" applyAlignment="1">
      <alignment horizontal="center" vertical="center" wrapText="1"/>
    </xf>
    <xf numFmtId="177" fontId="5" fillId="2" borderId="1" xfId="56" applyNumberFormat="1" applyFont="1" applyFill="1" applyBorder="1" applyAlignment="1">
      <alignment horizontal="right" vertical="center" shrinkToFit="1"/>
    </xf>
    <xf numFmtId="179" fontId="5" fillId="2" borderId="1" xfId="56" applyNumberFormat="1" applyFont="1" applyFill="1" applyBorder="1" applyAlignment="1">
      <alignment horizontal="center" vertical="center" wrapText="1"/>
    </xf>
    <xf numFmtId="9" fontId="10" fillId="0" borderId="1" xfId="21" applyFont="1" applyFill="1" applyBorder="1" applyAlignment="1">
      <alignment horizontal="center" vertical="center" wrapText="1"/>
    </xf>
    <xf numFmtId="176" fontId="10" fillId="0" borderId="1" xfId="56" applyNumberFormat="1" applyFont="1" applyFill="1" applyBorder="1" applyAlignment="1">
      <alignment horizontal="center" vertical="center" shrinkToFit="1"/>
    </xf>
    <xf numFmtId="14" fontId="5" fillId="0" borderId="1" xfId="56" applyNumberFormat="1" applyFont="1" applyFill="1" applyBorder="1" applyAlignment="1">
      <alignment horizontal="center" vertical="center" wrapText="1"/>
    </xf>
    <xf numFmtId="177" fontId="5" fillId="0" borderId="1" xfId="56" applyNumberFormat="1" applyFont="1" applyFill="1" applyBorder="1" applyAlignment="1">
      <alignment horizontal="right" vertical="center" shrinkToFit="1"/>
    </xf>
    <xf numFmtId="179" fontId="5" fillId="0" borderId="1" xfId="56" applyNumberFormat="1" applyFont="1" applyFill="1" applyBorder="1" applyAlignment="1">
      <alignment horizontal="center" vertical="center" wrapText="1"/>
    </xf>
    <xf numFmtId="9" fontId="5" fillId="0" borderId="1" xfId="21" applyFont="1" applyFill="1" applyBorder="1" applyAlignment="1">
      <alignment horizontal="center" vertical="center" wrapText="1"/>
    </xf>
    <xf numFmtId="0" fontId="1" fillId="2" borderId="1" xfId="56" applyFont="1" applyFill="1" applyBorder="1" applyAlignment="1">
      <alignment horizontal="center" vertical="center" wrapText="1"/>
    </xf>
    <xf numFmtId="176" fontId="11" fillId="2" borderId="1" xfId="56" applyNumberFormat="1" applyFont="1" applyFill="1" applyBorder="1" applyAlignment="1">
      <alignment horizontal="center" vertical="center" shrinkToFit="1"/>
    </xf>
    <xf numFmtId="14" fontId="1" fillId="2" borderId="1" xfId="56" applyNumberFormat="1" applyFont="1" applyFill="1" applyBorder="1" applyAlignment="1">
      <alignment horizontal="center" vertical="center" wrapText="1"/>
    </xf>
    <xf numFmtId="177" fontId="1" fillId="2" borderId="1" xfId="56" applyNumberFormat="1" applyFont="1" applyFill="1" applyBorder="1" applyAlignment="1">
      <alignment horizontal="right" vertical="center" shrinkToFit="1"/>
    </xf>
    <xf numFmtId="179" fontId="1" fillId="2" borderId="1" xfId="56" applyNumberFormat="1" applyFont="1" applyFill="1" applyBorder="1" applyAlignment="1">
      <alignment horizontal="center" vertical="center" wrapText="1"/>
    </xf>
    <xf numFmtId="9" fontId="1" fillId="0" borderId="1" xfId="21" applyFont="1" applyFill="1" applyBorder="1" applyAlignment="1">
      <alignment horizontal="center" vertical="center" wrapText="1"/>
    </xf>
    <xf numFmtId="14" fontId="9" fillId="0" borderId="1" xfId="56" applyNumberFormat="1" applyFont="1" applyBorder="1" applyAlignment="1">
      <alignment horizontal="center" vertical="center" wrapText="1"/>
    </xf>
    <xf numFmtId="0" fontId="1" fillId="0" borderId="1" xfId="56" applyFont="1" applyFill="1" applyBorder="1" applyAlignment="1">
      <alignment horizontal="center" vertical="center" wrapText="1"/>
    </xf>
    <xf numFmtId="176" fontId="11" fillId="0" borderId="1" xfId="56" applyNumberFormat="1" applyFont="1" applyFill="1" applyBorder="1" applyAlignment="1">
      <alignment horizontal="center" vertical="center" shrinkToFit="1"/>
    </xf>
    <xf numFmtId="14" fontId="1" fillId="0" borderId="1" xfId="56" applyNumberFormat="1" applyFont="1" applyFill="1" applyBorder="1" applyAlignment="1">
      <alignment horizontal="center" vertical="center" wrapText="1"/>
    </xf>
    <xf numFmtId="177" fontId="1" fillId="0" borderId="1" xfId="56" applyNumberFormat="1" applyFont="1" applyFill="1" applyBorder="1" applyAlignment="1">
      <alignment horizontal="right" vertical="center" shrinkToFit="1"/>
    </xf>
    <xf numFmtId="179" fontId="1" fillId="0" borderId="1" xfId="56" applyNumberFormat="1" applyFont="1" applyFill="1" applyBorder="1" applyAlignment="1">
      <alignment horizontal="center" vertical="center" wrapText="1"/>
    </xf>
    <xf numFmtId="177" fontId="1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0" fontId="2" fillId="3" borderId="1" xfId="56" applyFont="1" applyFill="1" applyBorder="1" applyAlignment="1">
      <alignment horizontal="center" vertical="center" shrinkToFit="1"/>
    </xf>
    <xf numFmtId="177" fontId="12" fillId="3" borderId="1" xfId="56" applyNumberFormat="1" applyFont="1" applyFill="1" applyBorder="1" applyAlignment="1">
      <alignment horizontal="right" vertical="center" shrinkToFit="1"/>
    </xf>
    <xf numFmtId="0" fontId="9" fillId="0" borderId="1" xfId="56" applyFont="1" applyFill="1" applyBorder="1" applyAlignment="1">
      <alignment horizontal="center" vertical="center" wrapText="1"/>
    </xf>
    <xf numFmtId="177" fontId="9" fillId="2" borderId="1" xfId="56" applyNumberFormat="1" applyFont="1" applyFill="1" applyBorder="1" applyAlignment="1">
      <alignment horizontal="center" vertical="center" wrapText="1"/>
    </xf>
    <xf numFmtId="177" fontId="1" fillId="2" borderId="1" xfId="56" applyNumberFormat="1" applyFont="1" applyFill="1" applyBorder="1" applyAlignment="1">
      <alignment horizontal="center" vertical="center" wrapText="1"/>
    </xf>
    <xf numFmtId="0" fontId="1" fillId="0" borderId="5" xfId="56" applyFont="1" applyFill="1" applyBorder="1" applyAlignment="1">
      <alignment horizontal="center" vertical="center" wrapText="1"/>
    </xf>
    <xf numFmtId="180" fontId="9" fillId="2" borderId="5" xfId="56" applyNumberFormat="1" applyFont="1" applyFill="1" applyBorder="1" applyAlignment="1">
      <alignment horizontal="center" vertical="center" wrapText="1"/>
    </xf>
    <xf numFmtId="177" fontId="1" fillId="2" borderId="5" xfId="56" applyNumberFormat="1" applyFont="1" applyFill="1" applyBorder="1" applyAlignment="1">
      <alignment horizontal="center" vertical="center" wrapText="1"/>
    </xf>
    <xf numFmtId="0" fontId="5" fillId="0" borderId="2" xfId="56" applyFont="1" applyFill="1" applyBorder="1" applyAlignment="1">
      <alignment horizontal="center" vertical="center" wrapText="1"/>
    </xf>
    <xf numFmtId="0" fontId="1" fillId="2" borderId="2" xfId="56" applyFont="1" applyFill="1" applyBorder="1" applyAlignment="1">
      <alignment vertical="center" wrapText="1"/>
    </xf>
    <xf numFmtId="0" fontId="13" fillId="2" borderId="3" xfId="56" applyFont="1" applyFill="1" applyBorder="1" applyAlignment="1">
      <alignment horizontal="left" vertical="center" wrapText="1"/>
    </xf>
    <xf numFmtId="0" fontId="1" fillId="2" borderId="3" xfId="56" applyFont="1" applyFill="1" applyBorder="1" applyAlignment="1">
      <alignment horizontal="left" vertical="center" wrapText="1"/>
    </xf>
    <xf numFmtId="0" fontId="14" fillId="0" borderId="6" xfId="56" applyFont="1" applyFill="1" applyBorder="1" applyAlignment="1">
      <alignment horizontal="left" vertical="center" wrapText="1"/>
    </xf>
    <xf numFmtId="0" fontId="14" fillId="0" borderId="7" xfId="56" applyFont="1" applyFill="1" applyBorder="1" applyAlignment="1">
      <alignment horizontal="left" vertical="center" wrapText="1"/>
    </xf>
    <xf numFmtId="0" fontId="1" fillId="0" borderId="2" xfId="56" applyFont="1" applyFill="1" applyBorder="1" applyAlignment="1">
      <alignment horizontal="left" vertical="center" wrapText="1"/>
    </xf>
    <xf numFmtId="0" fontId="1" fillId="0" borderId="3" xfId="56" applyFont="1" applyFill="1" applyBorder="1" applyAlignment="1">
      <alignment horizontal="left" vertical="center" wrapText="1"/>
    </xf>
    <xf numFmtId="0" fontId="1" fillId="0" borderId="2" xfId="56" applyFont="1" applyFill="1" applyBorder="1" applyAlignment="1">
      <alignment horizontal="left" vertical="top" wrapText="1"/>
    </xf>
    <xf numFmtId="0" fontId="1" fillId="0" borderId="3" xfId="56" applyFont="1" applyFill="1" applyBorder="1" applyAlignment="1">
      <alignment horizontal="left" vertical="top" wrapText="1"/>
    </xf>
    <xf numFmtId="0" fontId="5" fillId="0" borderId="1" xfId="56" applyFont="1" applyFill="1" applyBorder="1" applyAlignment="1">
      <alignment horizontal="center" vertical="top" wrapText="1"/>
    </xf>
    <xf numFmtId="0" fontId="15" fillId="0" borderId="0" xfId="56" applyFont="1" applyBorder="1" applyAlignment="1">
      <alignment vertical="center"/>
    </xf>
    <xf numFmtId="0" fontId="6" fillId="0" borderId="4" xfId="56" applyFont="1" applyFill="1" applyBorder="1" applyAlignment="1">
      <alignment horizontal="center" vertical="center" shrinkToFit="1"/>
    </xf>
    <xf numFmtId="0" fontId="5" fillId="0" borderId="4" xfId="56" applyFont="1" applyFill="1" applyBorder="1" applyAlignment="1">
      <alignment horizontal="center" vertical="center" wrapText="1"/>
    </xf>
    <xf numFmtId="177" fontId="6" fillId="0" borderId="2" xfId="56" applyNumberFormat="1" applyFont="1" applyFill="1" applyBorder="1" applyAlignment="1">
      <alignment horizontal="center" vertical="center" shrinkToFit="1"/>
    </xf>
    <xf numFmtId="177" fontId="6" fillId="0" borderId="4" xfId="56" applyNumberFormat="1" applyFont="1" applyFill="1" applyBorder="1" applyAlignment="1">
      <alignment horizontal="center" vertical="center" shrinkToFit="1"/>
    </xf>
    <xf numFmtId="0" fontId="1" fillId="0" borderId="0" xfId="56" applyFont="1" applyFill="1" applyBorder="1" applyAlignment="1">
      <alignment horizontal="center" vertical="center" shrinkToFit="1"/>
    </xf>
    <xf numFmtId="0" fontId="8" fillId="0" borderId="3" xfId="56" applyFont="1" applyFill="1" applyBorder="1" applyAlignment="1">
      <alignment horizontal="center" vertical="center"/>
    </xf>
    <xf numFmtId="0" fontId="8" fillId="0" borderId="4" xfId="56" applyFont="1" applyFill="1" applyBorder="1" applyAlignment="1">
      <alignment horizontal="center" vertical="center"/>
    </xf>
    <xf numFmtId="177" fontId="16" fillId="0" borderId="2" xfId="56" applyNumberFormat="1" applyFont="1" applyFill="1" applyBorder="1" applyAlignment="1">
      <alignment horizontal="center" vertical="center" wrapText="1"/>
    </xf>
    <xf numFmtId="177" fontId="16" fillId="0" borderId="4" xfId="56" applyNumberFormat="1" applyFont="1" applyFill="1" applyBorder="1" applyAlignment="1">
      <alignment horizontal="center" vertical="center" wrapText="1"/>
    </xf>
    <xf numFmtId="0" fontId="1" fillId="0" borderId="0" xfId="56" applyFont="1" applyFill="1" applyBorder="1" applyAlignment="1">
      <alignment horizontal="center" vertical="center" wrapText="1"/>
    </xf>
    <xf numFmtId="0" fontId="6" fillId="0" borderId="2" xfId="56" applyFont="1" applyBorder="1" applyAlignment="1">
      <alignment horizontal="center" vertical="center" wrapText="1"/>
    </xf>
    <xf numFmtId="0" fontId="6" fillId="0" borderId="4" xfId="56" applyFont="1" applyBorder="1" applyAlignment="1">
      <alignment horizontal="center" vertical="center" wrapText="1"/>
    </xf>
    <xf numFmtId="177" fontId="17" fillId="0" borderId="1" xfId="56" applyNumberFormat="1" applyFont="1" applyFill="1" applyBorder="1" applyAlignment="1">
      <alignment horizontal="center" vertical="center" wrapText="1"/>
    </xf>
    <xf numFmtId="177" fontId="5" fillId="3" borderId="1" xfId="56" applyNumberFormat="1" applyFont="1" applyFill="1" applyBorder="1" applyAlignment="1">
      <alignment horizontal="right" vertical="center" shrinkToFit="1"/>
    </xf>
    <xf numFmtId="9" fontId="10" fillId="0" borderId="1" xfId="56" applyNumberFormat="1" applyFont="1" applyFill="1" applyBorder="1" applyAlignment="1">
      <alignment horizontal="center" vertical="center" wrapText="1"/>
    </xf>
    <xf numFmtId="177" fontId="5" fillId="3" borderId="1" xfId="56" applyNumberFormat="1" applyFont="1" applyFill="1" applyBorder="1" applyAlignment="1">
      <alignment horizontal="center" vertical="center" shrinkToFit="1"/>
    </xf>
    <xf numFmtId="177" fontId="5" fillId="0" borderId="1" xfId="56" applyNumberFormat="1" applyFont="1" applyFill="1" applyBorder="1" applyAlignment="1">
      <alignment horizontal="center" vertical="center"/>
    </xf>
    <xf numFmtId="177" fontId="5" fillId="0" borderId="1" xfId="56" applyNumberFormat="1" applyFont="1" applyFill="1" applyBorder="1" applyAlignment="1">
      <alignment horizontal="right" vertical="center"/>
    </xf>
    <xf numFmtId="177" fontId="5" fillId="0" borderId="1" xfId="56" applyNumberFormat="1" applyFont="1" applyFill="1" applyBorder="1" applyAlignment="1">
      <alignment vertical="center" wrapText="1"/>
    </xf>
    <xf numFmtId="177" fontId="1" fillId="3" borderId="1" xfId="56" applyNumberFormat="1" applyFont="1" applyFill="1" applyBorder="1" applyAlignment="1">
      <alignment horizontal="right" vertical="center" shrinkToFit="1"/>
    </xf>
    <xf numFmtId="9" fontId="1" fillId="0" borderId="1" xfId="56" applyNumberFormat="1" applyFont="1" applyFill="1" applyBorder="1" applyAlignment="1">
      <alignment horizontal="center" vertical="center" wrapText="1"/>
    </xf>
    <xf numFmtId="177" fontId="1" fillId="3" borderId="1" xfId="56" applyNumberFormat="1" applyFont="1" applyFill="1" applyBorder="1" applyAlignment="1">
      <alignment horizontal="center" vertical="center" shrinkToFit="1"/>
    </xf>
    <xf numFmtId="177" fontId="1" fillId="0" borderId="1" xfId="56" applyNumberFormat="1" applyFont="1" applyFill="1" applyBorder="1" applyAlignment="1">
      <alignment horizontal="right" vertical="center"/>
    </xf>
    <xf numFmtId="177" fontId="12" fillId="0" borderId="0" xfId="56" applyNumberFormat="1" applyFont="1" applyFill="1" applyBorder="1" applyAlignment="1">
      <alignment horizontal="center" vertical="center" wrapText="1"/>
    </xf>
    <xf numFmtId="0" fontId="13" fillId="2" borderId="4" xfId="56" applyFont="1" applyFill="1" applyBorder="1" applyAlignment="1">
      <alignment horizontal="left" vertical="center" wrapText="1"/>
    </xf>
    <xf numFmtId="0" fontId="14" fillId="0" borderId="3" xfId="56" applyFont="1" applyFill="1" applyBorder="1" applyAlignment="1">
      <alignment horizontal="left" vertical="center" wrapText="1"/>
    </xf>
    <xf numFmtId="0" fontId="14" fillId="0" borderId="4" xfId="56" applyFont="1" applyFill="1" applyBorder="1" applyAlignment="1">
      <alignment horizontal="left" vertical="center" wrapText="1"/>
    </xf>
    <xf numFmtId="0" fontId="1" fillId="0" borderId="4" xfId="56" applyFont="1" applyFill="1" applyBorder="1" applyAlignment="1">
      <alignment horizontal="left" vertical="center" wrapText="1"/>
    </xf>
    <xf numFmtId="0" fontId="1" fillId="0" borderId="4" xfId="56" applyFont="1" applyFill="1" applyBorder="1" applyAlignment="1">
      <alignment horizontal="left" vertical="top" wrapText="1"/>
    </xf>
    <xf numFmtId="0" fontId="1" fillId="0" borderId="0" xfId="56" applyFont="1" applyFill="1" applyBorder="1" applyAlignment="1">
      <alignment horizontal="left" vertical="center" shrinkToFit="1"/>
    </xf>
    <xf numFmtId="0" fontId="18" fillId="2" borderId="1" xfId="14" applyFont="1" applyFill="1" applyBorder="1" applyAlignment="1">
      <alignment horizontal="left" vertical="center"/>
    </xf>
    <xf numFmtId="0" fontId="19" fillId="0" borderId="1" xfId="14" applyFont="1" applyBorder="1" applyAlignment="1">
      <alignment horizontal="center" vertical="center"/>
    </xf>
    <xf numFmtId="0" fontId="19" fillId="0" borderId="1" xfId="14" applyFont="1" applyBorder="1" applyAlignment="1">
      <alignment vertical="center" wrapText="1"/>
    </xf>
    <xf numFmtId="0" fontId="19" fillId="2" borderId="8" xfId="14" applyFont="1" applyFill="1" applyBorder="1" applyAlignment="1">
      <alignment horizontal="center" vertical="center"/>
    </xf>
    <xf numFmtId="178" fontId="20" fillId="2" borderId="1" xfId="14" applyNumberFormat="1" applyFont="1" applyFill="1" applyBorder="1" applyAlignment="1">
      <alignment horizontal="center" vertical="center" wrapText="1"/>
    </xf>
    <xf numFmtId="0" fontId="19" fillId="2" borderId="1" xfId="14" applyFont="1" applyFill="1" applyBorder="1" applyAlignment="1">
      <alignment horizontal="center" vertical="center"/>
    </xf>
    <xf numFmtId="0" fontId="21" fillId="4" borderId="1" xfId="56" applyFont="1" applyFill="1" applyBorder="1" applyAlignment="1">
      <alignment horizontal="left" vertical="center"/>
    </xf>
    <xf numFmtId="180" fontId="1" fillId="0" borderId="0" xfId="56" applyNumberFormat="1" applyFont="1" applyFill="1" applyBorder="1" applyAlignment="1">
      <alignment horizontal="center" vertical="center"/>
    </xf>
    <xf numFmtId="177" fontId="1" fillId="0" borderId="0" xfId="56" applyNumberFormat="1" applyFont="1" applyFill="1" applyBorder="1" applyAlignment="1">
      <alignment horizontal="center" vertical="center" wrapText="1"/>
    </xf>
    <xf numFmtId="0" fontId="3" fillId="0" borderId="0" xfId="56" applyFont="1" applyAlignment="1">
      <alignment horizontal="center" vertical="center"/>
    </xf>
    <xf numFmtId="0" fontId="3" fillId="0" borderId="0" xfId="56" applyFont="1" applyAlignment="1">
      <alignment horizontal="left" vertical="center"/>
    </xf>
    <xf numFmtId="0" fontId="19" fillId="0" borderId="1" xfId="14" applyFont="1" applyBorder="1" applyAlignment="1">
      <alignment horizontal="center" vertical="center" wrapText="1"/>
    </xf>
    <xf numFmtId="0" fontId="19" fillId="2" borderId="1" xfId="14" applyFont="1" applyFill="1" applyBorder="1" applyAlignment="1">
      <alignment horizontal="center" vertical="center" wrapText="1"/>
    </xf>
    <xf numFmtId="0" fontId="20" fillId="0" borderId="1" xfId="14" applyFont="1" applyFill="1" applyBorder="1" applyAlignment="1">
      <alignment horizontal="left" vertical="center" wrapText="1"/>
    </xf>
    <xf numFmtId="0" fontId="22" fillId="0" borderId="0" xfId="14" applyFont="1" applyAlignment="1">
      <alignment horizontal="center" vertical="center"/>
    </xf>
    <xf numFmtId="0" fontId="19" fillId="0" borderId="1" xfId="14" applyFont="1" applyBorder="1" applyAlignment="1">
      <alignment horizontal="left" vertical="center" wrapText="1"/>
    </xf>
    <xf numFmtId="9" fontId="11" fillId="0" borderId="1" xfId="21" applyFont="1" applyFill="1" applyBorder="1" applyAlignment="1">
      <alignment horizontal="center" vertical="center" wrapText="1"/>
    </xf>
    <xf numFmtId="9" fontId="11" fillId="0" borderId="1" xfId="56" applyNumberFormat="1" applyFont="1" applyFill="1" applyBorder="1" applyAlignment="1">
      <alignment horizontal="center" vertical="center" wrapText="1"/>
    </xf>
    <xf numFmtId="177" fontId="1" fillId="0" borderId="1" xfId="56" applyNumberFormat="1" applyFont="1" applyFill="1" applyBorder="1" applyAlignment="1">
      <alignment horizontal="center" vertical="center"/>
    </xf>
    <xf numFmtId="177" fontId="1" fillId="0" borderId="1" xfId="56" applyNumberFormat="1" applyFont="1" applyFill="1" applyBorder="1" applyAlignment="1">
      <alignment vertical="center" wrapText="1"/>
    </xf>
    <xf numFmtId="0" fontId="5" fillId="0" borderId="3" xfId="56" applyFont="1" applyFill="1" applyBorder="1" applyAlignment="1">
      <alignment horizontal="center" vertical="center" wrapText="1"/>
    </xf>
    <xf numFmtId="10" fontId="3" fillId="4" borderId="0" xfId="56" applyNumberFormat="1" applyFont="1" applyFill="1">
      <alignment vertical="center"/>
    </xf>
    <xf numFmtId="180" fontId="1" fillId="4" borderId="0" xfId="56" applyNumberFormat="1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百分比 2 2" xfId="21"/>
    <cellStyle name="标题 1" xfId="22" builtinId="16"/>
    <cellStyle name="百分比 2 3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百分比 2 2 2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2 3" xfId="53"/>
    <cellStyle name="40% - 强调文字颜色 6" xfId="54" builtinId="51"/>
    <cellStyle name="60% - 强调文字颜色 6" xfId="55" builtinId="52"/>
    <cellStyle name="常规 2" xfId="56"/>
    <cellStyle name="常规 3" xfId="57"/>
    <cellStyle name="常规 4" xfId="58"/>
    <cellStyle name="常规 5" xfId="59"/>
    <cellStyle name="常规 7" xfId="6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9.png"/><Relationship Id="rId4" Type="http://schemas.openxmlformats.org/officeDocument/2006/relationships/image" Target="../media/image8.jpeg"/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6" Type="http://schemas.openxmlformats.org/officeDocument/2006/relationships/image" Target="NULL" TargetMode="External"/><Relationship Id="rId5" Type="http://schemas.openxmlformats.org/officeDocument/2006/relationships/image" Target="../media/image10.png"/><Relationship Id="rId4" Type="http://schemas.openxmlformats.org/officeDocument/2006/relationships/image" Target="../media/image9.png"/><Relationship Id="rId3" Type="http://schemas.openxmlformats.org/officeDocument/2006/relationships/image" Target="../media/image8.jpeg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9525</xdr:colOff>
      <xdr:row>4</xdr:row>
      <xdr:rowOff>285750</xdr:rowOff>
    </xdr:from>
    <xdr:to>
      <xdr:col>25</xdr:col>
      <xdr:colOff>581025</xdr:colOff>
      <xdr:row>20</xdr:row>
      <xdr:rowOff>123825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72575" y="1553210"/>
          <a:ext cx="8239125" cy="4979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228600</xdr:colOff>
      <xdr:row>7</xdr:row>
      <xdr:rowOff>28575</xdr:rowOff>
    </xdr:from>
    <xdr:to>
      <xdr:col>7</xdr:col>
      <xdr:colOff>228600</xdr:colOff>
      <xdr:row>11</xdr:row>
      <xdr:rowOff>161925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9650" y="2529840"/>
          <a:ext cx="3238500" cy="1400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209550</xdr:colOff>
      <xdr:row>6</xdr:row>
      <xdr:rowOff>295275</xdr:rowOff>
    </xdr:from>
    <xdr:to>
      <xdr:col>19</xdr:col>
      <xdr:colOff>1095375</xdr:colOff>
      <xdr:row>7</xdr:row>
      <xdr:rowOff>304800</xdr:rowOff>
    </xdr:to>
    <xdr:pic>
      <xdr:nvPicPr>
        <xdr:cNvPr id="5" name="图片 4" descr="C:\Users\Administrator\AppData\Roaming\Tencent\Users\501232853\QQ\WinTemp\RichOle\TCU5$H[QCFXQMKA2Q97~LFI.png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72600" y="2196465"/>
          <a:ext cx="28194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733425</xdr:colOff>
      <xdr:row>24</xdr:row>
      <xdr:rowOff>219075</xdr:rowOff>
    </xdr:from>
    <xdr:to>
      <xdr:col>20</xdr:col>
      <xdr:colOff>114300</xdr:colOff>
      <xdr:row>27</xdr:row>
      <xdr:rowOff>38100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48750" y="7825105"/>
          <a:ext cx="3971925" cy="105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200025</xdr:colOff>
      <xdr:row>10</xdr:row>
      <xdr:rowOff>114300</xdr:rowOff>
    </xdr:from>
    <xdr:to>
      <xdr:col>20</xdr:col>
      <xdr:colOff>409575</xdr:colOff>
      <xdr:row>13</xdr:row>
      <xdr:rowOff>200025</xdr:rowOff>
    </xdr:to>
    <xdr:pic>
      <xdr:nvPicPr>
        <xdr:cNvPr id="7" name="图片 6" descr="C:\Users\Administrator\AppData\Roaming\Tencent\Users\501232853\QQ\WinTemp\RichOle\FHPZQS5H(GAA(`[5M`8O7_E.png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15350" y="3566160"/>
          <a:ext cx="4800600" cy="989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152400</xdr:colOff>
      <xdr:row>34</xdr:row>
      <xdr:rowOff>47625</xdr:rowOff>
    </xdr:from>
    <xdr:to>
      <xdr:col>13</xdr:col>
      <xdr:colOff>19050</xdr:colOff>
      <xdr:row>70</xdr:row>
      <xdr:rowOff>123825</xdr:rowOff>
    </xdr:to>
    <xdr:pic>
      <xdr:nvPicPr>
        <xdr:cNvPr id="9" name="图片 8" descr="C:\Users\Administrator\AppData\Roaming\Tencent\Users\501232853\QQ\WinTemp\RichOle\LO5KBU]US9]_HW{3SXG(S37.png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3450" y="11650345"/>
          <a:ext cx="6276975" cy="624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228600</xdr:colOff>
      <xdr:row>7</xdr:row>
      <xdr:rowOff>28575</xdr:rowOff>
    </xdr:from>
    <xdr:to>
      <xdr:col>7</xdr:col>
      <xdr:colOff>228600</xdr:colOff>
      <xdr:row>11</xdr:row>
      <xdr:rowOff>161925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9650" y="2529840"/>
          <a:ext cx="3238500" cy="1400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733425</xdr:colOff>
      <xdr:row>25</xdr:row>
      <xdr:rowOff>123825</xdr:rowOff>
    </xdr:from>
    <xdr:to>
      <xdr:col>20</xdr:col>
      <xdr:colOff>114300</xdr:colOff>
      <xdr:row>27</xdr:row>
      <xdr:rowOff>274320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48750" y="8206105"/>
          <a:ext cx="3971925" cy="105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147955</xdr:colOff>
      <xdr:row>1</xdr:row>
      <xdr:rowOff>132080</xdr:rowOff>
    </xdr:from>
    <xdr:to>
      <xdr:col>23</xdr:col>
      <xdr:colOff>368935</xdr:colOff>
      <xdr:row>13</xdr:row>
      <xdr:rowOff>118428</xdr:rowOff>
    </xdr:to>
    <xdr:pic>
      <xdr:nvPicPr>
        <xdr:cNvPr id="8" name="图片 7" descr="68N%5JDIOI)HHZLNE6I){$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9311005" y="448945"/>
          <a:ext cx="6355080" cy="4024630"/>
        </a:xfrm>
        <a:prstGeom prst="rect">
          <a:avLst/>
        </a:prstGeom>
      </xdr:spPr>
    </xdr:pic>
    <xdr:clientData/>
  </xdr:twoCellAnchor>
  <xdr:twoCellAnchor editAs="oneCell">
    <xdr:from>
      <xdr:col>24</xdr:col>
      <xdr:colOff>154305</xdr:colOff>
      <xdr:row>0</xdr:row>
      <xdr:rowOff>635</xdr:rowOff>
    </xdr:from>
    <xdr:to>
      <xdr:col>30</xdr:col>
      <xdr:colOff>247173</xdr:colOff>
      <xdr:row>36</xdr:row>
      <xdr:rowOff>77470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6137255" y="635"/>
          <a:ext cx="6855460" cy="121672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226219</xdr:colOff>
      <xdr:row>36</xdr:row>
      <xdr:rowOff>154781</xdr:rowOff>
    </xdr:from>
    <xdr:to>
      <xdr:col>12</xdr:col>
      <xdr:colOff>350044</xdr:colOff>
      <xdr:row>79</xdr:row>
      <xdr:rowOff>7143</xdr:rowOff>
    </xdr:to>
    <xdr:pic>
      <xdr:nvPicPr>
        <xdr:cNvPr id="1027" name="Picture 3" descr="C:\Users\Administrator\AppData\Roaming\Tencent\Users\501232853\QQ\WinTemp\RichOle\~TCKY5P]4MSKWU_5SP62EMU.png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502285" y="12244705"/>
          <a:ext cx="6619875" cy="722503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228600</xdr:colOff>
      <xdr:row>7</xdr:row>
      <xdr:rowOff>28575</xdr:rowOff>
    </xdr:from>
    <xdr:to>
      <xdr:col>7</xdr:col>
      <xdr:colOff>228600</xdr:colOff>
      <xdr:row>11</xdr:row>
      <xdr:rowOff>161925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9650" y="2529840"/>
          <a:ext cx="3238500" cy="1400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609600</xdr:colOff>
      <xdr:row>17</xdr:row>
      <xdr:rowOff>133350</xdr:rowOff>
    </xdr:from>
    <xdr:to>
      <xdr:col>23</xdr:col>
      <xdr:colOff>381000</xdr:colOff>
      <xdr:row>21</xdr:row>
      <xdr:rowOff>165735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06225" y="6035675"/>
          <a:ext cx="3971925" cy="105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154305</xdr:colOff>
      <xdr:row>0</xdr:row>
      <xdr:rowOff>635</xdr:rowOff>
    </xdr:from>
    <xdr:to>
      <xdr:col>30</xdr:col>
      <xdr:colOff>247015</xdr:colOff>
      <xdr:row>36</xdr:row>
      <xdr:rowOff>77470</xdr:rowOff>
    </xdr:to>
    <xdr:pic>
      <xdr:nvPicPr>
        <xdr:cNvPr id="5" name="Picture 2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16137255" y="635"/>
          <a:ext cx="6855460" cy="121672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226219</xdr:colOff>
      <xdr:row>36</xdr:row>
      <xdr:rowOff>154781</xdr:rowOff>
    </xdr:from>
    <xdr:to>
      <xdr:col>12</xdr:col>
      <xdr:colOff>350044</xdr:colOff>
      <xdr:row>79</xdr:row>
      <xdr:rowOff>7461</xdr:rowOff>
    </xdr:to>
    <xdr:pic>
      <xdr:nvPicPr>
        <xdr:cNvPr id="6" name="Picture 3" descr="C:\Users\Administrator\AppData\Roaming\Tencent\Users\501232853\QQ\WinTemp\RichOle\~TCKY5P]4MSKWU_5SP62EMU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502285" y="12244705"/>
          <a:ext cx="6619875" cy="722503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228600</xdr:colOff>
      <xdr:row>0</xdr:row>
      <xdr:rowOff>635</xdr:rowOff>
    </xdr:from>
    <xdr:to>
      <xdr:col>24</xdr:col>
      <xdr:colOff>381000</xdr:colOff>
      <xdr:row>16</xdr:row>
      <xdr:rowOff>144780</xdr:rowOff>
    </xdr:to>
    <xdr:pic>
      <xdr:nvPicPr>
        <xdr:cNvPr id="7" name="图片 6"/>
        <xdr:cNvPicPr>
          <a:picLocks noChangeAspect="1"/>
        </xdr:cNvPicPr>
      </xdr:nvPicPr>
      <xdr:blipFill>
        <a:blip r:embed="rId5" r:link="rId6"/>
        <a:stretch>
          <a:fillRect/>
        </a:stretch>
      </xdr:blipFill>
      <xdr:spPr>
        <a:xfrm>
          <a:off x="8543925" y="635"/>
          <a:ext cx="7820025" cy="5791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K38"/>
  <sheetViews>
    <sheetView topLeftCell="A16" workbookViewId="0">
      <selection activeCell="C30" sqref="C30:O30"/>
    </sheetView>
  </sheetViews>
  <sheetFormatPr defaultColWidth="9" defaultRowHeight="13.5"/>
  <cols>
    <col min="1" max="1" width="3.625" style="1" customWidth="1"/>
    <col min="2" max="2" width="6.625" style="4" customWidth="1"/>
    <col min="3" max="3" width="3.625" style="1" customWidth="1"/>
    <col min="4" max="4" width="11.375" style="5" customWidth="1"/>
    <col min="5" max="5" width="5.75" style="4" customWidth="1"/>
    <col min="6" max="6" width="11.375" style="5" customWidth="1"/>
    <col min="7" max="7" width="10.375" style="5" customWidth="1"/>
    <col min="8" max="8" width="3.625" style="1" customWidth="1"/>
    <col min="9" max="9" width="9.75" style="5" customWidth="1"/>
    <col min="10" max="10" width="4.125" style="1" customWidth="1"/>
    <col min="11" max="11" width="9.875" style="5" customWidth="1"/>
    <col min="12" max="12" width="8.75" style="5" customWidth="1"/>
    <col min="13" max="14" width="5.5" style="1" customWidth="1"/>
    <col min="15" max="15" width="9.25" style="5" customWidth="1"/>
    <col min="16" max="16" width="11.125" style="1" customWidth="1"/>
    <col min="17" max="17" width="10.5" style="1" customWidth="1"/>
    <col min="18" max="18" width="6.25" style="3" customWidth="1"/>
    <col min="19" max="19" width="8.625" style="3" customWidth="1"/>
    <col min="20" max="20" width="23.75" style="3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4"/>
      <c r="Q1" s="37" t="s">
        <v>1</v>
      </c>
    </row>
    <row r="2" ht="24.95" customHeight="1" spans="1:36">
      <c r="A2" s="7" t="s">
        <v>2</v>
      </c>
      <c r="B2" s="7"/>
      <c r="C2" s="8" t="s">
        <v>3</v>
      </c>
      <c r="D2" s="9"/>
      <c r="E2" s="9"/>
      <c r="F2" s="9"/>
      <c r="G2" s="9"/>
      <c r="H2" s="9"/>
      <c r="I2" s="9"/>
      <c r="J2" s="9"/>
      <c r="K2" s="65"/>
      <c r="L2" s="53" t="s">
        <v>4</v>
      </c>
      <c r="M2" s="66"/>
      <c r="N2" s="67" t="s">
        <v>5</v>
      </c>
      <c r="O2" s="68"/>
      <c r="P2" s="69"/>
      <c r="Q2" s="69"/>
      <c r="R2" s="94"/>
      <c r="S2" s="94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</row>
    <row r="3" ht="24.95" customHeight="1" spans="1:36">
      <c r="A3" s="7" t="s">
        <v>6</v>
      </c>
      <c r="B3" s="7"/>
      <c r="C3" s="10">
        <v>259670.72</v>
      </c>
      <c r="D3" s="11"/>
      <c r="E3" s="11"/>
      <c r="F3" s="12"/>
      <c r="G3" s="13" t="s">
        <v>7</v>
      </c>
      <c r="H3" s="14" t="s">
        <v>8</v>
      </c>
      <c r="I3" s="70"/>
      <c r="J3" s="70"/>
      <c r="K3" s="71"/>
      <c r="L3" s="7" t="s">
        <v>9</v>
      </c>
      <c r="M3" s="7"/>
      <c r="N3" s="72" t="s">
        <v>10</v>
      </c>
      <c r="O3" s="73"/>
      <c r="P3" s="74"/>
      <c r="Q3" s="95" t="s">
        <v>5</v>
      </c>
      <c r="R3" s="96">
        <v>191</v>
      </c>
      <c r="S3" s="96">
        <v>3484</v>
      </c>
      <c r="T3" s="97" t="s">
        <v>3</v>
      </c>
      <c r="U3" s="98" t="s">
        <v>8</v>
      </c>
      <c r="V3" s="99">
        <v>259670.72</v>
      </c>
      <c r="W3" s="100" t="s">
        <v>11</v>
      </c>
      <c r="X3" s="100" t="s">
        <v>12</v>
      </c>
      <c r="Y3" s="106" t="s">
        <v>13</v>
      </c>
      <c r="Z3" s="107" t="s">
        <v>14</v>
      </c>
      <c r="AA3" s="107" t="s">
        <v>15</v>
      </c>
      <c r="AB3" s="108" t="s">
        <v>16</v>
      </c>
      <c r="AC3" s="109" t="s">
        <v>17</v>
      </c>
      <c r="AD3" s="110"/>
      <c r="AE3" s="74"/>
      <c r="AF3" s="74"/>
      <c r="AG3" s="74"/>
      <c r="AH3" s="74"/>
      <c r="AI3" s="74"/>
      <c r="AJ3" s="74"/>
    </row>
    <row r="4" ht="24.95" customHeight="1" spans="1:20">
      <c r="A4" s="7" t="s">
        <v>18</v>
      </c>
      <c r="B4" s="7"/>
      <c r="C4" s="53"/>
      <c r="D4" s="115"/>
      <c r="E4" s="115"/>
      <c r="F4" s="66"/>
      <c r="G4" s="13" t="s">
        <v>19</v>
      </c>
      <c r="H4" s="10"/>
      <c r="I4" s="11"/>
      <c r="J4" s="11"/>
      <c r="K4" s="12"/>
      <c r="L4" s="7" t="s">
        <v>20</v>
      </c>
      <c r="M4" s="7"/>
      <c r="N4" s="75">
        <v>3484</v>
      </c>
      <c r="O4" s="76"/>
      <c r="P4" s="74"/>
      <c r="Q4" s="101"/>
      <c r="R4" s="1"/>
      <c r="S4" s="1"/>
      <c r="T4" s="1"/>
    </row>
    <row r="5" ht="24.95" customHeight="1" spans="1:37">
      <c r="A5" s="7" t="s">
        <v>21</v>
      </c>
      <c r="B5" s="7" t="s">
        <v>22</v>
      </c>
      <c r="C5" s="7"/>
      <c r="D5" s="7"/>
      <c r="E5" s="7" t="s">
        <v>23</v>
      </c>
      <c r="F5" s="7"/>
      <c r="G5" s="18" t="s">
        <v>24</v>
      </c>
      <c r="H5" s="7" t="s">
        <v>25</v>
      </c>
      <c r="I5" s="7"/>
      <c r="J5" s="7" t="s">
        <v>26</v>
      </c>
      <c r="K5" s="7"/>
      <c r="L5" s="7" t="s">
        <v>27</v>
      </c>
      <c r="M5" s="7"/>
      <c r="N5" s="77" t="s">
        <v>28</v>
      </c>
      <c r="O5" s="77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</row>
    <row r="6" ht="24.95" customHeight="1" spans="1:37">
      <c r="A6" s="7"/>
      <c r="B6" s="19" t="s">
        <v>29</v>
      </c>
      <c r="C6" s="7" t="s">
        <v>30</v>
      </c>
      <c r="D6" s="18" t="s">
        <v>31</v>
      </c>
      <c r="E6" s="19" t="s">
        <v>29</v>
      </c>
      <c r="F6" s="18" t="s">
        <v>31</v>
      </c>
      <c r="G6" s="18" t="s">
        <v>31</v>
      </c>
      <c r="H6" s="7" t="s">
        <v>32</v>
      </c>
      <c r="I6" s="18" t="s">
        <v>31</v>
      </c>
      <c r="J6" s="7" t="s">
        <v>33</v>
      </c>
      <c r="K6" s="13" t="s">
        <v>31</v>
      </c>
      <c r="L6" s="18" t="s">
        <v>31</v>
      </c>
      <c r="M6" s="7" t="s">
        <v>34</v>
      </c>
      <c r="N6" s="77" t="s">
        <v>35</v>
      </c>
      <c r="O6" s="77" t="s">
        <v>31</v>
      </c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</row>
    <row r="7" ht="47.25" customHeight="1" spans="1:18">
      <c r="A7" s="31">
        <v>1</v>
      </c>
      <c r="B7" s="32">
        <v>42830</v>
      </c>
      <c r="C7" s="33" t="s">
        <v>36</v>
      </c>
      <c r="D7" s="34">
        <v>207000</v>
      </c>
      <c r="E7" s="35">
        <v>42775</v>
      </c>
      <c r="F7" s="34">
        <v>259670.72</v>
      </c>
      <c r="G7" s="34">
        <v>259000</v>
      </c>
      <c r="H7" s="111" t="s">
        <v>37</v>
      </c>
      <c r="I7" s="84">
        <f>ROUNDUP(C3*0.01,2)</f>
        <v>2596.71</v>
      </c>
      <c r="J7" s="112" t="s">
        <v>38</v>
      </c>
      <c r="K7" s="84">
        <v>23159.82</v>
      </c>
      <c r="L7" s="41">
        <v>1000</v>
      </c>
      <c r="M7" s="43"/>
      <c r="N7" s="43"/>
      <c r="O7" s="86">
        <f>ROUNDUP(D7-I7-K7-L7,2)</f>
        <v>180243.47</v>
      </c>
      <c r="P7" s="74"/>
      <c r="R7" s="1"/>
    </row>
    <row r="8" ht="24.95" customHeight="1" spans="1:18">
      <c r="A8" s="38"/>
      <c r="B8" s="39"/>
      <c r="C8" s="40"/>
      <c r="D8" s="41"/>
      <c r="E8" s="42"/>
      <c r="F8" s="41"/>
      <c r="G8" s="41"/>
      <c r="H8" s="36"/>
      <c r="I8" s="84"/>
      <c r="J8" s="38"/>
      <c r="K8" s="84"/>
      <c r="L8" s="113" t="s">
        <v>39</v>
      </c>
      <c r="M8" s="87"/>
      <c r="N8" s="114"/>
      <c r="O8" s="86"/>
      <c r="P8"/>
      <c r="R8" s="1"/>
    </row>
    <row r="9" ht="24.95" customHeight="1" spans="1:18">
      <c r="A9" s="31"/>
      <c r="B9" s="32"/>
      <c r="C9" s="33"/>
      <c r="D9" s="34"/>
      <c r="E9" s="35"/>
      <c r="F9" s="34"/>
      <c r="G9" s="34"/>
      <c r="H9" s="36"/>
      <c r="I9" s="84"/>
      <c r="J9" s="85"/>
      <c r="K9" s="84"/>
      <c r="L9" s="41"/>
      <c r="M9" s="43"/>
      <c r="N9" s="43"/>
      <c r="O9" s="86"/>
      <c r="P9" s="74"/>
      <c r="R9" s="1"/>
    </row>
    <row r="10" ht="24.95" customHeight="1" spans="1:18">
      <c r="A10" s="31"/>
      <c r="B10" s="32"/>
      <c r="C10" s="33"/>
      <c r="D10" s="34"/>
      <c r="E10" s="35"/>
      <c r="F10" s="34"/>
      <c r="G10" s="34"/>
      <c r="H10" s="36"/>
      <c r="I10" s="84"/>
      <c r="J10" s="85"/>
      <c r="K10" s="84"/>
      <c r="L10" s="41"/>
      <c r="M10" s="43"/>
      <c r="N10" s="43"/>
      <c r="O10" s="86"/>
      <c r="P10" s="74"/>
      <c r="R10" s="1"/>
    </row>
    <row r="11" ht="24.95" customHeight="1" spans="1:18">
      <c r="A11" s="31"/>
      <c r="B11" s="32"/>
      <c r="C11" s="33"/>
      <c r="D11" s="34"/>
      <c r="E11" s="35"/>
      <c r="F11" s="34"/>
      <c r="G11" s="34"/>
      <c r="H11" s="36"/>
      <c r="I11" s="84"/>
      <c r="J11" s="85"/>
      <c r="K11" s="84"/>
      <c r="L11" s="41"/>
      <c r="M11" s="43"/>
      <c r="N11" s="43"/>
      <c r="O11" s="86"/>
      <c r="P11" s="74"/>
      <c r="R11" s="1"/>
    </row>
    <row r="12" ht="23.1" customHeight="1" spans="1:18">
      <c r="A12" s="31"/>
      <c r="B12" s="32"/>
      <c r="C12" s="33"/>
      <c r="D12" s="34"/>
      <c r="E12" s="35"/>
      <c r="F12" s="34"/>
      <c r="G12" s="34"/>
      <c r="H12" s="36"/>
      <c r="I12" s="84"/>
      <c r="J12" s="85"/>
      <c r="K12" s="84"/>
      <c r="L12" s="41"/>
      <c r="M12" s="43"/>
      <c r="N12" s="43"/>
      <c r="O12" s="86"/>
      <c r="P12" s="74"/>
      <c r="R12" s="1"/>
    </row>
    <row r="13" ht="23.1" customHeight="1" spans="1:18">
      <c r="A13" s="31"/>
      <c r="B13" s="32"/>
      <c r="C13" s="33"/>
      <c r="D13" s="34"/>
      <c r="E13" s="35"/>
      <c r="F13" s="34"/>
      <c r="G13" s="34"/>
      <c r="H13" s="36"/>
      <c r="I13" s="84"/>
      <c r="J13" s="85"/>
      <c r="K13" s="84"/>
      <c r="L13" s="41"/>
      <c r="M13" s="43"/>
      <c r="N13" s="43"/>
      <c r="O13" s="86"/>
      <c r="P13" s="74"/>
      <c r="R13" s="1"/>
    </row>
    <row r="14" ht="23.1" customHeight="1" spans="1:18">
      <c r="A14" s="31"/>
      <c r="B14" s="32"/>
      <c r="C14" s="33"/>
      <c r="D14" s="34"/>
      <c r="E14" s="35"/>
      <c r="F14" s="34"/>
      <c r="G14" s="34"/>
      <c r="H14" s="36"/>
      <c r="I14" s="84"/>
      <c r="J14" s="85"/>
      <c r="K14" s="84"/>
      <c r="L14" s="41"/>
      <c r="M14" s="43"/>
      <c r="N14" s="43"/>
      <c r="O14" s="86"/>
      <c r="P14" s="74"/>
      <c r="R14" s="1"/>
    </row>
    <row r="15" ht="23.1" customHeight="1" spans="1:18">
      <c r="A15" s="31"/>
      <c r="B15" s="32"/>
      <c r="C15" s="33"/>
      <c r="D15" s="34"/>
      <c r="E15" s="35"/>
      <c r="F15" s="34"/>
      <c r="G15" s="34"/>
      <c r="H15" s="36"/>
      <c r="I15" s="84"/>
      <c r="J15" s="85"/>
      <c r="K15" s="84"/>
      <c r="L15" s="41"/>
      <c r="M15" s="43"/>
      <c r="N15" s="43"/>
      <c r="O15" s="86"/>
      <c r="P15" s="74"/>
      <c r="R15" s="1"/>
    </row>
    <row r="16" ht="23.1" customHeight="1" spans="1:18">
      <c r="A16" s="31"/>
      <c r="B16" s="32"/>
      <c r="C16" s="33"/>
      <c r="D16" s="34"/>
      <c r="E16" s="35"/>
      <c r="F16" s="34"/>
      <c r="G16" s="34"/>
      <c r="H16" s="36"/>
      <c r="I16" s="84"/>
      <c r="J16" s="85"/>
      <c r="K16" s="84"/>
      <c r="L16" s="41"/>
      <c r="M16" s="43"/>
      <c r="N16" s="43"/>
      <c r="O16" s="86"/>
      <c r="P16" s="74"/>
      <c r="R16" s="1"/>
    </row>
    <row r="17" ht="23.1" customHeight="1" spans="1:18">
      <c r="A17" s="31"/>
      <c r="B17" s="32"/>
      <c r="C17" s="33"/>
      <c r="D17" s="34"/>
      <c r="E17" s="35"/>
      <c r="F17" s="34"/>
      <c r="G17" s="34"/>
      <c r="H17" s="36"/>
      <c r="I17" s="84"/>
      <c r="J17" s="85"/>
      <c r="K17" s="84"/>
      <c r="L17" s="41"/>
      <c r="M17" s="43"/>
      <c r="N17" s="43"/>
      <c r="O17" s="86"/>
      <c r="P17" s="74"/>
      <c r="R17" s="1"/>
    </row>
    <row r="18" ht="23.1" customHeight="1" spans="1:18">
      <c r="A18" s="31"/>
      <c r="B18" s="32"/>
      <c r="C18" s="33"/>
      <c r="D18" s="34"/>
      <c r="E18" s="35"/>
      <c r="F18" s="34"/>
      <c r="G18" s="34"/>
      <c r="H18" s="36"/>
      <c r="I18" s="84"/>
      <c r="J18" s="85"/>
      <c r="K18" s="84"/>
      <c r="L18" s="41"/>
      <c r="M18" s="43"/>
      <c r="N18" s="43"/>
      <c r="O18" s="86"/>
      <c r="P18" s="74"/>
      <c r="R18" s="1"/>
    </row>
    <row r="19" ht="23.1" customHeight="1" spans="1:20">
      <c r="A19" s="31"/>
      <c r="B19" s="32"/>
      <c r="C19" s="33"/>
      <c r="D19" s="34"/>
      <c r="E19" s="35"/>
      <c r="F19" s="34"/>
      <c r="G19" s="34"/>
      <c r="H19" s="36"/>
      <c r="I19" s="84"/>
      <c r="J19" s="85"/>
      <c r="K19" s="84"/>
      <c r="L19" s="41"/>
      <c r="M19" s="43"/>
      <c r="N19" s="43"/>
      <c r="O19" s="86"/>
      <c r="P19" s="74"/>
      <c r="R19" s="1"/>
      <c r="S19" s="1"/>
      <c r="T19" s="1"/>
    </row>
    <row r="20" ht="23.1" customHeight="1" spans="1:16">
      <c r="A20" s="38"/>
      <c r="B20" s="39"/>
      <c r="C20" s="40"/>
      <c r="D20" s="41"/>
      <c r="E20" s="42"/>
      <c r="F20" s="41"/>
      <c r="G20" s="41"/>
      <c r="H20" s="43"/>
      <c r="I20" s="84"/>
      <c r="J20" s="38"/>
      <c r="K20" s="84"/>
      <c r="L20" s="41"/>
      <c r="M20" s="87"/>
      <c r="N20" s="87"/>
      <c r="O20" s="84"/>
      <c r="P20" s="74"/>
    </row>
    <row r="21" ht="23.1" customHeight="1" spans="1:18">
      <c r="A21" s="38"/>
      <c r="B21" s="39"/>
      <c r="C21" s="40"/>
      <c r="D21" s="41"/>
      <c r="E21" s="42"/>
      <c r="F21" s="41"/>
      <c r="G21" s="41"/>
      <c r="H21" s="43"/>
      <c r="I21" s="84"/>
      <c r="J21" s="38"/>
      <c r="K21" s="84"/>
      <c r="L21" s="41"/>
      <c r="M21" s="43"/>
      <c r="N21" s="43"/>
      <c r="O21" s="84"/>
      <c r="P21" s="74"/>
      <c r="Q21" s="102"/>
      <c r="R21" s="102"/>
    </row>
    <row r="22" ht="23.1" customHeight="1" spans="1:16">
      <c r="A22" s="38"/>
      <c r="B22" s="39"/>
      <c r="C22" s="40"/>
      <c r="D22" s="41"/>
      <c r="E22" s="42"/>
      <c r="F22" s="41"/>
      <c r="G22" s="41"/>
      <c r="H22" s="43"/>
      <c r="I22" s="84"/>
      <c r="J22" s="38"/>
      <c r="K22" s="84"/>
      <c r="L22" s="41"/>
      <c r="M22" s="43"/>
      <c r="N22" s="43"/>
      <c r="O22" s="84"/>
      <c r="P22" s="74"/>
    </row>
    <row r="23" ht="23.1" customHeight="1" spans="1:16">
      <c r="A23" s="38"/>
      <c r="B23" s="39"/>
      <c r="C23" s="40"/>
      <c r="D23" s="41"/>
      <c r="E23" s="42"/>
      <c r="F23" s="41"/>
      <c r="G23" s="41"/>
      <c r="H23" s="43"/>
      <c r="I23" s="84"/>
      <c r="J23" s="38"/>
      <c r="K23" s="84"/>
      <c r="L23" s="41"/>
      <c r="M23" s="43"/>
      <c r="N23" s="43"/>
      <c r="O23" s="84"/>
      <c r="P23" s="74"/>
    </row>
    <row r="24" s="2" customFormat="1" ht="24.95" customHeight="1" spans="1:22">
      <c r="A24" s="44" t="s">
        <v>40</v>
      </c>
      <c r="B24" s="44"/>
      <c r="C24" s="45" t="s">
        <v>41</v>
      </c>
      <c r="D24" s="46">
        <f>SUM(D7:D23)</f>
        <v>207000</v>
      </c>
      <c r="E24" s="45" t="s">
        <v>41</v>
      </c>
      <c r="F24" s="46">
        <f>SUM(F7:F23)</f>
        <v>259670.72</v>
      </c>
      <c r="G24" s="46">
        <f>SUM(G7:G23)</f>
        <v>259000</v>
      </c>
      <c r="H24" s="45" t="s">
        <v>41</v>
      </c>
      <c r="I24" s="46">
        <f>SUM(I7:I23)</f>
        <v>2596.71</v>
      </c>
      <c r="J24" s="45" t="s">
        <v>41</v>
      </c>
      <c r="K24" s="46">
        <f>SUM(K7:K23)</f>
        <v>23159.82</v>
      </c>
      <c r="L24" s="46">
        <f>SUM(L7:L23)</f>
        <v>1000</v>
      </c>
      <c r="M24" s="45" t="s">
        <v>41</v>
      </c>
      <c r="N24" s="45"/>
      <c r="O24" s="46">
        <f>SUM(O7:O23)</f>
        <v>180243.47</v>
      </c>
      <c r="P24" s="88"/>
      <c r="Q24" s="116">
        <f>D25/C3</f>
        <v>0.694123195714942</v>
      </c>
      <c r="R24" s="3"/>
      <c r="S24" s="3"/>
      <c r="T24" s="3"/>
      <c r="U24" s="1"/>
      <c r="V24" s="1"/>
    </row>
    <row r="25" ht="26.1" customHeight="1" spans="1:17">
      <c r="A25" s="47" t="s">
        <v>42</v>
      </c>
      <c r="B25" s="47"/>
      <c r="C25" s="38" t="s">
        <v>43</v>
      </c>
      <c r="D25" s="48">
        <f>O7</f>
        <v>180243.47</v>
      </c>
      <c r="E25" s="48"/>
      <c r="F25" s="48"/>
      <c r="G25" s="48"/>
      <c r="H25" s="49" t="s">
        <v>44</v>
      </c>
      <c r="I25" s="49"/>
      <c r="J25" s="20" t="s">
        <v>45</v>
      </c>
      <c r="K25" s="20"/>
      <c r="L25" s="20"/>
      <c r="M25" s="20"/>
      <c r="N25" s="20"/>
      <c r="O25" s="20"/>
      <c r="P25" s="74"/>
      <c r="Q25" s="117" t="s">
        <v>46</v>
      </c>
    </row>
    <row r="26" ht="26.1" customHeight="1" spans="1:18">
      <c r="A26" s="47"/>
      <c r="B26" s="47"/>
      <c r="C26" s="50" t="s">
        <v>47</v>
      </c>
      <c r="D26" s="51">
        <f>D25</f>
        <v>180243.47</v>
      </c>
      <c r="E26" s="51"/>
      <c r="F26" s="51"/>
      <c r="G26" s="51"/>
      <c r="H26" s="52"/>
      <c r="I26" s="52"/>
      <c r="J26" s="31" t="s">
        <v>48</v>
      </c>
      <c r="K26" s="31"/>
      <c r="L26" s="31"/>
      <c r="M26" s="31"/>
      <c r="N26" s="31"/>
      <c r="O26" s="31"/>
      <c r="P26" s="74"/>
      <c r="R26" s="1"/>
    </row>
    <row r="27" ht="45" customHeight="1" spans="1:20">
      <c r="A27" s="7" t="s">
        <v>49</v>
      </c>
      <c r="B27" s="53"/>
      <c r="C27" s="54" t="s">
        <v>50</v>
      </c>
      <c r="D27" s="55" t="s">
        <v>51</v>
      </c>
      <c r="E27" s="56"/>
      <c r="F27" s="56"/>
      <c r="G27" s="56"/>
      <c r="H27" s="56"/>
      <c r="I27" s="56"/>
      <c r="J27" s="55" t="s">
        <v>52</v>
      </c>
      <c r="K27" s="55"/>
      <c r="L27" s="55"/>
      <c r="M27" s="55"/>
      <c r="N27" s="55"/>
      <c r="O27" s="89"/>
      <c r="P27" s="74"/>
      <c r="R27" s="104"/>
      <c r="S27" s="105"/>
      <c r="T27" s="105"/>
    </row>
    <row r="28" ht="45" customHeight="1" spans="1:16">
      <c r="A28" s="44" t="s">
        <v>53</v>
      </c>
      <c r="B28" s="44"/>
      <c r="C28" s="57" t="s">
        <v>54</v>
      </c>
      <c r="D28" s="58"/>
      <c r="E28" s="58"/>
      <c r="F28" s="58"/>
      <c r="G28" s="58"/>
      <c r="H28" s="58"/>
      <c r="I28" s="58"/>
      <c r="J28" s="90"/>
      <c r="K28" s="90"/>
      <c r="L28" s="90"/>
      <c r="M28" s="90"/>
      <c r="N28" s="90"/>
      <c r="O28" s="91"/>
      <c r="P28"/>
    </row>
    <row r="29" ht="45" customHeight="1" spans="1:16">
      <c r="A29" s="44" t="s">
        <v>55</v>
      </c>
      <c r="B29" s="44"/>
      <c r="C29" s="59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92"/>
      <c r="P29" s="74"/>
    </row>
    <row r="30" ht="45" customHeight="1" spans="1:20">
      <c r="A30" s="44" t="s">
        <v>56</v>
      </c>
      <c r="B30" s="44"/>
      <c r="C30" s="61" t="s">
        <v>57</v>
      </c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93"/>
      <c r="P30" s="74"/>
      <c r="T30" s="104"/>
    </row>
    <row r="31" ht="42" customHeight="1" spans="1:16">
      <c r="A31" s="44" t="s">
        <v>58</v>
      </c>
      <c r="B31" s="44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74"/>
    </row>
    <row r="35" spans="2:22">
      <c r="B35"/>
      <c r="D35" s="1"/>
      <c r="E35" s="1"/>
      <c r="F35" s="1"/>
      <c r="G35" s="1"/>
      <c r="I35" s="1"/>
      <c r="K35" s="1"/>
      <c r="L35" s="1"/>
      <c r="O35" s="1"/>
      <c r="Q35" s="3"/>
      <c r="U35" s="3"/>
      <c r="V35" s="3"/>
    </row>
    <row r="36" s="3" customFormat="1"/>
    <row r="37" s="3" customFormat="1"/>
    <row r="38" s="3" customFormat="1" spans="17:22">
      <c r="Q38" s="1"/>
      <c r="U38" s="1"/>
      <c r="V38" s="1"/>
    </row>
  </sheetData>
  <mergeCells count="41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4:B24"/>
    <mergeCell ref="D25:G25"/>
    <mergeCell ref="J25:O25"/>
    <mergeCell ref="D26:G26"/>
    <mergeCell ref="J26:O26"/>
    <mergeCell ref="A27:B27"/>
    <mergeCell ref="D27:I27"/>
    <mergeCell ref="J27:O27"/>
    <mergeCell ref="A28:B28"/>
    <mergeCell ref="C28:O28"/>
    <mergeCell ref="A29:B29"/>
    <mergeCell ref="C29:O29"/>
    <mergeCell ref="A30:B30"/>
    <mergeCell ref="C30:O30"/>
    <mergeCell ref="A31:B31"/>
    <mergeCell ref="C31:O31"/>
    <mergeCell ref="A5:A6"/>
    <mergeCell ref="A25:B26"/>
    <mergeCell ref="H25:I26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K38"/>
  <sheetViews>
    <sheetView zoomScale="80" zoomScaleNormal="80" workbookViewId="0">
      <selection activeCell="A1" sqref="$A1:$XFD1048576"/>
    </sheetView>
  </sheetViews>
  <sheetFormatPr defaultColWidth="9" defaultRowHeight="13.5"/>
  <cols>
    <col min="1" max="1" width="3.625" style="1" customWidth="1"/>
    <col min="2" max="2" width="6.625" style="4" customWidth="1"/>
    <col min="3" max="3" width="3.625" style="1" customWidth="1"/>
    <col min="4" max="4" width="11.375" style="5" customWidth="1"/>
    <col min="5" max="5" width="5.75" style="4" customWidth="1"/>
    <col min="6" max="6" width="11.375" style="5" customWidth="1"/>
    <col min="7" max="7" width="10.375" style="5" customWidth="1"/>
    <col min="8" max="8" width="3.625" style="1" customWidth="1"/>
    <col min="9" max="9" width="9.75" style="5" customWidth="1"/>
    <col min="10" max="10" width="4.125" style="1" customWidth="1"/>
    <col min="11" max="11" width="9.875" style="5" customWidth="1"/>
    <col min="12" max="12" width="8.75" style="5" customWidth="1"/>
    <col min="13" max="14" width="5.5" style="1" customWidth="1"/>
    <col min="15" max="15" width="9.25" style="5" customWidth="1"/>
    <col min="16" max="16" width="11.125" style="1" customWidth="1"/>
    <col min="17" max="17" width="10.5" style="1" customWidth="1"/>
    <col min="18" max="18" width="6.25" style="3" customWidth="1"/>
    <col min="19" max="19" width="8.625" style="3" customWidth="1"/>
    <col min="20" max="20" width="23.75" style="3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4"/>
      <c r="Q1" s="37" t="s">
        <v>1</v>
      </c>
    </row>
    <row r="2" ht="24.95" customHeight="1" spans="1:36">
      <c r="A2" s="7" t="s">
        <v>2</v>
      </c>
      <c r="B2" s="7"/>
      <c r="C2" s="8" t="s">
        <v>3</v>
      </c>
      <c r="D2" s="9"/>
      <c r="E2" s="9"/>
      <c r="F2" s="9"/>
      <c r="G2" s="9"/>
      <c r="H2" s="9"/>
      <c r="I2" s="9"/>
      <c r="J2" s="9"/>
      <c r="K2" s="65"/>
      <c r="L2" s="53" t="s">
        <v>4</v>
      </c>
      <c r="M2" s="66"/>
      <c r="N2" s="67" t="s">
        <v>5</v>
      </c>
      <c r="O2" s="68"/>
      <c r="P2" s="69"/>
      <c r="Q2" s="69"/>
      <c r="R2" s="94"/>
      <c r="S2" s="94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</row>
    <row r="3" ht="24.95" customHeight="1" spans="1:36">
      <c r="A3" s="7" t="s">
        <v>6</v>
      </c>
      <c r="B3" s="7"/>
      <c r="C3" s="10">
        <v>259670.72</v>
      </c>
      <c r="D3" s="11"/>
      <c r="E3" s="11"/>
      <c r="F3" s="12"/>
      <c r="G3" s="13" t="s">
        <v>7</v>
      </c>
      <c r="H3" s="14" t="s">
        <v>8</v>
      </c>
      <c r="I3" s="70"/>
      <c r="J3" s="70"/>
      <c r="K3" s="71"/>
      <c r="L3" s="7" t="s">
        <v>9</v>
      </c>
      <c r="M3" s="7"/>
      <c r="N3" s="72" t="s">
        <v>10</v>
      </c>
      <c r="O3" s="73"/>
      <c r="P3" s="74"/>
      <c r="Q3" s="95" t="s">
        <v>5</v>
      </c>
      <c r="R3" s="96">
        <v>191</v>
      </c>
      <c r="S3" s="96">
        <v>3484</v>
      </c>
      <c r="T3" s="97" t="s">
        <v>3</v>
      </c>
      <c r="U3" s="98" t="s">
        <v>8</v>
      </c>
      <c r="V3" s="99">
        <v>259670.72</v>
      </c>
      <c r="W3" s="100" t="s">
        <v>11</v>
      </c>
      <c r="X3" s="100" t="s">
        <v>12</v>
      </c>
      <c r="Y3" s="106" t="s">
        <v>13</v>
      </c>
      <c r="Z3" s="107" t="s">
        <v>14</v>
      </c>
      <c r="AA3" s="107" t="s">
        <v>15</v>
      </c>
      <c r="AB3" s="108" t="s">
        <v>16</v>
      </c>
      <c r="AC3" s="109" t="s">
        <v>17</v>
      </c>
      <c r="AD3" s="110"/>
      <c r="AE3" s="74"/>
      <c r="AF3" s="74"/>
      <c r="AG3" s="74"/>
      <c r="AH3" s="74"/>
      <c r="AI3" s="74"/>
      <c r="AJ3" s="74"/>
    </row>
    <row r="4" ht="24.95" customHeight="1" spans="1:20">
      <c r="A4" s="7" t="s">
        <v>18</v>
      </c>
      <c r="B4" s="7"/>
      <c r="C4" s="15">
        <v>266645.89</v>
      </c>
      <c r="D4" s="16"/>
      <c r="E4" s="16"/>
      <c r="F4" s="17"/>
      <c r="G4" s="13" t="s">
        <v>19</v>
      </c>
      <c r="H4" s="10"/>
      <c r="I4" s="11"/>
      <c r="J4" s="11"/>
      <c r="K4" s="12"/>
      <c r="L4" s="7" t="s">
        <v>20</v>
      </c>
      <c r="M4" s="7"/>
      <c r="N4" s="75">
        <v>3484</v>
      </c>
      <c r="O4" s="76"/>
      <c r="P4" s="74"/>
      <c r="Q4" s="101"/>
      <c r="R4" s="1"/>
      <c r="S4" s="1"/>
      <c r="T4" s="1"/>
    </row>
    <row r="5" ht="24.95" customHeight="1" spans="1:37">
      <c r="A5" s="7" t="s">
        <v>21</v>
      </c>
      <c r="B5" s="7" t="s">
        <v>22</v>
      </c>
      <c r="C5" s="7"/>
      <c r="D5" s="7"/>
      <c r="E5" s="7" t="s">
        <v>23</v>
      </c>
      <c r="F5" s="7"/>
      <c r="G5" s="18" t="s">
        <v>24</v>
      </c>
      <c r="H5" s="7" t="s">
        <v>25</v>
      </c>
      <c r="I5" s="7"/>
      <c r="J5" s="7" t="s">
        <v>26</v>
      </c>
      <c r="K5" s="7"/>
      <c r="L5" s="7" t="s">
        <v>27</v>
      </c>
      <c r="M5" s="7"/>
      <c r="N5" s="77" t="s">
        <v>28</v>
      </c>
      <c r="O5" s="77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</row>
    <row r="6" ht="24.95" customHeight="1" spans="1:37">
      <c r="A6" s="7"/>
      <c r="B6" s="19" t="s">
        <v>29</v>
      </c>
      <c r="C6" s="7" t="s">
        <v>30</v>
      </c>
      <c r="D6" s="18" t="s">
        <v>31</v>
      </c>
      <c r="E6" s="19" t="s">
        <v>29</v>
      </c>
      <c r="F6" s="18" t="s">
        <v>31</v>
      </c>
      <c r="G6" s="18" t="s">
        <v>31</v>
      </c>
      <c r="H6" s="7" t="s">
        <v>32</v>
      </c>
      <c r="I6" s="18" t="s">
        <v>31</v>
      </c>
      <c r="J6" s="7" t="s">
        <v>33</v>
      </c>
      <c r="K6" s="13" t="s">
        <v>31</v>
      </c>
      <c r="L6" s="18" t="s">
        <v>31</v>
      </c>
      <c r="M6" s="7" t="s">
        <v>34</v>
      </c>
      <c r="N6" s="77" t="s">
        <v>35</v>
      </c>
      <c r="O6" s="77" t="s">
        <v>31</v>
      </c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</row>
    <row r="7" ht="47.25" customHeight="1" spans="1:18">
      <c r="A7" s="20">
        <v>1</v>
      </c>
      <c r="B7" s="21">
        <v>42830</v>
      </c>
      <c r="C7" s="22" t="s">
        <v>36</v>
      </c>
      <c r="D7" s="23">
        <v>207000</v>
      </c>
      <c r="E7" s="24">
        <v>42775</v>
      </c>
      <c r="F7" s="23">
        <v>259670.72</v>
      </c>
      <c r="G7" s="23">
        <v>259000</v>
      </c>
      <c r="H7" s="25" t="s">
        <v>37</v>
      </c>
      <c r="I7" s="78">
        <f>ROUNDUP(C3*0.01,2)</f>
        <v>2596.71</v>
      </c>
      <c r="J7" s="79" t="s">
        <v>38</v>
      </c>
      <c r="K7" s="78">
        <v>23159.82</v>
      </c>
      <c r="L7" s="28">
        <v>1000</v>
      </c>
      <c r="M7" s="18"/>
      <c r="N7" s="18"/>
      <c r="O7" s="80">
        <f>ROUNDUP(D7-I7-K7-L7,2)</f>
        <v>180243.47</v>
      </c>
      <c r="P7" s="74"/>
      <c r="R7" s="1"/>
    </row>
    <row r="8" ht="24.95" customHeight="1" spans="1:18">
      <c r="A8" s="7"/>
      <c r="B8" s="26"/>
      <c r="C8" s="27"/>
      <c r="D8" s="28"/>
      <c r="E8" s="29"/>
      <c r="F8" s="28"/>
      <c r="G8" s="28"/>
      <c r="H8" s="30"/>
      <c r="I8" s="78"/>
      <c r="J8" s="7"/>
      <c r="K8" s="78"/>
      <c r="L8" s="81" t="s">
        <v>39</v>
      </c>
      <c r="M8" s="82"/>
      <c r="N8" s="83"/>
      <c r="O8" s="80"/>
      <c r="P8"/>
      <c r="R8" s="1"/>
    </row>
    <row r="9" ht="24.95" customHeight="1" spans="1:18">
      <c r="A9" s="31"/>
      <c r="B9" s="32"/>
      <c r="C9" s="33"/>
      <c r="D9" s="34"/>
      <c r="E9" s="35"/>
      <c r="F9" s="34"/>
      <c r="G9" s="34"/>
      <c r="H9" s="36"/>
      <c r="I9" s="84"/>
      <c r="J9" s="85"/>
      <c r="K9" s="84"/>
      <c r="L9" s="41"/>
      <c r="M9" s="43"/>
      <c r="N9" s="43"/>
      <c r="O9" s="86"/>
      <c r="P9" s="74"/>
      <c r="R9" s="1"/>
    </row>
    <row r="10" ht="24.95" customHeight="1" spans="1:18">
      <c r="A10" s="31"/>
      <c r="B10" s="32"/>
      <c r="C10" s="33"/>
      <c r="D10" s="34"/>
      <c r="E10" s="35"/>
      <c r="F10" s="34"/>
      <c r="G10" s="34"/>
      <c r="H10" s="36"/>
      <c r="I10" s="84"/>
      <c r="J10" s="85"/>
      <c r="K10" s="84"/>
      <c r="L10" s="41"/>
      <c r="M10" s="43"/>
      <c r="N10" s="43"/>
      <c r="O10" s="86"/>
      <c r="P10" s="74"/>
      <c r="R10" s="1"/>
    </row>
    <row r="11" ht="24.95" customHeight="1" spans="1:18">
      <c r="A11" s="31"/>
      <c r="B11" s="32"/>
      <c r="C11" s="33"/>
      <c r="D11" s="34"/>
      <c r="E11" s="35"/>
      <c r="F11" s="34"/>
      <c r="G11" s="34"/>
      <c r="H11" s="36"/>
      <c r="I11" s="84"/>
      <c r="J11" s="85"/>
      <c r="K11" s="84"/>
      <c r="L11" s="41"/>
      <c r="M11" s="43"/>
      <c r="N11" s="43"/>
      <c r="O11" s="86"/>
      <c r="P11" s="74"/>
      <c r="R11" s="1"/>
    </row>
    <row r="12" ht="23.1" customHeight="1" spans="1:18">
      <c r="A12" s="31"/>
      <c r="B12" s="32"/>
      <c r="C12" s="33"/>
      <c r="D12" s="34"/>
      <c r="E12" s="35"/>
      <c r="F12" s="34"/>
      <c r="G12" s="34"/>
      <c r="H12" s="36"/>
      <c r="I12" s="84"/>
      <c r="J12" s="85"/>
      <c r="K12" s="84"/>
      <c r="L12" s="41"/>
      <c r="M12" s="43"/>
      <c r="N12" s="43"/>
      <c r="O12" s="86"/>
      <c r="P12" s="74"/>
      <c r="R12" s="1"/>
    </row>
    <row r="13" ht="23.1" customHeight="1" spans="1:18">
      <c r="A13" s="31"/>
      <c r="B13" s="37" t="s">
        <v>1</v>
      </c>
      <c r="C13" s="33"/>
      <c r="D13" s="34"/>
      <c r="E13" s="35"/>
      <c r="F13" s="34"/>
      <c r="G13" s="34"/>
      <c r="H13" s="36"/>
      <c r="I13" s="84"/>
      <c r="J13" s="85"/>
      <c r="K13" s="84"/>
      <c r="L13" s="41"/>
      <c r="M13" s="43"/>
      <c r="N13" s="43"/>
      <c r="O13" s="86"/>
      <c r="P13" s="74"/>
      <c r="R13" s="1"/>
    </row>
    <row r="14" ht="61.5" customHeight="1" spans="1:18">
      <c r="A14" s="31">
        <v>2</v>
      </c>
      <c r="B14" s="32">
        <v>43248</v>
      </c>
      <c r="C14" s="33" t="s">
        <v>36</v>
      </c>
      <c r="D14" s="34">
        <v>27000</v>
      </c>
      <c r="E14" s="32">
        <v>42998</v>
      </c>
      <c r="F14" s="34">
        <v>6975.17</v>
      </c>
      <c r="G14" s="34"/>
      <c r="H14" s="111" t="s">
        <v>59</v>
      </c>
      <c r="I14" s="84">
        <v>70</v>
      </c>
      <c r="J14" s="112" t="s">
        <v>38</v>
      </c>
      <c r="K14" s="84">
        <v>623</v>
      </c>
      <c r="L14" s="41">
        <v>500</v>
      </c>
      <c r="M14" s="43"/>
      <c r="N14" s="43" t="s">
        <v>60</v>
      </c>
      <c r="O14" s="86">
        <f>ROUNDUP(D14-I14-K14-L14,2)</f>
        <v>25807</v>
      </c>
      <c r="P14" s="74"/>
      <c r="R14" s="1"/>
    </row>
    <row r="15" ht="20.1" customHeight="1" spans="1:18">
      <c r="A15" s="38"/>
      <c r="B15" s="39"/>
      <c r="C15" s="40"/>
      <c r="D15" s="41"/>
      <c r="E15" s="42"/>
      <c r="F15" s="41"/>
      <c r="G15" s="41"/>
      <c r="H15" s="36"/>
      <c r="I15" s="84"/>
      <c r="J15" s="38"/>
      <c r="K15" s="84"/>
      <c r="L15" s="113"/>
      <c r="M15" s="87" t="s">
        <v>61</v>
      </c>
      <c r="N15" s="114"/>
      <c r="O15" s="86"/>
      <c r="P15" s="74"/>
      <c r="R15" s="1"/>
    </row>
    <row r="16" ht="20.1" customHeight="1" spans="1:18">
      <c r="A16" s="31"/>
      <c r="B16" s="32"/>
      <c r="C16" s="33"/>
      <c r="D16" s="34"/>
      <c r="E16" s="35"/>
      <c r="F16" s="34"/>
      <c r="G16" s="34"/>
      <c r="H16" s="36"/>
      <c r="I16" s="84"/>
      <c r="J16" s="85"/>
      <c r="K16" s="84"/>
      <c r="L16" s="41"/>
      <c r="M16" s="43"/>
      <c r="N16" s="43"/>
      <c r="O16" s="86"/>
      <c r="P16" s="74"/>
      <c r="R16" s="1"/>
    </row>
    <row r="17" ht="20.1" customHeight="1" spans="1:18">
      <c r="A17" s="31"/>
      <c r="B17" s="32"/>
      <c r="C17" s="33"/>
      <c r="D17" s="34"/>
      <c r="E17" s="35"/>
      <c r="F17" s="34"/>
      <c r="G17" s="34"/>
      <c r="H17" s="36"/>
      <c r="I17" s="84"/>
      <c r="J17" s="85"/>
      <c r="K17" s="84"/>
      <c r="L17" s="41"/>
      <c r="M17" s="43"/>
      <c r="N17" s="43"/>
      <c r="O17" s="86"/>
      <c r="P17" s="74"/>
      <c r="R17" s="1"/>
    </row>
    <row r="18" ht="20.1" customHeight="1" spans="1:20">
      <c r="A18" s="31"/>
      <c r="B18" s="32"/>
      <c r="C18" s="33"/>
      <c r="D18" s="34"/>
      <c r="E18" s="35"/>
      <c r="F18" s="34"/>
      <c r="G18" s="34"/>
      <c r="H18" s="36"/>
      <c r="I18" s="84"/>
      <c r="J18" s="85"/>
      <c r="K18" s="84"/>
      <c r="L18" s="41"/>
      <c r="M18" s="43"/>
      <c r="N18" s="43"/>
      <c r="O18" s="86"/>
      <c r="P18" s="74"/>
      <c r="Q18" s="1">
        <f>C4*0.01</f>
        <v>2666.4589</v>
      </c>
      <c r="R18" s="1"/>
      <c r="T18" s="3">
        <f>C4-D7-D14</f>
        <v>32645.89</v>
      </c>
    </row>
    <row r="19" ht="20.1" customHeight="1" spans="1:20">
      <c r="A19" s="31"/>
      <c r="B19" s="32"/>
      <c r="C19" s="33"/>
      <c r="D19" s="34"/>
      <c r="E19" s="35"/>
      <c r="F19" s="34"/>
      <c r="G19" s="34"/>
      <c r="H19" s="36"/>
      <c r="I19" s="84"/>
      <c r="J19" s="85"/>
      <c r="K19" s="84"/>
      <c r="L19" s="41"/>
      <c r="M19" s="43"/>
      <c r="N19" s="43"/>
      <c r="O19" s="86"/>
      <c r="P19" s="74"/>
      <c r="Q19" s="5">
        <f>Q18-I7</f>
        <v>69.7489</v>
      </c>
      <c r="R19" s="1"/>
      <c r="S19" s="1"/>
      <c r="T19" s="1"/>
    </row>
    <row r="20" ht="20.1" customHeight="1" spans="1:16">
      <c r="A20" s="38"/>
      <c r="B20" s="39"/>
      <c r="C20" s="40"/>
      <c r="D20" s="41"/>
      <c r="E20" s="42"/>
      <c r="F20" s="41"/>
      <c r="G20" s="41"/>
      <c r="H20" s="43"/>
      <c r="I20" s="84"/>
      <c r="J20" s="38"/>
      <c r="K20" s="84"/>
      <c r="L20" s="41"/>
      <c r="M20" s="87"/>
      <c r="N20" s="87"/>
      <c r="O20" s="84"/>
      <c r="P20" s="74"/>
    </row>
    <row r="21" ht="20.1" customHeight="1" spans="1:18">
      <c r="A21" s="38"/>
      <c r="B21" s="39"/>
      <c r="C21" s="40"/>
      <c r="D21" s="41"/>
      <c r="E21" s="42"/>
      <c r="F21" s="41"/>
      <c r="G21" s="41"/>
      <c r="H21" s="43"/>
      <c r="I21" s="84"/>
      <c r="J21" s="38"/>
      <c r="K21" s="84"/>
      <c r="L21" s="41"/>
      <c r="M21" s="43"/>
      <c r="N21" s="43"/>
      <c r="O21" s="84"/>
      <c r="P21" s="74"/>
      <c r="Q21" s="102"/>
      <c r="R21" s="102"/>
    </row>
    <row r="22" ht="20.1" customHeight="1" spans="1:16">
      <c r="A22" s="38"/>
      <c r="B22" s="39"/>
      <c r="C22" s="40"/>
      <c r="D22" s="41"/>
      <c r="E22" s="42"/>
      <c r="F22" s="41"/>
      <c r="G22" s="41"/>
      <c r="H22" s="43"/>
      <c r="I22" s="84"/>
      <c r="J22" s="38"/>
      <c r="K22" s="84"/>
      <c r="L22" s="41"/>
      <c r="M22" s="43"/>
      <c r="N22" s="43"/>
      <c r="O22" s="84"/>
      <c r="P22" s="74"/>
    </row>
    <row r="23" ht="20.1" customHeight="1" spans="1:18">
      <c r="A23" s="38"/>
      <c r="B23" s="39"/>
      <c r="C23" s="40"/>
      <c r="D23" s="41"/>
      <c r="E23" s="42"/>
      <c r="F23" s="41"/>
      <c r="G23" s="41"/>
      <c r="H23" s="43"/>
      <c r="I23" s="84"/>
      <c r="J23" s="38"/>
      <c r="K23" s="84"/>
      <c r="L23" s="41"/>
      <c r="M23" s="43"/>
      <c r="N23" s="43"/>
      <c r="O23" s="84"/>
      <c r="P23" s="74"/>
      <c r="Q23" s="103">
        <f>C4-C3</f>
        <v>6975.17000000001</v>
      </c>
      <c r="R23" s="74"/>
    </row>
    <row r="24" s="2" customFormat="1" ht="24.95" customHeight="1" spans="1:22">
      <c r="A24" s="44" t="s">
        <v>40</v>
      </c>
      <c r="B24" s="44"/>
      <c r="C24" s="45" t="s">
        <v>41</v>
      </c>
      <c r="D24" s="46">
        <f t="shared" ref="D24:G24" si="0">SUM(D7:D23)</f>
        <v>234000</v>
      </c>
      <c r="E24" s="45" t="s">
        <v>41</v>
      </c>
      <c r="F24" s="46">
        <f t="shared" si="0"/>
        <v>266645.89</v>
      </c>
      <c r="G24" s="46">
        <f t="shared" si="0"/>
        <v>259000</v>
      </c>
      <c r="H24" s="45" t="s">
        <v>41</v>
      </c>
      <c r="I24" s="46">
        <f t="shared" ref="I24:L24" si="1">SUM(I7:I23)</f>
        <v>2666.71</v>
      </c>
      <c r="J24" s="45" t="s">
        <v>41</v>
      </c>
      <c r="K24" s="46">
        <f t="shared" si="1"/>
        <v>23782.82</v>
      </c>
      <c r="L24" s="46">
        <f t="shared" si="1"/>
        <v>1500</v>
      </c>
      <c r="M24" s="45" t="s">
        <v>41</v>
      </c>
      <c r="N24" s="45"/>
      <c r="O24" s="46">
        <f>SUM(O7:O23)</f>
        <v>206050.47</v>
      </c>
      <c r="P24" s="88"/>
      <c r="Q24" s="88"/>
      <c r="R24" s="88"/>
      <c r="S24" s="3"/>
      <c r="T24" s="3"/>
      <c r="U24" s="1"/>
      <c r="V24" s="1"/>
    </row>
    <row r="25" ht="26.1" customHeight="1" spans="1:18">
      <c r="A25" s="47" t="s">
        <v>42</v>
      </c>
      <c r="B25" s="47"/>
      <c r="C25" s="38" t="s">
        <v>43</v>
      </c>
      <c r="D25" s="48">
        <f>O14</f>
        <v>25807</v>
      </c>
      <c r="E25" s="48"/>
      <c r="F25" s="48"/>
      <c r="G25" s="48"/>
      <c r="H25" s="49" t="s">
        <v>44</v>
      </c>
      <c r="I25" s="49"/>
      <c r="J25" s="31" t="s">
        <v>62</v>
      </c>
      <c r="K25" s="31"/>
      <c r="L25" s="31"/>
      <c r="M25" s="31"/>
      <c r="N25" s="31"/>
      <c r="O25" s="31"/>
      <c r="P25" s="74"/>
      <c r="Q25" s="74"/>
      <c r="R25" s="74"/>
    </row>
    <row r="26" ht="26.1" customHeight="1" spans="1:18">
      <c r="A26" s="47"/>
      <c r="B26" s="47"/>
      <c r="C26" s="50" t="s">
        <v>47</v>
      </c>
      <c r="D26" s="51">
        <f>D25</f>
        <v>25807</v>
      </c>
      <c r="E26" s="51"/>
      <c r="F26" s="51"/>
      <c r="G26" s="51"/>
      <c r="H26" s="52"/>
      <c r="I26" s="52"/>
      <c r="J26" s="31" t="s">
        <v>63</v>
      </c>
      <c r="K26" s="31"/>
      <c r="L26" s="31"/>
      <c r="M26" s="31"/>
      <c r="N26" s="31"/>
      <c r="O26" s="31"/>
      <c r="P26" s="74"/>
      <c r="R26" s="1"/>
    </row>
    <row r="27" ht="45" customHeight="1" spans="1:20">
      <c r="A27" s="7" t="s">
        <v>49</v>
      </c>
      <c r="B27" s="53"/>
      <c r="C27" s="54" t="s">
        <v>50</v>
      </c>
      <c r="D27" s="55" t="s">
        <v>64</v>
      </c>
      <c r="E27" s="56"/>
      <c r="F27" s="56"/>
      <c r="G27" s="56"/>
      <c r="H27" s="56"/>
      <c r="I27" s="56"/>
      <c r="J27" s="55"/>
      <c r="K27" s="55"/>
      <c r="L27" s="55"/>
      <c r="M27" s="55"/>
      <c r="N27" s="55"/>
      <c r="O27" s="89"/>
      <c r="P27" s="74"/>
      <c r="R27" s="104"/>
      <c r="S27" s="105"/>
      <c r="T27" s="105"/>
    </row>
    <row r="28" ht="45" customHeight="1" spans="1:16">
      <c r="A28" s="44" t="s">
        <v>53</v>
      </c>
      <c r="B28" s="44"/>
      <c r="C28" s="57" t="s">
        <v>54</v>
      </c>
      <c r="D28" s="58"/>
      <c r="E28" s="58"/>
      <c r="F28" s="58"/>
      <c r="G28" s="58"/>
      <c r="H28" s="58"/>
      <c r="I28" s="58"/>
      <c r="J28" s="90"/>
      <c r="K28" s="90"/>
      <c r="L28" s="90"/>
      <c r="M28" s="90"/>
      <c r="N28" s="90"/>
      <c r="O28" s="91"/>
      <c r="P28"/>
    </row>
    <row r="29" ht="45" customHeight="1" spans="1:16">
      <c r="A29" s="44" t="s">
        <v>55</v>
      </c>
      <c r="B29" s="44"/>
      <c r="C29" s="59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92"/>
      <c r="P29" s="74"/>
    </row>
    <row r="30" ht="45" customHeight="1" spans="1:20">
      <c r="A30" s="44" t="s">
        <v>56</v>
      </c>
      <c r="B30" s="44"/>
      <c r="C30" s="61" t="s">
        <v>57</v>
      </c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93"/>
      <c r="P30" s="74"/>
      <c r="T30" s="104"/>
    </row>
    <row r="31" ht="42" customHeight="1" spans="1:16">
      <c r="A31" s="7" t="s">
        <v>58</v>
      </c>
      <c r="B31" s="7"/>
      <c r="C31" s="63"/>
      <c r="D31" s="63"/>
      <c r="E31" s="63"/>
      <c r="F31" s="63"/>
      <c r="G31" s="63"/>
      <c r="H31" s="63"/>
      <c r="I31" s="7" t="s">
        <v>65</v>
      </c>
      <c r="J31" s="7"/>
      <c r="K31" s="63"/>
      <c r="L31" s="63"/>
      <c r="M31" s="63"/>
      <c r="N31" s="63"/>
      <c r="O31" s="63"/>
      <c r="P31" s="74"/>
    </row>
    <row r="35" spans="2:22">
      <c r="B35"/>
      <c r="D35" s="1"/>
      <c r="E35" s="1"/>
      <c r="F35" s="1"/>
      <c r="G35" s="1"/>
      <c r="I35" s="1"/>
      <c r="K35" s="1"/>
      <c r="L35" s="1"/>
      <c r="O35" s="1"/>
      <c r="Q35" s="3"/>
      <c r="U35" s="3"/>
      <c r="V35" s="3"/>
    </row>
    <row r="36" s="3" customFormat="1"/>
    <row r="37" s="3" customFormat="1" spans="2:2">
      <c r="B37"/>
    </row>
    <row r="38" s="3" customFormat="1" spans="17:22">
      <c r="Q38" s="1"/>
      <c r="U38" s="1"/>
      <c r="V38" s="1"/>
    </row>
  </sheetData>
  <mergeCells count="43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4:B24"/>
    <mergeCell ref="D25:G25"/>
    <mergeCell ref="J25:O25"/>
    <mergeCell ref="D26:G26"/>
    <mergeCell ref="J26:O26"/>
    <mergeCell ref="A27:B27"/>
    <mergeCell ref="D27:I27"/>
    <mergeCell ref="J27:O27"/>
    <mergeCell ref="A28:B28"/>
    <mergeCell ref="C28:O28"/>
    <mergeCell ref="A29:B29"/>
    <mergeCell ref="C29:O29"/>
    <mergeCell ref="A30:B30"/>
    <mergeCell ref="C30:O30"/>
    <mergeCell ref="A31:B31"/>
    <mergeCell ref="C31:H31"/>
    <mergeCell ref="I31:J31"/>
    <mergeCell ref="K31:O31"/>
    <mergeCell ref="A5:A6"/>
    <mergeCell ref="A25:B26"/>
    <mergeCell ref="H25:I26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38"/>
  <sheetViews>
    <sheetView tabSelected="1" workbookViewId="0">
      <selection activeCell="N16" sqref="N16:O16"/>
    </sheetView>
  </sheetViews>
  <sheetFormatPr defaultColWidth="9" defaultRowHeight="13.5"/>
  <cols>
    <col min="1" max="1" width="3.625" style="1" customWidth="1"/>
    <col min="2" max="2" width="6.625" style="4" customWidth="1"/>
    <col min="3" max="3" width="3.625" style="1" customWidth="1"/>
    <col min="4" max="4" width="11.375" style="5" customWidth="1"/>
    <col min="5" max="5" width="5.75" style="4" customWidth="1"/>
    <col min="6" max="6" width="11.375" style="5" customWidth="1"/>
    <col min="7" max="7" width="10.375" style="5" customWidth="1"/>
    <col min="8" max="8" width="3.625" style="1" customWidth="1"/>
    <col min="9" max="9" width="9.75" style="5" customWidth="1"/>
    <col min="10" max="10" width="4.125" style="1" customWidth="1"/>
    <col min="11" max="11" width="9.875" style="5" customWidth="1"/>
    <col min="12" max="12" width="8.75" style="5" customWidth="1"/>
    <col min="13" max="14" width="5.5" style="1" customWidth="1"/>
    <col min="15" max="15" width="9.25" style="5" customWidth="1"/>
    <col min="16" max="16" width="11.125" style="1" customWidth="1"/>
    <col min="17" max="17" width="10.5" style="1" customWidth="1"/>
    <col min="18" max="18" width="6.25" style="3" customWidth="1"/>
    <col min="19" max="19" width="8.625" style="3" customWidth="1"/>
    <col min="20" max="20" width="23.75" style="3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s="1" customFormat="1" ht="24.95" customHeigh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4"/>
      <c r="Q1" s="37" t="s">
        <v>1</v>
      </c>
      <c r="R1" s="3"/>
      <c r="S1" s="3"/>
      <c r="T1" s="3"/>
    </row>
    <row r="2" s="1" customFormat="1" ht="24.95" customHeight="1" spans="1:36">
      <c r="A2" s="7" t="s">
        <v>2</v>
      </c>
      <c r="B2" s="7"/>
      <c r="C2" s="8" t="s">
        <v>3</v>
      </c>
      <c r="D2" s="9"/>
      <c r="E2" s="9"/>
      <c r="F2" s="9"/>
      <c r="G2" s="9"/>
      <c r="H2" s="9"/>
      <c r="I2" s="9"/>
      <c r="J2" s="9"/>
      <c r="K2" s="65"/>
      <c r="L2" s="53" t="s">
        <v>4</v>
      </c>
      <c r="M2" s="66"/>
      <c r="N2" s="67" t="s">
        <v>5</v>
      </c>
      <c r="O2" s="68"/>
      <c r="P2" s="69"/>
      <c r="Q2" s="69"/>
      <c r="R2" s="94"/>
      <c r="S2" s="94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</row>
    <row r="3" s="1" customFormat="1" ht="24.95" customHeight="1" spans="1:36">
      <c r="A3" s="7" t="s">
        <v>6</v>
      </c>
      <c r="B3" s="7"/>
      <c r="C3" s="10">
        <v>259670.72</v>
      </c>
      <c r="D3" s="11"/>
      <c r="E3" s="11"/>
      <c r="F3" s="12"/>
      <c r="G3" s="13" t="s">
        <v>7</v>
      </c>
      <c r="H3" s="14" t="s">
        <v>8</v>
      </c>
      <c r="I3" s="70"/>
      <c r="J3" s="70"/>
      <c r="K3" s="71"/>
      <c r="L3" s="7" t="s">
        <v>9</v>
      </c>
      <c r="M3" s="7"/>
      <c r="N3" s="72" t="s">
        <v>10</v>
      </c>
      <c r="O3" s="73"/>
      <c r="P3" s="74"/>
      <c r="Q3" s="95" t="s">
        <v>5</v>
      </c>
      <c r="R3" s="96">
        <v>191</v>
      </c>
      <c r="S3" s="96">
        <v>3484</v>
      </c>
      <c r="T3" s="97" t="s">
        <v>3</v>
      </c>
      <c r="U3" s="98" t="s">
        <v>8</v>
      </c>
      <c r="V3" s="99">
        <v>259670.72</v>
      </c>
      <c r="W3" s="100" t="s">
        <v>11</v>
      </c>
      <c r="X3" s="100" t="s">
        <v>12</v>
      </c>
      <c r="Y3" s="106" t="s">
        <v>13</v>
      </c>
      <c r="Z3" s="107" t="s">
        <v>14</v>
      </c>
      <c r="AA3" s="107" t="s">
        <v>15</v>
      </c>
      <c r="AB3" s="108" t="s">
        <v>16</v>
      </c>
      <c r="AC3" s="109" t="s">
        <v>17</v>
      </c>
      <c r="AD3" s="110"/>
      <c r="AE3" s="74"/>
      <c r="AF3" s="74"/>
      <c r="AG3" s="74"/>
      <c r="AH3" s="74"/>
      <c r="AI3" s="74"/>
      <c r="AJ3" s="74"/>
    </row>
    <row r="4" s="1" customFormat="1" ht="24.95" customHeight="1" spans="1:17">
      <c r="A4" s="7" t="s">
        <v>18</v>
      </c>
      <c r="B4" s="7"/>
      <c r="C4" s="15">
        <v>266645.89</v>
      </c>
      <c r="D4" s="16"/>
      <c r="E4" s="16"/>
      <c r="F4" s="17"/>
      <c r="G4" s="13" t="s">
        <v>19</v>
      </c>
      <c r="H4" s="10"/>
      <c r="I4" s="11"/>
      <c r="J4" s="11"/>
      <c r="K4" s="12"/>
      <c r="L4" s="7" t="s">
        <v>20</v>
      </c>
      <c r="M4" s="7"/>
      <c r="N4" s="75">
        <v>3484</v>
      </c>
      <c r="O4" s="76"/>
      <c r="P4" s="74"/>
      <c r="Q4" s="101"/>
    </row>
    <row r="5" s="1" customFormat="1" ht="24.95" customHeight="1" spans="1:37">
      <c r="A5" s="7" t="s">
        <v>21</v>
      </c>
      <c r="B5" s="7" t="s">
        <v>22</v>
      </c>
      <c r="C5" s="7"/>
      <c r="D5" s="7"/>
      <c r="E5" s="7" t="s">
        <v>23</v>
      </c>
      <c r="F5" s="7"/>
      <c r="G5" s="18" t="s">
        <v>24</v>
      </c>
      <c r="H5" s="7" t="s">
        <v>25</v>
      </c>
      <c r="I5" s="7"/>
      <c r="J5" s="7" t="s">
        <v>26</v>
      </c>
      <c r="K5" s="7"/>
      <c r="L5" s="7" t="s">
        <v>27</v>
      </c>
      <c r="M5" s="7"/>
      <c r="N5" s="77" t="s">
        <v>28</v>
      </c>
      <c r="O5" s="77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</row>
    <row r="6" s="1" customFormat="1" ht="24.95" customHeight="1" spans="1:37">
      <c r="A6" s="7"/>
      <c r="B6" s="19" t="s">
        <v>29</v>
      </c>
      <c r="C6" s="7" t="s">
        <v>30</v>
      </c>
      <c r="D6" s="18" t="s">
        <v>31</v>
      </c>
      <c r="E6" s="19" t="s">
        <v>29</v>
      </c>
      <c r="F6" s="18" t="s">
        <v>31</v>
      </c>
      <c r="G6" s="18" t="s">
        <v>31</v>
      </c>
      <c r="H6" s="7" t="s">
        <v>32</v>
      </c>
      <c r="I6" s="18" t="s">
        <v>31</v>
      </c>
      <c r="J6" s="7" t="s">
        <v>33</v>
      </c>
      <c r="K6" s="13" t="s">
        <v>31</v>
      </c>
      <c r="L6" s="18" t="s">
        <v>31</v>
      </c>
      <c r="M6" s="7" t="s">
        <v>34</v>
      </c>
      <c r="N6" s="77" t="s">
        <v>35</v>
      </c>
      <c r="O6" s="77" t="s">
        <v>31</v>
      </c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</row>
    <row r="7" s="1" customFormat="1" ht="47.25" customHeight="1" spans="1:20">
      <c r="A7" s="20">
        <v>1</v>
      </c>
      <c r="B7" s="21">
        <v>42830</v>
      </c>
      <c r="C7" s="22" t="s">
        <v>36</v>
      </c>
      <c r="D7" s="23">
        <v>207000</v>
      </c>
      <c r="E7" s="24">
        <v>42775</v>
      </c>
      <c r="F7" s="23">
        <v>259670.72</v>
      </c>
      <c r="G7" s="23">
        <v>259000</v>
      </c>
      <c r="H7" s="25" t="s">
        <v>37</v>
      </c>
      <c r="I7" s="78">
        <f>ROUNDUP(C3*0.01,2)</f>
        <v>2596.71</v>
      </c>
      <c r="J7" s="79" t="s">
        <v>38</v>
      </c>
      <c r="K7" s="78">
        <v>23159.82</v>
      </c>
      <c r="L7" s="28">
        <v>1000</v>
      </c>
      <c r="M7" s="18"/>
      <c r="N7" s="18"/>
      <c r="O7" s="80">
        <f>ROUNDUP(D7-I7-K7-L7,2)</f>
        <v>180243.47</v>
      </c>
      <c r="P7" s="74"/>
      <c r="S7" s="3"/>
      <c r="T7"/>
    </row>
    <row r="8" s="1" customFormat="1" ht="24.95" customHeight="1" spans="1:20">
      <c r="A8" s="7"/>
      <c r="B8" s="26"/>
      <c r="C8" s="27"/>
      <c r="D8" s="28"/>
      <c r="E8" s="29"/>
      <c r="F8" s="28"/>
      <c r="G8" s="28"/>
      <c r="H8" s="30"/>
      <c r="I8" s="78"/>
      <c r="J8" s="7"/>
      <c r="K8" s="78"/>
      <c r="L8" s="81" t="s">
        <v>39</v>
      </c>
      <c r="M8" s="82"/>
      <c r="N8" s="83"/>
      <c r="O8" s="80"/>
      <c r="P8"/>
      <c r="S8" s="3"/>
      <c r="T8" s="3"/>
    </row>
    <row r="9" s="1" customFormat="1" ht="24.95" customHeight="1" spans="1:20">
      <c r="A9" s="31"/>
      <c r="B9" s="32"/>
      <c r="C9" s="33"/>
      <c r="D9" s="34"/>
      <c r="E9" s="35"/>
      <c r="F9" s="34"/>
      <c r="G9" s="34"/>
      <c r="H9" s="36"/>
      <c r="I9" s="84"/>
      <c r="J9" s="85"/>
      <c r="K9" s="84"/>
      <c r="L9" s="41"/>
      <c r="M9" s="43"/>
      <c r="N9" s="43"/>
      <c r="O9" s="86"/>
      <c r="P9" s="74"/>
      <c r="S9" s="3"/>
      <c r="T9" s="3"/>
    </row>
    <row r="10" s="1" customFormat="1" ht="24.95" customHeight="1" spans="1:20">
      <c r="A10" s="31"/>
      <c r="B10" s="32"/>
      <c r="C10" s="33"/>
      <c r="D10" s="34"/>
      <c r="E10" s="35"/>
      <c r="F10" s="34"/>
      <c r="G10" s="34"/>
      <c r="H10" s="36"/>
      <c r="I10" s="84"/>
      <c r="J10" s="85"/>
      <c r="K10" s="84"/>
      <c r="L10" s="41"/>
      <c r="M10" s="43"/>
      <c r="N10" s="43"/>
      <c r="O10" s="86"/>
      <c r="P10" s="74"/>
      <c r="S10" s="3"/>
      <c r="T10" s="3"/>
    </row>
    <row r="11" s="1" customFormat="1" ht="24.95" customHeight="1" spans="1:20">
      <c r="A11" s="31"/>
      <c r="B11" s="32"/>
      <c r="C11" s="33"/>
      <c r="D11" s="34"/>
      <c r="E11" s="35"/>
      <c r="F11" s="34"/>
      <c r="G11" s="34"/>
      <c r="H11" s="36"/>
      <c r="I11" s="84"/>
      <c r="J11" s="85"/>
      <c r="K11" s="84"/>
      <c r="L11" s="41"/>
      <c r="M11" s="43"/>
      <c r="N11" s="43"/>
      <c r="O11" s="86"/>
      <c r="P11" s="74"/>
      <c r="S11" s="3"/>
      <c r="T11" s="3"/>
    </row>
    <row r="12" s="1" customFormat="1" ht="23.1" customHeight="1" spans="1:20">
      <c r="A12" s="31"/>
      <c r="B12" s="32"/>
      <c r="C12" s="33"/>
      <c r="D12" s="34"/>
      <c r="E12" s="35"/>
      <c r="F12" s="34"/>
      <c r="G12" s="34"/>
      <c r="H12" s="36"/>
      <c r="I12" s="84"/>
      <c r="J12" s="85"/>
      <c r="K12" s="84"/>
      <c r="L12" s="41"/>
      <c r="M12" s="43"/>
      <c r="N12" s="43"/>
      <c r="O12" s="86"/>
      <c r="P12" s="74"/>
      <c r="S12" s="3"/>
      <c r="T12" s="3"/>
    </row>
    <row r="13" s="1" customFormat="1" ht="23.1" customHeight="1" spans="1:20">
      <c r="A13" s="31"/>
      <c r="B13" s="37"/>
      <c r="C13" s="33"/>
      <c r="D13" s="34"/>
      <c r="E13" s="35"/>
      <c r="F13" s="34"/>
      <c r="G13" s="34"/>
      <c r="H13" s="36"/>
      <c r="I13" s="84"/>
      <c r="J13" s="85"/>
      <c r="K13" s="84"/>
      <c r="L13" s="41"/>
      <c r="M13" s="43"/>
      <c r="N13" s="43"/>
      <c r="O13" s="86"/>
      <c r="P13" s="74"/>
      <c r="S13" s="3"/>
      <c r="T13" s="3"/>
    </row>
    <row r="14" s="1" customFormat="1" ht="61.5" customHeight="1" spans="1:20">
      <c r="A14" s="20">
        <v>2</v>
      </c>
      <c r="B14" s="21">
        <v>43248</v>
      </c>
      <c r="C14" s="22" t="s">
        <v>36</v>
      </c>
      <c r="D14" s="23">
        <v>27000</v>
      </c>
      <c r="E14" s="21">
        <v>42998</v>
      </c>
      <c r="F14" s="23">
        <v>6975.17</v>
      </c>
      <c r="G14" s="23"/>
      <c r="H14" s="25" t="s">
        <v>59</v>
      </c>
      <c r="I14" s="78">
        <v>70</v>
      </c>
      <c r="J14" s="79" t="s">
        <v>38</v>
      </c>
      <c r="K14" s="78">
        <v>623</v>
      </c>
      <c r="L14" s="28">
        <v>500</v>
      </c>
      <c r="M14" s="18"/>
      <c r="N14" s="18" t="s">
        <v>60</v>
      </c>
      <c r="O14" s="80">
        <f>ROUNDUP(D14-I14-K14-L14,2)</f>
        <v>25807</v>
      </c>
      <c r="P14" s="74"/>
      <c r="S14" s="3"/>
      <c r="T14" s="3"/>
    </row>
    <row r="15" s="1" customFormat="1" ht="20.1" customHeight="1" spans="1:20">
      <c r="A15" s="7"/>
      <c r="B15" s="26"/>
      <c r="C15" s="27"/>
      <c r="D15" s="28"/>
      <c r="E15" s="29"/>
      <c r="F15" s="28"/>
      <c r="G15" s="28"/>
      <c r="H15" s="30"/>
      <c r="I15" s="78"/>
      <c r="J15" s="7"/>
      <c r="K15" s="78"/>
      <c r="L15" s="81"/>
      <c r="M15" s="82" t="s">
        <v>61</v>
      </c>
      <c r="N15" s="83"/>
      <c r="O15" s="80"/>
      <c r="P15" s="74"/>
      <c r="S15" s="3"/>
      <c r="T15" s="3"/>
    </row>
    <row r="16" s="1" customFormat="1" ht="20.1" customHeight="1" spans="1:20">
      <c r="A16" s="31">
        <v>3</v>
      </c>
      <c r="B16" s="32">
        <v>45086</v>
      </c>
      <c r="C16" s="33" t="s">
        <v>36</v>
      </c>
      <c r="D16" s="34">
        <v>32645.89</v>
      </c>
      <c r="E16" s="35"/>
      <c r="F16" s="34"/>
      <c r="G16" s="34"/>
      <c r="H16" s="36"/>
      <c r="I16" s="84"/>
      <c r="J16" s="85"/>
      <c r="K16" s="84">
        <v>432.4</v>
      </c>
      <c r="L16" s="41">
        <v>50</v>
      </c>
      <c r="M16" s="43"/>
      <c r="N16" s="43" t="s">
        <v>66</v>
      </c>
      <c r="O16" s="86">
        <v>32163.49</v>
      </c>
      <c r="P16" s="74"/>
      <c r="S16" s="3"/>
      <c r="T16" s="3"/>
    </row>
    <row r="17" s="1" customFormat="1" ht="20.1" customHeight="1" spans="1:20">
      <c r="A17" s="31"/>
      <c r="B17" s="32"/>
      <c r="C17" s="33"/>
      <c r="D17" s="34"/>
      <c r="E17" s="35"/>
      <c r="F17" s="34"/>
      <c r="G17" s="34"/>
      <c r="H17" s="36"/>
      <c r="I17" s="84"/>
      <c r="J17" s="85"/>
      <c r="K17" s="84"/>
      <c r="L17" s="41"/>
      <c r="M17" s="43"/>
      <c r="N17" s="43"/>
      <c r="O17" s="86"/>
      <c r="P17" s="74"/>
      <c r="S17" s="3"/>
      <c r="T17" s="3"/>
    </row>
    <row r="18" s="1" customFormat="1" ht="20.1" customHeight="1" spans="1:20">
      <c r="A18" s="31"/>
      <c r="B18" s="32"/>
      <c r="C18" s="33"/>
      <c r="D18" s="34"/>
      <c r="E18" s="35"/>
      <c r="F18" s="34"/>
      <c r="G18" s="34"/>
      <c r="H18" s="36"/>
      <c r="I18" s="84"/>
      <c r="J18" s="85"/>
      <c r="K18" s="84"/>
      <c r="L18" s="41"/>
      <c r="M18" s="43"/>
      <c r="N18" s="43"/>
      <c r="O18" s="86"/>
      <c r="P18" s="74"/>
      <c r="S18" s="3"/>
      <c r="T18" s="3"/>
    </row>
    <row r="19" s="1" customFormat="1" ht="20.1" customHeight="1" spans="1:17">
      <c r="A19" s="31"/>
      <c r="B19" s="32"/>
      <c r="C19" s="33"/>
      <c r="D19" s="34"/>
      <c r="E19" s="35"/>
      <c r="F19" s="34"/>
      <c r="G19" s="34"/>
      <c r="H19" s="36"/>
      <c r="I19" s="84"/>
      <c r="J19" s="85"/>
      <c r="K19" s="84"/>
      <c r="L19" s="41"/>
      <c r="M19" s="43"/>
      <c r="N19" s="43"/>
      <c r="O19" s="86"/>
      <c r="P19" s="74"/>
      <c r="Q19" s="5"/>
    </row>
    <row r="20" s="1" customFormat="1" ht="20.1" customHeight="1" spans="1:20">
      <c r="A20" s="38"/>
      <c r="B20" s="39"/>
      <c r="C20" s="40"/>
      <c r="D20" s="41"/>
      <c r="E20" s="42"/>
      <c r="F20" s="41"/>
      <c r="G20" s="41"/>
      <c r="H20" s="43"/>
      <c r="I20" s="84"/>
      <c r="J20" s="38"/>
      <c r="K20" s="84"/>
      <c r="L20" s="41"/>
      <c r="M20" s="87"/>
      <c r="N20" s="87"/>
      <c r="O20" s="84"/>
      <c r="P20" s="74"/>
      <c r="Q20" s="1">
        <f>D24-I24-K24-L24-O24</f>
        <v>0</v>
      </c>
      <c r="R20" s="3"/>
      <c r="S20" s="3">
        <v>32013.49</v>
      </c>
      <c r="T20" s="3"/>
    </row>
    <row r="21" s="1" customFormat="1" ht="20.1" customHeight="1" spans="1:20">
      <c r="A21" s="38"/>
      <c r="B21" s="39"/>
      <c r="C21" s="40"/>
      <c r="D21" s="41"/>
      <c r="E21" s="42"/>
      <c r="F21" s="41"/>
      <c r="G21" s="41"/>
      <c r="H21" s="43"/>
      <c r="I21" s="84"/>
      <c r="J21" s="38"/>
      <c r="K21" s="84"/>
      <c r="L21" s="41"/>
      <c r="M21" s="43"/>
      <c r="N21" s="43"/>
      <c r="O21" s="84"/>
      <c r="P21" s="74"/>
      <c r="Q21" s="102"/>
      <c r="R21" s="102"/>
      <c r="S21" s="3">
        <f>O16-S20</f>
        <v>150</v>
      </c>
      <c r="T21" s="3"/>
    </row>
    <row r="22" s="1" customFormat="1" ht="20.1" customHeight="1" spans="1:20">
      <c r="A22" s="38"/>
      <c r="B22" s="39"/>
      <c r="C22" s="40"/>
      <c r="D22" s="41"/>
      <c r="E22" s="42"/>
      <c r="F22" s="41"/>
      <c r="G22" s="41"/>
      <c r="H22" s="43"/>
      <c r="I22" s="84"/>
      <c r="J22" s="38"/>
      <c r="K22" s="84"/>
      <c r="L22" s="41"/>
      <c r="M22" s="43"/>
      <c r="N22" s="43"/>
      <c r="O22" s="84"/>
      <c r="P22" s="74"/>
      <c r="R22" s="3"/>
      <c r="S22" s="3"/>
      <c r="T22" s="3"/>
    </row>
    <row r="23" s="1" customFormat="1" ht="20.1" customHeight="1" spans="1:20">
      <c r="A23" s="38"/>
      <c r="B23" s="39"/>
      <c r="C23" s="40"/>
      <c r="D23" s="41"/>
      <c r="E23" s="42"/>
      <c r="F23" s="41"/>
      <c r="G23" s="41"/>
      <c r="H23" s="43"/>
      <c r="I23" s="84"/>
      <c r="J23" s="38"/>
      <c r="K23" s="84"/>
      <c r="L23" s="41"/>
      <c r="M23" s="43"/>
      <c r="N23" s="43"/>
      <c r="O23" s="84"/>
      <c r="P23" s="74"/>
      <c r="Q23" s="103"/>
      <c r="R23" s="74"/>
      <c r="S23" s="3"/>
      <c r="T23" s="3"/>
    </row>
    <row r="24" s="2" customFormat="1" ht="24.95" customHeight="1" spans="1:22">
      <c r="A24" s="44" t="s">
        <v>40</v>
      </c>
      <c r="B24" s="44"/>
      <c r="C24" s="45" t="s">
        <v>41</v>
      </c>
      <c r="D24" s="46">
        <f t="shared" ref="D24:G24" si="0">SUM(D7:D23)</f>
        <v>266645.89</v>
      </c>
      <c r="E24" s="45" t="s">
        <v>41</v>
      </c>
      <c r="F24" s="46">
        <f t="shared" si="0"/>
        <v>266645.89</v>
      </c>
      <c r="G24" s="46">
        <f t="shared" si="0"/>
        <v>259000</v>
      </c>
      <c r="H24" s="45" t="s">
        <v>41</v>
      </c>
      <c r="I24" s="46">
        <f t="shared" ref="I24:L24" si="1">SUM(I7:I23)</f>
        <v>2666.71</v>
      </c>
      <c r="J24" s="45" t="s">
        <v>41</v>
      </c>
      <c r="K24" s="46">
        <f t="shared" si="1"/>
        <v>24215.22</v>
      </c>
      <c r="L24" s="46">
        <f t="shared" si="1"/>
        <v>1550</v>
      </c>
      <c r="M24" s="45" t="s">
        <v>41</v>
      </c>
      <c r="N24" s="45"/>
      <c r="O24" s="46">
        <f>SUM(O7:O23)</f>
        <v>238213.96</v>
      </c>
      <c r="P24" s="88"/>
      <c r="Q24" s="88">
        <f>D24-I24-K24-L24-O24</f>
        <v>0</v>
      </c>
      <c r="R24" s="88"/>
      <c r="S24" s="3"/>
      <c r="T24" s="3"/>
      <c r="U24" s="1"/>
      <c r="V24" s="1"/>
    </row>
    <row r="25" s="1" customFormat="1" ht="26.1" customHeight="1" spans="1:20">
      <c r="A25" s="47" t="s">
        <v>42</v>
      </c>
      <c r="B25" s="47"/>
      <c r="C25" s="38" t="s">
        <v>43</v>
      </c>
      <c r="D25" s="48">
        <v>32163.49</v>
      </c>
      <c r="E25" s="48"/>
      <c r="F25" s="48"/>
      <c r="G25" s="48"/>
      <c r="H25" s="49" t="s">
        <v>44</v>
      </c>
      <c r="I25" s="49"/>
      <c r="J25" s="31" t="s">
        <v>62</v>
      </c>
      <c r="K25" s="31"/>
      <c r="L25" s="31"/>
      <c r="M25" s="31"/>
      <c r="N25" s="31"/>
      <c r="O25" s="31"/>
      <c r="P25" s="74"/>
      <c r="Q25" s="74"/>
      <c r="R25" s="74"/>
      <c r="S25" s="3"/>
      <c r="T25" s="3"/>
    </row>
    <row r="26" s="1" customFormat="1" ht="26.1" customHeight="1" spans="1:20">
      <c r="A26" s="47"/>
      <c r="B26" s="47"/>
      <c r="C26" s="50" t="s">
        <v>47</v>
      </c>
      <c r="D26" s="51">
        <f>D25</f>
        <v>32163.49</v>
      </c>
      <c r="E26" s="51"/>
      <c r="F26" s="51"/>
      <c r="G26" s="51"/>
      <c r="H26" s="52"/>
      <c r="I26" s="52"/>
      <c r="J26" s="31" t="s">
        <v>63</v>
      </c>
      <c r="K26" s="31"/>
      <c r="L26" s="31"/>
      <c r="M26" s="31"/>
      <c r="N26" s="31"/>
      <c r="O26" s="31"/>
      <c r="P26" s="74"/>
      <c r="S26" s="3"/>
      <c r="T26" s="3"/>
    </row>
    <row r="27" s="1" customFormat="1" ht="45" customHeight="1" spans="1:20">
      <c r="A27" s="7" t="s">
        <v>49</v>
      </c>
      <c r="B27" s="53"/>
      <c r="C27" s="54" t="s">
        <v>50</v>
      </c>
      <c r="D27" s="55" t="s">
        <v>64</v>
      </c>
      <c r="E27" s="56"/>
      <c r="F27" s="56"/>
      <c r="G27" s="56"/>
      <c r="H27" s="56"/>
      <c r="I27" s="56"/>
      <c r="J27" s="55"/>
      <c r="K27" s="55"/>
      <c r="L27" s="55"/>
      <c r="M27" s="55"/>
      <c r="N27" s="55"/>
      <c r="O27" s="89"/>
      <c r="P27" s="74"/>
      <c r="R27" s="104"/>
      <c r="S27" s="105"/>
      <c r="T27" s="105"/>
    </row>
    <row r="28" s="1" customFormat="1" ht="45" customHeight="1" spans="1:20">
      <c r="A28" s="44" t="s">
        <v>53</v>
      </c>
      <c r="B28" s="44"/>
      <c r="C28" s="57" t="s">
        <v>54</v>
      </c>
      <c r="D28" s="58"/>
      <c r="E28" s="58"/>
      <c r="F28" s="58"/>
      <c r="G28" s="58"/>
      <c r="H28" s="58"/>
      <c r="I28" s="58"/>
      <c r="J28" s="90"/>
      <c r="K28" s="90"/>
      <c r="L28" s="90"/>
      <c r="M28" s="90"/>
      <c r="N28" s="90"/>
      <c r="O28" s="91"/>
      <c r="P28"/>
      <c r="R28" s="3"/>
      <c r="S28" s="3"/>
      <c r="T28" s="3"/>
    </row>
    <row r="29" s="1" customFormat="1" ht="45" customHeight="1" spans="1:20">
      <c r="A29" s="44" t="s">
        <v>55</v>
      </c>
      <c r="B29" s="44"/>
      <c r="C29" s="59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92"/>
      <c r="P29" s="74"/>
      <c r="R29" s="3"/>
      <c r="S29" s="3"/>
      <c r="T29" s="3"/>
    </row>
    <row r="30" s="1" customFormat="1" ht="45" customHeight="1" spans="1:20">
      <c r="A30" s="44" t="s">
        <v>56</v>
      </c>
      <c r="B30" s="44"/>
      <c r="C30" s="61" t="s">
        <v>57</v>
      </c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93"/>
      <c r="P30" s="74"/>
      <c r="R30" s="3"/>
      <c r="S30" s="3"/>
      <c r="T30" s="104"/>
    </row>
    <row r="31" s="1" customFormat="1" ht="42" customHeight="1" spans="1:20">
      <c r="A31" s="7" t="s">
        <v>58</v>
      </c>
      <c r="B31" s="7"/>
      <c r="C31" s="63"/>
      <c r="D31" s="63"/>
      <c r="E31" s="63"/>
      <c r="F31" s="63"/>
      <c r="G31" s="63"/>
      <c r="H31" s="63"/>
      <c r="I31" s="7" t="s">
        <v>65</v>
      </c>
      <c r="J31" s="7"/>
      <c r="K31" s="63"/>
      <c r="L31" s="63"/>
      <c r="M31" s="63"/>
      <c r="N31" s="63"/>
      <c r="O31" s="63"/>
      <c r="P31" s="74"/>
      <c r="R31" s="3"/>
      <c r="S31" s="3"/>
      <c r="T31" s="3"/>
    </row>
    <row r="32" s="1" customFormat="1" spans="2:20">
      <c r="B32" s="4"/>
      <c r="D32" s="5"/>
      <c r="E32" s="4"/>
      <c r="F32" s="5"/>
      <c r="G32" s="5"/>
      <c r="I32" s="5"/>
      <c r="K32" s="5"/>
      <c r="L32" s="5"/>
      <c r="O32" s="5"/>
      <c r="R32" s="3"/>
      <c r="S32" s="3"/>
      <c r="T32" s="3"/>
    </row>
    <row r="33" s="1" customFormat="1" spans="2:20">
      <c r="B33" s="4"/>
      <c r="D33" s="5"/>
      <c r="E33" s="4"/>
      <c r="F33" s="5"/>
      <c r="G33" s="5"/>
      <c r="I33" s="5"/>
      <c r="K33" s="5"/>
      <c r="L33" s="5"/>
      <c r="O33" s="5"/>
      <c r="R33" s="3"/>
      <c r="S33" s="3"/>
      <c r="T33" s="3"/>
    </row>
    <row r="34" s="1" customFormat="1" spans="2:20">
      <c r="B34" s="4"/>
      <c r="D34" s="5"/>
      <c r="E34" s="4"/>
      <c r="F34" s="5"/>
      <c r="G34" s="5"/>
      <c r="I34" s="5"/>
      <c r="K34" s="5"/>
      <c r="L34" s="5"/>
      <c r="O34" s="5"/>
      <c r="R34" s="3"/>
      <c r="S34" s="3"/>
      <c r="T34" s="3"/>
    </row>
    <row r="35" s="1" customFormat="1" spans="2:22">
      <c r="B35"/>
      <c r="Q35" s="3"/>
      <c r="R35" s="3"/>
      <c r="S35" s="3"/>
      <c r="T35" s="3"/>
      <c r="U35" s="3"/>
      <c r="V35" s="3"/>
    </row>
    <row r="36" s="3" customFormat="1"/>
    <row r="37" s="3" customFormat="1" spans="2:2">
      <c r="B37"/>
    </row>
    <row r="38" s="3" customFormat="1" spans="17:22">
      <c r="Q38" s="1"/>
      <c r="U38" s="1"/>
      <c r="V38" s="1"/>
    </row>
  </sheetData>
  <mergeCells count="43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4:B24"/>
    <mergeCell ref="D25:G25"/>
    <mergeCell ref="J25:O25"/>
    <mergeCell ref="D26:G26"/>
    <mergeCell ref="J26:O26"/>
    <mergeCell ref="A27:B27"/>
    <mergeCell ref="D27:I27"/>
    <mergeCell ref="J27:O27"/>
    <mergeCell ref="A28:B28"/>
    <mergeCell ref="C28:O28"/>
    <mergeCell ref="A29:B29"/>
    <mergeCell ref="C29:O29"/>
    <mergeCell ref="A30:B30"/>
    <mergeCell ref="C30:O30"/>
    <mergeCell ref="A31:B31"/>
    <mergeCell ref="C31:H31"/>
    <mergeCell ref="I31:J31"/>
    <mergeCell ref="K31:O31"/>
    <mergeCell ref="A5:A6"/>
    <mergeCell ref="A25:B26"/>
    <mergeCell ref="H25:I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3484-1</vt:lpstr>
      <vt:lpstr>3484-2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朱大金</cp:lastModifiedBy>
  <dcterms:created xsi:type="dcterms:W3CDTF">2017-01-21T06:29:00Z</dcterms:created>
  <cp:lastPrinted>2018-07-11T07:08:00Z</cp:lastPrinted>
  <dcterms:modified xsi:type="dcterms:W3CDTF">2023-06-19T01:34:32Z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4F153B0871E840CB8DABE984CC966B49</vt:lpwstr>
  </property>
</Properties>
</file>