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780" activeTab="5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</sheets>
  <calcPr calcId="144525"/>
</workbook>
</file>

<file path=xl/sharedStrings.xml><?xml version="1.0" encoding="utf-8"?>
<sst xmlns="http://schemas.openxmlformats.org/spreadsheetml/2006/main" count="633" uniqueCount="76">
  <si>
    <t xml:space="preserve">工程款支付证书 </t>
  </si>
  <si>
    <t>本次</t>
  </si>
  <si>
    <t>工程名称</t>
  </si>
  <si>
    <t>合肥市轨道交通3号线土建TJ05标段祁门路站土石方工程专业分包</t>
  </si>
  <si>
    <t>ERP编号</t>
  </si>
  <si>
    <t>档案编号</t>
  </si>
  <si>
    <t>CD2016-033</t>
  </si>
  <si>
    <t>2016.4.12</t>
  </si>
  <si>
    <t>孙 容</t>
  </si>
  <si>
    <t>合肥市
祁门路</t>
  </si>
  <si>
    <t>徐玉坤18905656818</t>
  </si>
  <si>
    <t>分包</t>
  </si>
  <si>
    <t>合同金额</t>
  </si>
  <si>
    <t>中标  日期</t>
  </si>
  <si>
    <t>已    供       工程资料</t>
  </si>
  <si>
    <t>合同资料扫描件</t>
  </si>
  <si>
    <t>庐江</t>
  </si>
  <si>
    <t>责任  单位</t>
  </si>
  <si>
    <t>经营中心</t>
  </si>
  <si>
    <t>决算金额</t>
  </si>
  <si>
    <t>竣工  日期</t>
  </si>
  <si>
    <t xml:space="preserve">合肥 </t>
  </si>
  <si>
    <t>责任人</t>
  </si>
  <si>
    <t>2017.4.25办理外经证费用504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</si>
  <si>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</si>
  <si>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</si>
  <si>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</si>
  <si>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</si>
  <si>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</si>
  <si>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</si>
  <si>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</si>
  <si>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</si>
  <si>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</si>
  <si>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</si>
  <si>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</si>
  <si>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</si>
  <si>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</si>
  <si>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</si>
  <si>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暂扣企业所得税9万</t>
  </si>
  <si>
    <t>徽</t>
  </si>
  <si>
    <t>此次管理费</t>
  </si>
  <si>
    <t>2016.4.27办理盖章手续车费100</t>
  </si>
  <si>
    <t>1%预留损失准备金</t>
  </si>
  <si>
    <t>安徽 智宏</t>
  </si>
  <si>
    <t>按邢总指示税按进度款的3.27%扣</t>
  </si>
  <si>
    <t xml:space="preserve">                                损失准备金累计：4000元</t>
  </si>
  <si>
    <t>合计</t>
  </si>
  <si>
    <t>-</t>
  </si>
  <si>
    <t>本次结算   支付明细</t>
  </si>
  <si>
    <t>应支付金额</t>
  </si>
  <si>
    <t>实际支付金额</t>
  </si>
  <si>
    <t>详见委托付款函</t>
  </si>
  <si>
    <t>已支付金额</t>
  </si>
  <si>
    <t>申请部门
意见</t>
  </si>
  <si>
    <t>项目管理
意见</t>
  </si>
  <si>
    <t>何总、朱总已同意支付（附表背面截图）。</t>
  </si>
  <si>
    <t>制表：齐亮亮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</si>
  <si>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</si>
  <si>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</si>
  <si>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</si>
  <si>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</si>
  <si>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</si>
  <si>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</si>
  <si>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资料扫描件？？</t>
  </si>
  <si>
    <t>徐春芳</t>
  </si>
  <si>
    <t>税款17141转个人卡上，后抵做管理费</t>
  </si>
  <si>
    <t>手续费</t>
  </si>
  <si>
    <t xml:space="preserve">                                损失准备金累计：6000元</t>
  </si>
  <si>
    <t>工</t>
  </si>
  <si>
    <t>已收齐</t>
  </si>
  <si>
    <t xml:space="preserve">                                损失准备金累计：8000元</t>
  </si>
  <si>
    <t>按吴总指示，暂扣14万不付</t>
  </si>
  <si>
    <t>退暂扣</t>
  </si>
  <si>
    <t>按邢总指示税按进度款的3.5%扣</t>
  </si>
  <si>
    <t>中</t>
  </si>
  <si>
    <t>扣7%税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</si>
</sst>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00B0F0"/>
      <name val="宋体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rgb="FF7030A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color rgb="FF7030A0"/>
      <name val="宋体"/>
      <charset val="134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.5"/>
      <color rgb="FF000000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6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15" borderId="19" applyNumberFormat="0" applyAlignment="0" applyProtection="0">
      <alignment vertical="center"/>
    </xf>
    <xf numFmtId="0" fontId="35" fillId="15" borderId="15" applyNumberFormat="0" applyAlignment="0" applyProtection="0">
      <alignment vertical="center"/>
    </xf>
    <xf numFmtId="0" fontId="36" fillId="16" borderId="20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2" borderId="3" xfId="51" applyFont="1" applyFill="1" applyBorder="1" applyAlignment="1">
      <alignment horizontal="center" vertical="center" wrapText="1"/>
    </xf>
    <xf numFmtId="0" fontId="4" fillId="2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9" fontId="1" fillId="0" borderId="2" xfId="20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176" fontId="1" fillId="2" borderId="2" xfId="51" applyNumberFormat="1" applyFont="1" applyFill="1" applyBorder="1" applyAlignment="1">
      <alignment vertical="center" shrinkToFit="1"/>
    </xf>
    <xf numFmtId="177" fontId="1" fillId="2" borderId="2" xfId="51" applyNumberFormat="1" applyFont="1" applyFill="1" applyBorder="1" applyAlignment="1">
      <alignment vertical="center" shrinkToFit="1"/>
    </xf>
    <xf numFmtId="177" fontId="1" fillId="4" borderId="2" xfId="51" applyNumberFormat="1" applyFont="1" applyFill="1" applyBorder="1" applyAlignment="1">
      <alignment horizontal="right" vertical="center" shrinkToFit="1"/>
    </xf>
    <xf numFmtId="177" fontId="1" fillId="4" borderId="2" xfId="51" applyNumberFormat="1" applyFont="1" applyFill="1" applyBorder="1" applyAlignment="1">
      <alignment horizontal="center" vertical="center" wrapText="1" shrinkToFit="1"/>
    </xf>
    <xf numFmtId="177" fontId="1" fillId="4" borderId="5" xfId="51" applyNumberFormat="1" applyFont="1" applyFill="1" applyBorder="1" applyAlignment="1">
      <alignment horizontal="center" vertical="center" shrinkToFi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right" vertical="center" shrinkToFit="1"/>
    </xf>
    <xf numFmtId="0" fontId="1" fillId="4" borderId="2" xfId="51" applyFont="1" applyFill="1" applyBorder="1" applyAlignment="1">
      <alignment horizontal="center" vertical="center" shrinkToFit="1"/>
    </xf>
    <xf numFmtId="177" fontId="6" fillId="4" borderId="2" xfId="51" applyNumberFormat="1" applyFont="1" applyFill="1" applyBorder="1" applyAlignment="1">
      <alignment horizontal="right" vertical="center" shrinkToFit="1"/>
    </xf>
    <xf numFmtId="177" fontId="7" fillId="4" borderId="2" xfId="51" applyNumberFormat="1" applyFont="1" applyFill="1" applyBorder="1" applyAlignment="1">
      <alignment horizontal="center" vertical="center" shrinkToFit="1"/>
    </xf>
    <xf numFmtId="177" fontId="7" fillId="0" borderId="2" xfId="51" applyNumberFormat="1" applyFont="1" applyFill="1" applyBorder="1" applyAlignment="1">
      <alignment horizontal="center" vertical="center" shrinkToFit="1"/>
    </xf>
    <xf numFmtId="0" fontId="8" fillId="0" borderId="4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top"/>
    </xf>
    <xf numFmtId="0" fontId="1" fillId="0" borderId="7" xfId="51" applyFont="1" applyFill="1" applyBorder="1" applyAlignment="1">
      <alignment horizontal="center" vertical="top"/>
    </xf>
    <xf numFmtId="0" fontId="1" fillId="0" borderId="8" xfId="51" applyFont="1" applyFill="1" applyBorder="1" applyAlignment="1">
      <alignment horizontal="center" vertical="top"/>
    </xf>
    <xf numFmtId="0" fontId="1" fillId="0" borderId="2" xfId="51" applyFont="1" applyFill="1" applyBorder="1" applyAlignment="1">
      <alignment horizontal="center" vertical="top" wrapText="1"/>
    </xf>
    <xf numFmtId="0" fontId="4" fillId="0" borderId="2" xfId="51" applyFont="1" applyFill="1" applyBorder="1" applyAlignment="1">
      <alignment horizontal="center" vertical="center"/>
    </xf>
    <xf numFmtId="180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0" fontId="1" fillId="0" borderId="5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10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center" vertical="center" wrapText="1"/>
    </xf>
    <xf numFmtId="177" fontId="4" fillId="0" borderId="2" xfId="51" applyNumberFormat="1" applyFont="1" applyFill="1" applyBorder="1" applyAlignment="1">
      <alignment vertical="center" shrinkToFit="1"/>
    </xf>
    <xf numFmtId="177" fontId="4" fillId="0" borderId="2" xfId="51" applyNumberFormat="1" applyFont="1" applyFill="1" applyBorder="1" applyAlignment="1">
      <alignment vertical="center" wrapText="1"/>
    </xf>
    <xf numFmtId="177" fontId="1" fillId="3" borderId="2" xfId="51" applyNumberFormat="1" applyFont="1" applyFill="1" applyBorder="1" applyAlignment="1">
      <alignment horizontal="center" vertical="center" wrapText="1"/>
    </xf>
    <xf numFmtId="179" fontId="1" fillId="2" borderId="2" xfId="51" applyNumberFormat="1" applyFont="1" applyFill="1" applyBorder="1" applyAlignment="1">
      <alignment horizontal="center" vertical="center"/>
    </xf>
    <xf numFmtId="177" fontId="1" fillId="4" borderId="2" xfId="51" applyNumberFormat="1" applyFont="1" applyFill="1" applyBorder="1" applyAlignment="1">
      <alignment horizontal="right" vertical="center" wrapText="1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vertical="center" shrinkToFit="1"/>
    </xf>
    <xf numFmtId="177" fontId="11" fillId="0" borderId="2" xfId="51" applyNumberFormat="1" applyFont="1" applyFill="1" applyBorder="1" applyAlignment="1">
      <alignment horizontal="right" vertical="center" wrapText="1"/>
    </xf>
    <xf numFmtId="177" fontId="1" fillId="4" borderId="7" xfId="51" applyNumberFormat="1" applyFont="1" applyFill="1" applyBorder="1" applyAlignment="1">
      <alignment horizontal="center" vertical="center" shrinkToFit="1"/>
    </xf>
    <xf numFmtId="177" fontId="1" fillId="4" borderId="8" xfId="51" applyNumberFormat="1" applyFont="1" applyFill="1" applyBorder="1" applyAlignment="1">
      <alignment horizontal="center" vertical="center" shrinkToFit="1"/>
    </xf>
    <xf numFmtId="177" fontId="1" fillId="4" borderId="8" xfId="51" applyNumberFormat="1" applyFont="1" applyFill="1" applyBorder="1" applyAlignment="1">
      <alignment horizontal="right" vertical="center" shrinkToFit="1"/>
    </xf>
    <xf numFmtId="177" fontId="1" fillId="0" borderId="9" xfId="51" applyNumberFormat="1" applyFont="1" applyFill="1" applyBorder="1" applyAlignment="1">
      <alignment horizontal="center" vertical="center" wrapText="1"/>
    </xf>
    <xf numFmtId="177" fontId="1" fillId="0" borderId="10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9" fontId="2" fillId="2" borderId="2" xfId="51" applyNumberFormat="1" applyFont="1" applyFill="1" applyBorder="1" applyAlignment="1">
      <alignment horizontal="center" vertical="center"/>
    </xf>
    <xf numFmtId="177" fontId="2" fillId="2" borderId="2" xfId="51" applyNumberFormat="1" applyFont="1" applyFill="1" applyBorder="1" applyAlignment="1">
      <alignment horizontal="right" vertical="center" shrinkToFi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11" xfId="51" applyFont="1" applyFill="1" applyBorder="1" applyAlignment="1">
      <alignment horizontal="center" vertical="center" wrapText="1"/>
    </xf>
    <xf numFmtId="0" fontId="4" fillId="0" borderId="12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4" fontId="12" fillId="0" borderId="2" xfId="51" applyNumberFormat="1" applyFont="1" applyBorder="1" applyAlignment="1">
      <alignment horizontal="center" vertical="center" wrapText="1"/>
    </xf>
    <xf numFmtId="0" fontId="13" fillId="0" borderId="2" xfId="13" applyFont="1" applyFill="1" applyBorder="1" applyAlignment="1">
      <alignment horizontal="left" vertical="center"/>
    </xf>
    <xf numFmtId="0" fontId="14" fillId="0" borderId="2" xfId="13" applyFont="1" applyFill="1" applyBorder="1" applyAlignment="1">
      <alignment horizontal="center" vertical="center"/>
    </xf>
    <xf numFmtId="0" fontId="15" fillId="0" borderId="2" xfId="13" applyFont="1" applyFill="1" applyBorder="1" applyAlignment="1">
      <alignment vertical="center" wrapText="1"/>
    </xf>
    <xf numFmtId="0" fontId="16" fillId="0" borderId="2" xfId="13" applyFont="1" applyFill="1" applyBorder="1" applyAlignment="1">
      <alignment horizontal="center" vertical="center"/>
    </xf>
    <xf numFmtId="0" fontId="17" fillId="0" borderId="2" xfId="13" applyFont="1" applyFill="1" applyBorder="1" applyAlignment="1">
      <alignment horizontal="center" vertical="center"/>
    </xf>
    <xf numFmtId="177" fontId="2" fillId="0" borderId="2" xfId="51" applyNumberFormat="1" applyFont="1" applyFill="1" applyBorder="1" applyAlignment="1">
      <alignment horizontal="center" vertical="center"/>
    </xf>
    <xf numFmtId="177" fontId="18" fillId="0" borderId="2" xfId="51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5" borderId="0" xfId="51" applyFont="1" applyFill="1" applyBorder="1" applyAlignment="1">
      <alignment horizontal="center" vertical="center"/>
    </xf>
    <xf numFmtId="177" fontId="2" fillId="3" borderId="2" xfId="51" applyNumberFormat="1" applyFont="1" applyFill="1" applyBorder="1" applyAlignment="1">
      <alignment horizontal="center" vertical="center" wrapText="1"/>
    </xf>
    <xf numFmtId="0" fontId="16" fillId="0" borderId="2" xfId="13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16" fillId="0" borderId="2" xfId="13" applyFont="1" applyFill="1" applyBorder="1" applyAlignment="1">
      <alignment horizontal="left" vertical="center" wrapText="1"/>
    </xf>
    <xf numFmtId="0" fontId="16" fillId="0" borderId="0" xfId="13" applyFont="1" applyFill="1">
      <alignment vertical="center"/>
    </xf>
    <xf numFmtId="0" fontId="16" fillId="0" borderId="0" xfId="0" applyFont="1">
      <alignment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7" fontId="2" fillId="4" borderId="5" xfId="51" applyNumberFormat="1" applyFont="1" applyFill="1" applyBorder="1" applyAlignment="1">
      <alignment horizontal="center" vertical="center" shrinkToFit="1"/>
    </xf>
    <xf numFmtId="177" fontId="2" fillId="4" borderId="8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right" vertical="center" wrapText="1"/>
    </xf>
    <xf numFmtId="177" fontId="2" fillId="0" borderId="9" xfId="51" applyNumberFormat="1" applyFont="1" applyFill="1" applyBorder="1" applyAlignment="1">
      <alignment horizontal="center" vertical="center" wrapText="1"/>
    </xf>
    <xf numFmtId="177" fontId="2" fillId="0" borderId="10" xfId="51" applyNumberFormat="1" applyFont="1" applyFill="1" applyBorder="1" applyAlignment="1">
      <alignment horizontal="center" vertical="center" wrapText="1"/>
    </xf>
    <xf numFmtId="177" fontId="2" fillId="4" borderId="8" xfId="51" applyNumberFormat="1" applyFont="1" applyFill="1" applyBorder="1" applyAlignment="1">
      <alignment horizontal="right" vertical="center" shrinkToFit="1"/>
    </xf>
    <xf numFmtId="177" fontId="8" fillId="0" borderId="2" xfId="51" applyNumberFormat="1" applyFont="1" applyFill="1" applyBorder="1" applyAlignment="1">
      <alignment horizontal="center" vertical="center" wrapText="1"/>
    </xf>
    <xf numFmtId="177" fontId="2" fillId="4" borderId="7" xfId="51" applyNumberFormat="1" applyFont="1" applyFill="1" applyBorder="1" applyAlignment="1">
      <alignment horizontal="center" vertical="center" shrinkToFit="1"/>
    </xf>
    <xf numFmtId="176" fontId="2" fillId="2" borderId="2" xfId="51" applyNumberFormat="1" applyFont="1" applyFill="1" applyBorder="1" applyAlignment="1">
      <alignment horizontal="center" vertical="center" shrinkToFit="1"/>
    </xf>
    <xf numFmtId="177" fontId="2" fillId="3" borderId="2" xfId="51" applyNumberFormat="1" applyFont="1" applyFill="1" applyBorder="1" applyAlignment="1">
      <alignment horizontal="right" vertical="center" shrinkToFit="1"/>
    </xf>
    <xf numFmtId="177" fontId="18" fillId="0" borderId="2" xfId="51" applyNumberFormat="1" applyFont="1" applyFill="1" applyBorder="1" applyAlignment="1">
      <alignment vertical="center" shrinkToFit="1"/>
    </xf>
    <xf numFmtId="177" fontId="18" fillId="0" borderId="2" xfId="51" applyNumberFormat="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4" Type="http://schemas.openxmlformats.org/officeDocument/2006/relationships/image" Target="../media/image15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5" Type="http://schemas.openxmlformats.org/officeDocument/2006/relationships/image" Target="../media/image17.png"/><Relationship Id="rId14" Type="http://schemas.openxmlformats.org/officeDocument/2006/relationships/image" Target="../media/image16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5" Type="http://schemas.openxmlformats.org/officeDocument/2006/relationships/image" Target="../media/image18.png"/><Relationship Id="rId14" Type="http://schemas.openxmlformats.org/officeDocument/2006/relationships/image" Target="../media/image17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png"/><Relationship Id="rId8" Type="http://schemas.openxmlformats.org/officeDocument/2006/relationships/image" Target="../media/image11.png"/><Relationship Id="rId7" Type="http://schemas.openxmlformats.org/officeDocument/2006/relationships/image" Target="../media/image10.jpeg"/><Relationship Id="rId6" Type="http://schemas.openxmlformats.org/officeDocument/2006/relationships/image" Target="../media/image9.jpe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9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1219200</xdr:colOff>
      <xdr:row>2</xdr:row>
      <xdr:rowOff>209550</xdr:rowOff>
    </xdr:from>
    <xdr:to>
      <xdr:col>28</xdr:col>
      <xdr:colOff>0</xdr:colOff>
      <xdr:row>35</xdr:row>
      <xdr:rowOff>121285</xdr:rowOff>
    </xdr:to>
    <xdr:pic>
      <xdr:nvPicPr>
        <xdr:cNvPr id="2" name="图片 1" descr="ATF])B1}%{~8BYBU`F9B0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1565" y="755650"/>
          <a:ext cx="7964170" cy="5514340"/>
        </a:xfrm>
        <a:prstGeom prst="rect">
          <a:avLst/>
        </a:prstGeom>
      </xdr:spPr>
    </xdr:pic>
    <xdr:clientData/>
  </xdr:twoCellAnchor>
  <xdr:twoCellAnchor editAs="oneCell">
    <xdr:from>
      <xdr:col>15</xdr:col>
      <xdr:colOff>609600</xdr:colOff>
      <xdr:row>8</xdr:row>
      <xdr:rowOff>276225</xdr:rowOff>
    </xdr:from>
    <xdr:to>
      <xdr:col>20</xdr:col>
      <xdr:colOff>0</xdr:colOff>
      <xdr:row>37</xdr:row>
      <xdr:rowOff>2540</xdr:rowOff>
    </xdr:to>
    <xdr:pic>
      <xdr:nvPicPr>
        <xdr:cNvPr id="4" name="图片 3" descr="~X7Y3W[U%6~564L@P_I`RZ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10345" y="3461385"/>
          <a:ext cx="4564380" cy="2975610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666750</xdr:colOff>
      <xdr:row>37</xdr:row>
      <xdr:rowOff>38100</xdr:rowOff>
    </xdr:from>
    <xdr:to>
      <xdr:col>32</xdr:col>
      <xdr:colOff>454660</xdr:colOff>
      <xdr:row>106</xdr:row>
      <xdr:rowOff>95250</xdr:rowOff>
    </xdr:to>
    <xdr:pic>
      <xdr:nvPicPr>
        <xdr:cNvPr id="5" name="图片 4" descr="Page0001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70325" y="6472555"/>
          <a:ext cx="711327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6" name="图片 5" descr="O_DJ4QQ1E~Q{50U$IXEGN%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8</xdr:row>
      <xdr:rowOff>57150</xdr:rowOff>
    </xdr:from>
    <xdr:to>
      <xdr:col>9</xdr:col>
      <xdr:colOff>144780</xdr:colOff>
      <xdr:row>9</xdr:row>
      <xdr:rowOff>127000</xdr:rowOff>
    </xdr:to>
    <xdr:pic>
      <xdr:nvPicPr>
        <xdr:cNvPr id="8" name="图片 7" descr="_X_OYU}P%~YNLZVHCFH)~M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34745" y="3242310"/>
          <a:ext cx="3907790" cy="50165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1</xdr:row>
      <xdr:rowOff>76200</xdr:rowOff>
    </xdr:from>
    <xdr:to>
      <xdr:col>23</xdr:col>
      <xdr:colOff>57150</xdr:colOff>
      <xdr:row>7</xdr:row>
      <xdr:rowOff>269875</xdr:rowOff>
    </xdr:to>
    <xdr:pic>
      <xdr:nvPicPr>
        <xdr:cNvPr id="9" name="图片 8" descr="_A1HT}2MC1UD8A]}N1DD9C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87330" y="304800"/>
          <a:ext cx="5573395" cy="2858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10" name="图片 9" descr="}BGWBOC17OKA`69G0ODG@H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11" name="图片 10" descr="2]ID5ASV8N34%NAX%99V6`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580580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103</xdr:row>
      <xdr:rowOff>64770</xdr:rowOff>
    </xdr:to>
    <xdr:pic>
      <xdr:nvPicPr>
        <xdr:cNvPr id="12" name="图片 11" descr="97FA5AEED6CCEA4CE80AD70958BA90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172825" y="907923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119</xdr:row>
      <xdr:rowOff>130810</xdr:rowOff>
    </xdr:to>
    <xdr:pic>
      <xdr:nvPicPr>
        <xdr:cNvPr id="13" name="图片 12" descr="295E31C62D72704EFD78672FAE9708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211445" y="1041590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23</xdr:row>
      <xdr:rowOff>247650</xdr:rowOff>
    </xdr:to>
    <xdr:pic>
      <xdr:nvPicPr>
        <xdr:cNvPr id="3" name="图片 2" descr="56N(26Z_0AYPJ([N$3BU7)X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15070" y="39122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7" name="图片 6" descr="44A0)6D)7`PVZ(T_H_G1D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847280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17</xdr:col>
      <xdr:colOff>400050</xdr:colOff>
      <xdr:row>6</xdr:row>
      <xdr:rowOff>504825</xdr:rowOff>
    </xdr:from>
    <xdr:to>
      <xdr:col>20</xdr:col>
      <xdr:colOff>295275</xdr:colOff>
      <xdr:row>39</xdr:row>
      <xdr:rowOff>15875</xdr:rowOff>
    </xdr:to>
    <xdr:pic>
      <xdr:nvPicPr>
        <xdr:cNvPr id="14" name="图片 13" descr="~}[S(A98ZNA$%C]@SZ)]F3K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92105" y="2470785"/>
          <a:ext cx="3477895" cy="44081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1219200</xdr:colOff>
      <xdr:row>2</xdr:row>
      <xdr:rowOff>209550</xdr:rowOff>
    </xdr:from>
    <xdr:to>
      <xdr:col>28</xdr:col>
      <xdr:colOff>0</xdr:colOff>
      <xdr:row>26</xdr:row>
      <xdr:rowOff>231775</xdr:rowOff>
    </xdr:to>
    <xdr:pic>
      <xdr:nvPicPr>
        <xdr:cNvPr id="2" name="图片 1" descr="ATF])B1}%{~8BYBU`F9B0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1565" y="755650"/>
          <a:ext cx="7964170" cy="5508625"/>
        </a:xfrm>
        <a:prstGeom prst="rect">
          <a:avLst/>
        </a:prstGeom>
      </xdr:spPr>
    </xdr:pic>
    <xdr:clientData/>
  </xdr:twoCellAnchor>
  <xdr:twoCellAnchor editAs="oneCell">
    <xdr:from>
      <xdr:col>15</xdr:col>
      <xdr:colOff>556260</xdr:colOff>
      <xdr:row>11</xdr:row>
      <xdr:rowOff>169545</xdr:rowOff>
    </xdr:from>
    <xdr:to>
      <xdr:col>19</xdr:col>
      <xdr:colOff>2081530</xdr:colOff>
      <xdr:row>38</xdr:row>
      <xdr:rowOff>201930</xdr:rowOff>
    </xdr:to>
    <xdr:pic>
      <xdr:nvPicPr>
        <xdr:cNvPr id="3" name="图片 2" descr="~X7Y3W[U%6~564L@P_I`RZ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7005" y="4662805"/>
          <a:ext cx="4326890" cy="2981325"/>
        </a:xfrm>
        <a:prstGeom prst="rect">
          <a:avLst/>
        </a:prstGeom>
      </xdr:spPr>
    </xdr:pic>
    <xdr:clientData/>
  </xdr:twoCellAnchor>
  <xdr:twoCellAnchor editAs="oneCell">
    <xdr:from>
      <xdr:col>23</xdr:col>
      <xdr:colOff>617220</xdr:colOff>
      <xdr:row>37</xdr:row>
      <xdr:rowOff>38100</xdr:rowOff>
    </xdr:from>
    <xdr:to>
      <xdr:col>32</xdr:col>
      <xdr:colOff>454660</xdr:colOff>
      <xdr:row>106</xdr:row>
      <xdr:rowOff>95250</xdr:rowOff>
    </xdr:to>
    <xdr:pic>
      <xdr:nvPicPr>
        <xdr:cNvPr id="4" name="图片 3" descr="Page0001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20795" y="7337425"/>
          <a:ext cx="716280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5" name="图片 4" descr="O_DJ4QQ1E~Q{50U$IXEGN%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</xdr:colOff>
      <xdr:row>7</xdr:row>
      <xdr:rowOff>19050</xdr:rowOff>
    </xdr:from>
    <xdr:to>
      <xdr:col>7</xdr:col>
      <xdr:colOff>26670</xdr:colOff>
      <xdr:row>8</xdr:row>
      <xdr:rowOff>129540</xdr:rowOff>
    </xdr:to>
    <xdr:pic>
      <xdr:nvPicPr>
        <xdr:cNvPr id="6" name="图片 5" descr="_X_OYU}P%~YNLZVHCFH)~M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395" y="2912110"/>
          <a:ext cx="3144520" cy="4025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1</xdr:row>
      <xdr:rowOff>76200</xdr:rowOff>
    </xdr:from>
    <xdr:to>
      <xdr:col>23</xdr:col>
      <xdr:colOff>57150</xdr:colOff>
      <xdr:row>7</xdr:row>
      <xdr:rowOff>269875</xdr:rowOff>
    </xdr:to>
    <xdr:pic>
      <xdr:nvPicPr>
        <xdr:cNvPr id="7" name="图片 6" descr="_A1HT}2MC1UD8A]}N1DD9C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87330" y="304800"/>
          <a:ext cx="5573395" cy="2858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8" name="图片 7" descr="}BGWBOC17OKA`69G0ODG@H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9" name="图片 8" descr="2]ID5ASV8N34%NAX%99V6`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667067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103</xdr:row>
      <xdr:rowOff>64770</xdr:rowOff>
    </xdr:to>
    <xdr:pic>
      <xdr:nvPicPr>
        <xdr:cNvPr id="10" name="图片 9" descr="97FA5AEED6CCEA4CE80AD70958BA90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172825" y="994410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119</xdr:row>
      <xdr:rowOff>130810</xdr:rowOff>
    </xdr:to>
    <xdr:pic>
      <xdr:nvPicPr>
        <xdr:cNvPr id="11" name="图片 10" descr="295E31C62D72704EFD78672FAE9708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211445" y="1128077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11</xdr:row>
      <xdr:rowOff>247650</xdr:rowOff>
    </xdr:to>
    <xdr:pic>
      <xdr:nvPicPr>
        <xdr:cNvPr id="12" name="图片 11" descr="56N(26Z_0AYPJ([N$3BU7)X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15070" y="42551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13" name="图片 12" descr="44A0)6D)7`PVZ(T_H_G1D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933767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102870</xdr:colOff>
      <xdr:row>7</xdr:row>
      <xdr:rowOff>123825</xdr:rowOff>
    </xdr:from>
    <xdr:to>
      <xdr:col>24</xdr:col>
      <xdr:colOff>598805</xdr:colOff>
      <xdr:row>38</xdr:row>
      <xdr:rowOff>108585</xdr:rowOff>
    </xdr:to>
    <xdr:pic>
      <xdr:nvPicPr>
        <xdr:cNvPr id="14" name="图片 13" descr="~}[S(A98ZNA$%C]@SZ)]F3K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777595" y="3016885"/>
          <a:ext cx="3410585" cy="4533900"/>
        </a:xfrm>
        <a:prstGeom prst="rect">
          <a:avLst/>
        </a:prstGeom>
      </xdr:spPr>
    </xdr:pic>
    <xdr:clientData/>
  </xdr:twoCellAnchor>
  <xdr:twoCellAnchor editAs="oneCell">
    <xdr:from>
      <xdr:col>18</xdr:col>
      <xdr:colOff>241935</xdr:colOff>
      <xdr:row>2</xdr:row>
      <xdr:rowOff>182880</xdr:rowOff>
    </xdr:from>
    <xdr:to>
      <xdr:col>23</xdr:col>
      <xdr:colOff>48895</xdr:colOff>
      <xdr:row>23</xdr:row>
      <xdr:rowOff>248285</xdr:rowOff>
    </xdr:to>
    <xdr:pic>
      <xdr:nvPicPr>
        <xdr:cNvPr id="15" name="图片 14" descr="6B9A5F7EC44EFD57CF1C61CA9AD2888D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48340" y="728980"/>
          <a:ext cx="5104130" cy="4534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1219200</xdr:colOff>
      <xdr:row>2</xdr:row>
      <xdr:rowOff>209550</xdr:rowOff>
    </xdr:from>
    <xdr:to>
      <xdr:col>28</xdr:col>
      <xdr:colOff>0</xdr:colOff>
      <xdr:row>26</xdr:row>
      <xdr:rowOff>41275</xdr:rowOff>
    </xdr:to>
    <xdr:pic>
      <xdr:nvPicPr>
        <xdr:cNvPr id="2" name="图片 1" descr="ATF])B1}%{~8BYBU`F9B0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1565" y="755650"/>
          <a:ext cx="7964170" cy="5508625"/>
        </a:xfrm>
        <a:prstGeom prst="rect">
          <a:avLst/>
        </a:prstGeom>
      </xdr:spPr>
    </xdr:pic>
    <xdr:clientData/>
  </xdr:twoCellAnchor>
  <xdr:twoCellAnchor editAs="oneCell">
    <xdr:from>
      <xdr:col>15</xdr:col>
      <xdr:colOff>556260</xdr:colOff>
      <xdr:row>11</xdr:row>
      <xdr:rowOff>169545</xdr:rowOff>
    </xdr:from>
    <xdr:to>
      <xdr:col>19</xdr:col>
      <xdr:colOff>2081530</xdr:colOff>
      <xdr:row>38</xdr:row>
      <xdr:rowOff>11430</xdr:rowOff>
    </xdr:to>
    <xdr:pic>
      <xdr:nvPicPr>
        <xdr:cNvPr id="3" name="图片 2" descr="~X7Y3W[U%6~564L@P_I`RZ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57005" y="4662805"/>
          <a:ext cx="4326890" cy="2981325"/>
        </a:xfrm>
        <a:prstGeom prst="rect">
          <a:avLst/>
        </a:prstGeom>
      </xdr:spPr>
    </xdr:pic>
    <xdr:clientData/>
  </xdr:twoCellAnchor>
  <xdr:twoCellAnchor editAs="oneCell">
    <xdr:from>
      <xdr:col>23</xdr:col>
      <xdr:colOff>617220</xdr:colOff>
      <xdr:row>37</xdr:row>
      <xdr:rowOff>38100</xdr:rowOff>
    </xdr:from>
    <xdr:to>
      <xdr:col>32</xdr:col>
      <xdr:colOff>454660</xdr:colOff>
      <xdr:row>106</xdr:row>
      <xdr:rowOff>95250</xdr:rowOff>
    </xdr:to>
    <xdr:pic>
      <xdr:nvPicPr>
        <xdr:cNvPr id="4" name="图片 3" descr="Page0001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20795" y="7527925"/>
          <a:ext cx="716280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5" name="图片 4" descr="O_DJ4QQ1E~Q{50U$IXEGN%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</xdr:colOff>
      <xdr:row>7</xdr:row>
      <xdr:rowOff>19050</xdr:rowOff>
    </xdr:from>
    <xdr:to>
      <xdr:col>7</xdr:col>
      <xdr:colOff>26670</xdr:colOff>
      <xdr:row>8</xdr:row>
      <xdr:rowOff>129540</xdr:rowOff>
    </xdr:to>
    <xdr:pic>
      <xdr:nvPicPr>
        <xdr:cNvPr id="6" name="图片 5" descr="_X_OYU}P%~YNLZVHCFH)~M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395" y="2912110"/>
          <a:ext cx="3144520" cy="4025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1</xdr:row>
      <xdr:rowOff>76200</xdr:rowOff>
    </xdr:from>
    <xdr:to>
      <xdr:col>23</xdr:col>
      <xdr:colOff>57150</xdr:colOff>
      <xdr:row>7</xdr:row>
      <xdr:rowOff>269875</xdr:rowOff>
    </xdr:to>
    <xdr:pic>
      <xdr:nvPicPr>
        <xdr:cNvPr id="7" name="图片 6" descr="_A1HT}2MC1UD8A]}N1DD9C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87330" y="304800"/>
          <a:ext cx="5573395" cy="2858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8" name="图片 7" descr="}BGWBOC17OKA`69G0ODG@H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9" name="图片 8" descr="2]ID5ASV8N34%NAX%99V6`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686117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103</xdr:row>
      <xdr:rowOff>64770</xdr:rowOff>
    </xdr:to>
    <xdr:pic>
      <xdr:nvPicPr>
        <xdr:cNvPr id="10" name="图片 9" descr="97FA5AEED6CCEA4CE80AD70958BA90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172825" y="1013460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119</xdr:row>
      <xdr:rowOff>130810</xdr:rowOff>
    </xdr:to>
    <xdr:pic>
      <xdr:nvPicPr>
        <xdr:cNvPr id="11" name="图片 10" descr="295E31C62D72704EFD78672FAE9708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211445" y="1147127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11</xdr:row>
      <xdr:rowOff>247650</xdr:rowOff>
    </xdr:to>
    <xdr:pic>
      <xdr:nvPicPr>
        <xdr:cNvPr id="12" name="图片 11" descr="56N(26Z_0AYPJ([N$3BU7)X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15070" y="42551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13" name="图片 12" descr="44A0)6D)7`PVZ(T_H_G1D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952817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102870</xdr:colOff>
      <xdr:row>7</xdr:row>
      <xdr:rowOff>123825</xdr:rowOff>
    </xdr:from>
    <xdr:to>
      <xdr:col>24</xdr:col>
      <xdr:colOff>598805</xdr:colOff>
      <xdr:row>37</xdr:row>
      <xdr:rowOff>55245</xdr:rowOff>
    </xdr:to>
    <xdr:pic>
      <xdr:nvPicPr>
        <xdr:cNvPr id="14" name="图片 13" descr="~}[S(A98ZNA$%C]@SZ)]F3K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777595" y="3016885"/>
          <a:ext cx="3410585" cy="4528185"/>
        </a:xfrm>
        <a:prstGeom prst="rect">
          <a:avLst/>
        </a:prstGeom>
      </xdr:spPr>
    </xdr:pic>
    <xdr:clientData/>
  </xdr:twoCellAnchor>
  <xdr:twoCellAnchor editAs="oneCell">
    <xdr:from>
      <xdr:col>15</xdr:col>
      <xdr:colOff>91440</xdr:colOff>
      <xdr:row>0</xdr:row>
      <xdr:rowOff>166370</xdr:rowOff>
    </xdr:from>
    <xdr:to>
      <xdr:col>23</xdr:col>
      <xdr:colOff>263525</xdr:colOff>
      <xdr:row>11</xdr:row>
      <xdr:rowOff>14605</xdr:rowOff>
    </xdr:to>
    <xdr:pic>
      <xdr:nvPicPr>
        <xdr:cNvPr id="16" name="图片 15" descr="f1e4ca2a32a1b6f3889ba41247b8ef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592185" y="166370"/>
          <a:ext cx="7574915" cy="43414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1219200</xdr:colOff>
      <xdr:row>2</xdr:row>
      <xdr:rowOff>209550</xdr:rowOff>
    </xdr:from>
    <xdr:to>
      <xdr:col>28</xdr:col>
      <xdr:colOff>0</xdr:colOff>
      <xdr:row>16</xdr:row>
      <xdr:rowOff>179705</xdr:rowOff>
    </xdr:to>
    <xdr:pic>
      <xdr:nvPicPr>
        <xdr:cNvPr id="2" name="图片 1" descr="ATF])B1}%{~8BYBU`F9B0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521565" y="755650"/>
          <a:ext cx="7964170" cy="5508625"/>
        </a:xfrm>
        <a:prstGeom prst="rect">
          <a:avLst/>
        </a:prstGeom>
      </xdr:spPr>
    </xdr:pic>
    <xdr:clientData/>
  </xdr:twoCellAnchor>
  <xdr:twoCellAnchor editAs="oneCell">
    <xdr:from>
      <xdr:col>15</xdr:col>
      <xdr:colOff>546735</xdr:colOff>
      <xdr:row>11</xdr:row>
      <xdr:rowOff>160020</xdr:rowOff>
    </xdr:from>
    <xdr:to>
      <xdr:col>19</xdr:col>
      <xdr:colOff>2072005</xdr:colOff>
      <xdr:row>22</xdr:row>
      <xdr:rowOff>18415</xdr:rowOff>
    </xdr:to>
    <xdr:pic>
      <xdr:nvPicPr>
        <xdr:cNvPr id="3" name="图片 2" descr="~X7Y3W[U%6~564L@P_I`RZ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7480" y="4653280"/>
          <a:ext cx="4326890" cy="2981325"/>
        </a:xfrm>
        <a:prstGeom prst="rect">
          <a:avLst/>
        </a:prstGeom>
      </xdr:spPr>
    </xdr:pic>
    <xdr:clientData/>
  </xdr:twoCellAnchor>
  <xdr:twoCellAnchor editAs="oneCell">
    <xdr:from>
      <xdr:col>23</xdr:col>
      <xdr:colOff>617220</xdr:colOff>
      <xdr:row>37</xdr:row>
      <xdr:rowOff>38100</xdr:rowOff>
    </xdr:from>
    <xdr:to>
      <xdr:col>32</xdr:col>
      <xdr:colOff>454660</xdr:colOff>
      <xdr:row>106</xdr:row>
      <xdr:rowOff>95250</xdr:rowOff>
    </xdr:to>
    <xdr:pic>
      <xdr:nvPicPr>
        <xdr:cNvPr id="4" name="图片 3" descr="Page0001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20795" y="10193655"/>
          <a:ext cx="716280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5" name="图片 4" descr="O_DJ4QQ1E~Q{50U$IXEGN%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</xdr:colOff>
      <xdr:row>7</xdr:row>
      <xdr:rowOff>19050</xdr:rowOff>
    </xdr:from>
    <xdr:to>
      <xdr:col>7</xdr:col>
      <xdr:colOff>26670</xdr:colOff>
      <xdr:row>8</xdr:row>
      <xdr:rowOff>129540</xdr:rowOff>
    </xdr:to>
    <xdr:pic>
      <xdr:nvPicPr>
        <xdr:cNvPr id="6" name="图片 5" descr="_X_OYU}P%~YNLZVHCFH)~M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395" y="2912110"/>
          <a:ext cx="3144520" cy="4025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1</xdr:row>
      <xdr:rowOff>76200</xdr:rowOff>
    </xdr:from>
    <xdr:to>
      <xdr:col>23</xdr:col>
      <xdr:colOff>57150</xdr:colOff>
      <xdr:row>7</xdr:row>
      <xdr:rowOff>269875</xdr:rowOff>
    </xdr:to>
    <xdr:pic>
      <xdr:nvPicPr>
        <xdr:cNvPr id="7" name="图片 6" descr="_A1HT}2MC1UD8A]}N1DD9C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87330" y="304800"/>
          <a:ext cx="5573395" cy="2858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8" name="图片 7" descr="}BGWBOC17OKA`69G0ODG@H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9" name="图片 8" descr="2]ID5ASV8N34%NAX%99V6`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952690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103</xdr:row>
      <xdr:rowOff>64770</xdr:rowOff>
    </xdr:to>
    <xdr:pic>
      <xdr:nvPicPr>
        <xdr:cNvPr id="10" name="图片 9" descr="97FA5AEED6CCEA4CE80AD70958BA90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172825" y="1280033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119</xdr:row>
      <xdr:rowOff>130810</xdr:rowOff>
    </xdr:to>
    <xdr:pic>
      <xdr:nvPicPr>
        <xdr:cNvPr id="11" name="图片 10" descr="295E31C62D72704EFD78672FAE9708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211445" y="1413700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11</xdr:row>
      <xdr:rowOff>247650</xdr:rowOff>
    </xdr:to>
    <xdr:pic>
      <xdr:nvPicPr>
        <xdr:cNvPr id="12" name="图片 11" descr="56N(26Z_0AYPJ([N$3BU7)X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15070" y="42551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13" name="图片 12" descr="44A0)6D)7`PVZ(T_H_G1D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1219390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102870</xdr:colOff>
      <xdr:row>7</xdr:row>
      <xdr:rowOff>123825</xdr:rowOff>
    </xdr:from>
    <xdr:to>
      <xdr:col>24</xdr:col>
      <xdr:colOff>598805</xdr:colOff>
      <xdr:row>21</xdr:row>
      <xdr:rowOff>184150</xdr:rowOff>
    </xdr:to>
    <xdr:pic>
      <xdr:nvPicPr>
        <xdr:cNvPr id="14" name="图片 13" descr="~}[S(A98ZNA$%C]@SZ)]F3K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777595" y="3016885"/>
          <a:ext cx="3410585" cy="4528185"/>
        </a:xfrm>
        <a:prstGeom prst="rect">
          <a:avLst/>
        </a:prstGeom>
      </xdr:spPr>
    </xdr:pic>
    <xdr:clientData/>
  </xdr:twoCellAnchor>
  <xdr:twoCellAnchor editAs="oneCell">
    <xdr:from>
      <xdr:col>15</xdr:col>
      <xdr:colOff>514350</xdr:colOff>
      <xdr:row>0</xdr:row>
      <xdr:rowOff>38100</xdr:rowOff>
    </xdr:from>
    <xdr:to>
      <xdr:col>23</xdr:col>
      <xdr:colOff>219075</xdr:colOff>
      <xdr:row>10</xdr:row>
      <xdr:rowOff>200025</xdr:rowOff>
    </xdr:to>
    <xdr:pic>
      <xdr:nvPicPr>
        <xdr:cNvPr id="16" name="图片 15" descr="M7UO`3]54H~)6{JKT%1`$DS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015095" y="38100"/>
          <a:ext cx="7107555" cy="4388485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</xdr:colOff>
      <xdr:row>7</xdr:row>
      <xdr:rowOff>276225</xdr:rowOff>
    </xdr:from>
    <xdr:to>
      <xdr:col>23</xdr:col>
      <xdr:colOff>458470</xdr:colOff>
      <xdr:row>21</xdr:row>
      <xdr:rowOff>207010</xdr:rowOff>
    </xdr:to>
    <xdr:pic>
      <xdr:nvPicPr>
        <xdr:cNvPr id="15" name="图片 14" descr="01B990E8C81CB171B9D69DC07E5D2E5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205595" y="3169285"/>
          <a:ext cx="7156450" cy="43986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22</xdr:col>
      <xdr:colOff>333375</xdr:colOff>
      <xdr:row>0</xdr:row>
      <xdr:rowOff>200025</xdr:rowOff>
    </xdr:from>
    <xdr:to>
      <xdr:col>32</xdr:col>
      <xdr:colOff>286385</xdr:colOff>
      <xdr:row>14</xdr:row>
      <xdr:rowOff>247650</xdr:rowOff>
    </xdr:to>
    <xdr:pic>
      <xdr:nvPicPr>
        <xdr:cNvPr id="2" name="图片 1" descr="ATF])B1}%{~8BYBU`F9B0S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51150" y="200025"/>
          <a:ext cx="7964170" cy="5508625"/>
        </a:xfrm>
        <a:prstGeom prst="rect">
          <a:avLst/>
        </a:prstGeom>
      </xdr:spPr>
    </xdr:pic>
    <xdr:clientData/>
  </xdr:twoCellAnchor>
  <xdr:twoCellAnchor editAs="oneCell">
    <xdr:from>
      <xdr:col>15</xdr:col>
      <xdr:colOff>546735</xdr:colOff>
      <xdr:row>11</xdr:row>
      <xdr:rowOff>160020</xdr:rowOff>
    </xdr:from>
    <xdr:to>
      <xdr:col>19</xdr:col>
      <xdr:colOff>2072005</xdr:colOff>
      <xdr:row>22</xdr:row>
      <xdr:rowOff>18415</xdr:rowOff>
    </xdr:to>
    <xdr:pic>
      <xdr:nvPicPr>
        <xdr:cNvPr id="3" name="图片 2" descr="~X7Y3W[U%6~564L@P_I`RZ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47480" y="4653280"/>
          <a:ext cx="4326890" cy="2981325"/>
        </a:xfrm>
        <a:prstGeom prst="rect">
          <a:avLst/>
        </a:prstGeom>
      </xdr:spPr>
    </xdr:pic>
    <xdr:clientData/>
  </xdr:twoCellAnchor>
  <xdr:twoCellAnchor editAs="oneCell">
    <xdr:from>
      <xdr:col>23</xdr:col>
      <xdr:colOff>617220</xdr:colOff>
      <xdr:row>37</xdr:row>
      <xdr:rowOff>38100</xdr:rowOff>
    </xdr:from>
    <xdr:to>
      <xdr:col>32</xdr:col>
      <xdr:colOff>454660</xdr:colOff>
      <xdr:row>105</xdr:row>
      <xdr:rowOff>114300</xdr:rowOff>
    </xdr:to>
    <xdr:pic>
      <xdr:nvPicPr>
        <xdr:cNvPr id="4" name="图片 3" descr="Page0001 (2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20795" y="10193655"/>
          <a:ext cx="716280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5" name="图片 4" descr="O_DJ4QQ1E~Q{50U$IXEGN%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</xdr:colOff>
      <xdr:row>7</xdr:row>
      <xdr:rowOff>19050</xdr:rowOff>
    </xdr:from>
    <xdr:to>
      <xdr:col>7</xdr:col>
      <xdr:colOff>26670</xdr:colOff>
      <xdr:row>8</xdr:row>
      <xdr:rowOff>129540</xdr:rowOff>
    </xdr:to>
    <xdr:pic>
      <xdr:nvPicPr>
        <xdr:cNvPr id="6" name="图片 5" descr="_X_OYU}P%~YNLZVHCFH)~M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395" y="2912110"/>
          <a:ext cx="3144520" cy="402590"/>
        </a:xfrm>
        <a:prstGeom prst="rect">
          <a:avLst/>
        </a:prstGeom>
      </xdr:spPr>
    </xdr:pic>
    <xdr:clientData/>
  </xdr:twoCellAnchor>
  <xdr:twoCellAnchor editAs="oneCell">
    <xdr:from>
      <xdr:col>17</xdr:col>
      <xdr:colOff>295275</xdr:colOff>
      <xdr:row>1</xdr:row>
      <xdr:rowOff>76200</xdr:rowOff>
    </xdr:from>
    <xdr:to>
      <xdr:col>23</xdr:col>
      <xdr:colOff>57150</xdr:colOff>
      <xdr:row>7</xdr:row>
      <xdr:rowOff>269875</xdr:rowOff>
    </xdr:to>
    <xdr:pic>
      <xdr:nvPicPr>
        <xdr:cNvPr id="7" name="图片 6" descr="_A1HT}2MC1UD8A]}N1DD9C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387330" y="304800"/>
          <a:ext cx="5573395" cy="2858135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8" name="图片 7" descr="}BGWBOC17OKA`69G0ODG@H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9" name="图片 8" descr="2]ID5ASV8N34%NAX%99V6`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48920" y="952690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102</xdr:row>
      <xdr:rowOff>169545</xdr:rowOff>
    </xdr:to>
    <xdr:pic>
      <xdr:nvPicPr>
        <xdr:cNvPr id="10" name="图片 9" descr="97FA5AEED6CCEA4CE80AD70958BA90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1172825" y="1280033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118</xdr:row>
      <xdr:rowOff>6985</xdr:rowOff>
    </xdr:to>
    <xdr:pic>
      <xdr:nvPicPr>
        <xdr:cNvPr id="11" name="图片 10" descr="295E31C62D72704EFD78672FAE9708D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5211445" y="1413700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11</xdr:row>
      <xdr:rowOff>247650</xdr:rowOff>
    </xdr:to>
    <xdr:pic>
      <xdr:nvPicPr>
        <xdr:cNvPr id="12" name="图片 11" descr="56N(26Z_0AYPJ([N$3BU7)X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815070" y="42551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13" name="图片 12" descr="44A0)6D)7`PVZ(T_H_G1D4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1219390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20</xdr:col>
      <xdr:colOff>102870</xdr:colOff>
      <xdr:row>7</xdr:row>
      <xdr:rowOff>123825</xdr:rowOff>
    </xdr:from>
    <xdr:to>
      <xdr:col>24</xdr:col>
      <xdr:colOff>598805</xdr:colOff>
      <xdr:row>21</xdr:row>
      <xdr:rowOff>184150</xdr:rowOff>
    </xdr:to>
    <xdr:pic>
      <xdr:nvPicPr>
        <xdr:cNvPr id="14" name="图片 13" descr="~}[S(A98ZNA$%C]@SZ)]F3K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777595" y="3016885"/>
          <a:ext cx="3410585" cy="4528185"/>
        </a:xfrm>
        <a:prstGeom prst="rect">
          <a:avLst/>
        </a:prstGeom>
      </xdr:spPr>
    </xdr:pic>
    <xdr:clientData/>
  </xdr:twoCellAnchor>
  <xdr:twoCellAnchor editAs="oneCell">
    <xdr:from>
      <xdr:col>15</xdr:col>
      <xdr:colOff>619125</xdr:colOff>
      <xdr:row>0</xdr:row>
      <xdr:rowOff>66675</xdr:rowOff>
    </xdr:from>
    <xdr:to>
      <xdr:col>23</xdr:col>
      <xdr:colOff>372745</xdr:colOff>
      <xdr:row>10</xdr:row>
      <xdr:rowOff>238760</xdr:rowOff>
    </xdr:to>
    <xdr:pic>
      <xdr:nvPicPr>
        <xdr:cNvPr id="16" name="图片 15" descr="01B990E8C81CB171B9D69DC07E5D2E5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9119870" y="66675"/>
          <a:ext cx="7156450" cy="4398645"/>
        </a:xfrm>
        <a:prstGeom prst="rect">
          <a:avLst/>
        </a:prstGeom>
      </xdr:spPr>
    </xdr:pic>
    <xdr:clientData/>
  </xdr:twoCellAnchor>
  <xdr:twoCellAnchor editAs="oneCell">
    <xdr:from>
      <xdr:col>15</xdr:col>
      <xdr:colOff>619125</xdr:colOff>
      <xdr:row>7</xdr:row>
      <xdr:rowOff>133350</xdr:rowOff>
    </xdr:from>
    <xdr:to>
      <xdr:col>23</xdr:col>
      <xdr:colOff>372745</xdr:colOff>
      <xdr:row>21</xdr:row>
      <xdr:rowOff>55245</xdr:rowOff>
    </xdr:to>
    <xdr:pic>
      <xdr:nvPicPr>
        <xdr:cNvPr id="17" name="图片 16" descr="7~Y@~YRBBM_]U3J1J9]DN1O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119870" y="3026410"/>
          <a:ext cx="7156450" cy="43897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23</xdr:col>
      <xdr:colOff>617220</xdr:colOff>
      <xdr:row>37</xdr:row>
      <xdr:rowOff>38100</xdr:rowOff>
    </xdr:from>
    <xdr:to>
      <xdr:col>32</xdr:col>
      <xdr:colOff>454660</xdr:colOff>
      <xdr:row>105</xdr:row>
      <xdr:rowOff>114300</xdr:rowOff>
    </xdr:to>
    <xdr:pic>
      <xdr:nvPicPr>
        <xdr:cNvPr id="4" name="图片 3" descr="Page0001 (2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520795" y="10193655"/>
          <a:ext cx="7162800" cy="100584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390525</xdr:colOff>
      <xdr:row>5</xdr:row>
      <xdr:rowOff>180975</xdr:rowOff>
    </xdr:from>
    <xdr:to>
      <xdr:col>19</xdr:col>
      <xdr:colOff>123825</xdr:colOff>
      <xdr:row>6</xdr:row>
      <xdr:rowOff>286385</xdr:rowOff>
    </xdr:to>
    <xdr:pic>
      <xdr:nvPicPr>
        <xdr:cNvPr id="5" name="图片 4" descr="O_DJ4QQ1E~Q{50U$IXEGN%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91270" y="1791970"/>
          <a:ext cx="253492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</xdr:colOff>
      <xdr:row>7</xdr:row>
      <xdr:rowOff>19050</xdr:rowOff>
    </xdr:from>
    <xdr:to>
      <xdr:col>7</xdr:col>
      <xdr:colOff>26670</xdr:colOff>
      <xdr:row>8</xdr:row>
      <xdr:rowOff>129540</xdr:rowOff>
    </xdr:to>
    <xdr:pic>
      <xdr:nvPicPr>
        <xdr:cNvPr id="6" name="图片 5" descr="_X_OYU}P%~YNLZVHCFH)~M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2395" y="2912110"/>
          <a:ext cx="3144520" cy="402590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6</xdr:row>
      <xdr:rowOff>733425</xdr:rowOff>
    </xdr:from>
    <xdr:to>
      <xdr:col>19</xdr:col>
      <xdr:colOff>0</xdr:colOff>
      <xdr:row>8</xdr:row>
      <xdr:rowOff>31750</xdr:rowOff>
    </xdr:to>
    <xdr:pic>
      <xdr:nvPicPr>
        <xdr:cNvPr id="8" name="图片 7" descr="}BGWBOC17OKA`69G0ODG@H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05545" y="2699385"/>
          <a:ext cx="2496820" cy="517525"/>
        </a:xfrm>
        <a:prstGeom prst="rect">
          <a:avLst/>
        </a:prstGeom>
      </xdr:spPr>
    </xdr:pic>
    <xdr:clientData/>
  </xdr:twoCellAnchor>
  <xdr:twoCellAnchor editAs="oneCell">
    <xdr:from>
      <xdr:col>0</xdr:col>
      <xdr:colOff>248920</xdr:colOff>
      <xdr:row>32</xdr:row>
      <xdr:rowOff>114300</xdr:rowOff>
    </xdr:from>
    <xdr:to>
      <xdr:col>8</xdr:col>
      <xdr:colOff>288925</xdr:colOff>
      <xdr:row>49</xdr:row>
      <xdr:rowOff>114300</xdr:rowOff>
    </xdr:to>
    <xdr:pic>
      <xdr:nvPicPr>
        <xdr:cNvPr id="9" name="图片 8" descr="2]ID5ASV8N34%NAX%99V6`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8920" y="9526905"/>
          <a:ext cx="4108450" cy="2600325"/>
        </a:xfrm>
        <a:prstGeom prst="rect">
          <a:avLst/>
        </a:prstGeom>
      </xdr:spPr>
    </xdr:pic>
    <xdr:clientData/>
  </xdr:twoCellAnchor>
  <xdr:twoCellAnchor editAs="oneCell">
    <xdr:from>
      <xdr:col>19</xdr:col>
      <xdr:colOff>686435</xdr:colOff>
      <xdr:row>48</xdr:row>
      <xdr:rowOff>114935</xdr:rowOff>
    </xdr:from>
    <xdr:to>
      <xdr:col>25</xdr:col>
      <xdr:colOff>890270</xdr:colOff>
      <xdr:row>102</xdr:row>
      <xdr:rowOff>169545</xdr:rowOff>
    </xdr:to>
    <xdr:pic>
      <xdr:nvPicPr>
        <xdr:cNvPr id="10" name="图片 9" descr="97FA5AEED6CCEA4CE80AD70958BA905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11172825" y="12800330"/>
          <a:ext cx="7807960" cy="6176645"/>
        </a:xfrm>
        <a:prstGeom prst="rect">
          <a:avLst/>
        </a:prstGeom>
      </xdr:spPr>
    </xdr:pic>
    <xdr:clientData/>
  </xdr:twoCellAnchor>
  <xdr:twoCellAnchor editAs="oneCell">
    <xdr:from>
      <xdr:col>11</xdr:col>
      <xdr:colOff>231140</xdr:colOff>
      <xdr:row>54</xdr:row>
      <xdr:rowOff>73025</xdr:rowOff>
    </xdr:from>
    <xdr:to>
      <xdr:col>19</xdr:col>
      <xdr:colOff>1917065</xdr:colOff>
      <xdr:row>118</xdr:row>
      <xdr:rowOff>6985</xdr:rowOff>
    </xdr:to>
    <xdr:pic>
      <xdr:nvPicPr>
        <xdr:cNvPr id="11" name="图片 10" descr="295E31C62D72704EFD78672FAE9708D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5211445" y="14137005"/>
          <a:ext cx="9344660" cy="6670675"/>
        </a:xfrm>
        <a:prstGeom prst="rect">
          <a:avLst/>
        </a:prstGeom>
      </xdr:spPr>
    </xdr:pic>
    <xdr:clientData/>
  </xdr:twoCellAnchor>
  <xdr:twoCellAnchor editAs="oneCell">
    <xdr:from>
      <xdr:col>15</xdr:col>
      <xdr:colOff>314325</xdr:colOff>
      <xdr:row>10</xdr:row>
      <xdr:rowOff>28575</xdr:rowOff>
    </xdr:from>
    <xdr:to>
      <xdr:col>18</xdr:col>
      <xdr:colOff>581025</xdr:colOff>
      <xdr:row>11</xdr:row>
      <xdr:rowOff>247650</xdr:rowOff>
    </xdr:to>
    <xdr:pic>
      <xdr:nvPicPr>
        <xdr:cNvPr id="12" name="图片 11" descr="56N(26Z_0AYPJ([N$3BU7)X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15070" y="4255135"/>
          <a:ext cx="2372360" cy="4857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</xdr:row>
      <xdr:rowOff>38100</xdr:rowOff>
    </xdr:from>
    <xdr:to>
      <xdr:col>12</xdr:col>
      <xdr:colOff>360045</xdr:colOff>
      <xdr:row>89</xdr:row>
      <xdr:rowOff>95250</xdr:rowOff>
    </xdr:to>
    <xdr:pic>
      <xdr:nvPicPr>
        <xdr:cNvPr id="13" name="图片 12" descr="44A0)6D)7`PVZ(T_H_G1D4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12193905"/>
          <a:ext cx="7305675" cy="5629275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3</xdr:row>
      <xdr:rowOff>352425</xdr:rowOff>
    </xdr:from>
    <xdr:to>
      <xdr:col>23</xdr:col>
      <xdr:colOff>474980</xdr:colOff>
      <xdr:row>17</xdr:row>
      <xdr:rowOff>217170</xdr:rowOff>
    </xdr:to>
    <xdr:pic>
      <xdr:nvPicPr>
        <xdr:cNvPr id="17" name="图片 16" descr="Cache_-114b6ffadc73b383.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005570" y="1253490"/>
          <a:ext cx="7372985" cy="5303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G39"/>
  <sheetViews>
    <sheetView workbookViewId="0">
      <selection activeCell="A1" sqref="$A1:$XFD1048576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ht="27.95" customHeight="1" spans="1:18">
      <c r="A4" s="6" t="s">
        <v>19</v>
      </c>
      <c r="B4" s="6"/>
      <c r="C4" s="97"/>
      <c r="D4" s="97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ht="27.95" customHeight="1" spans="1:15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</row>
    <row r="6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25">
        <v>1</v>
      </c>
      <c r="B7" s="103">
        <v>43720</v>
      </c>
      <c r="C7" s="27" t="s">
        <v>39</v>
      </c>
      <c r="D7" s="69">
        <v>400000</v>
      </c>
      <c r="E7" s="29"/>
      <c r="F7" s="69"/>
      <c r="G7" s="30" t="s">
        <v>40</v>
      </c>
      <c r="H7" s="104">
        <v>40000</v>
      </c>
      <c r="I7" s="31">
        <v>13080</v>
      </c>
      <c r="J7" s="67">
        <v>100</v>
      </c>
      <c r="K7" s="59" t="s">
        <v>41</v>
      </c>
      <c r="L7" s="105">
        <f>ROUNDUP(D7*1%,0)</f>
        <v>4000</v>
      </c>
      <c r="M7" s="106" t="s">
        <v>42</v>
      </c>
      <c r="N7" s="87" t="s">
        <v>43</v>
      </c>
      <c r="O7" s="31">
        <f>ROUNDUP(D7-H7-I7-J7-L7,2)</f>
        <v>342820</v>
      </c>
      <c r="Q7" s="85">
        <f>D7*0.01</f>
        <v>4000</v>
      </c>
    </row>
    <row r="8" s="2" customFormat="1" ht="23" customHeight="1" spans="1:17">
      <c r="A8" s="25"/>
      <c r="B8" s="26"/>
      <c r="C8" s="27"/>
      <c r="D8" s="28"/>
      <c r="E8" s="29"/>
      <c r="F8" s="69"/>
      <c r="G8" s="30"/>
      <c r="H8" s="31"/>
      <c r="I8" s="68" t="s">
        <v>44</v>
      </c>
      <c r="J8" s="67"/>
      <c r="K8" s="59"/>
      <c r="L8" s="105"/>
      <c r="M8" s="106"/>
      <c r="N8" s="59"/>
      <c r="O8" s="31"/>
      <c r="Q8" s="2">
        <v>177618</v>
      </c>
    </row>
    <row r="9" ht="34" customHeight="1" spans="1:15">
      <c r="A9" s="13"/>
      <c r="B9" s="20"/>
      <c r="C9" s="15"/>
      <c r="D9" s="21"/>
      <c r="E9" s="17"/>
      <c r="F9" s="21"/>
      <c r="G9" s="18"/>
      <c r="H9" s="22"/>
      <c r="I9" s="22"/>
      <c r="J9" s="52"/>
      <c r="K9" s="59"/>
      <c r="L9" s="60"/>
      <c r="M9" s="61"/>
      <c r="N9" s="53"/>
      <c r="O9" s="31"/>
    </row>
    <row r="10" ht="21" customHeight="1" spans="1:19">
      <c r="A10" s="13"/>
      <c r="B10" s="20"/>
      <c r="C10" s="15"/>
      <c r="D10" s="21"/>
      <c r="E10" s="17"/>
      <c r="F10" s="21"/>
      <c r="G10" s="18"/>
      <c r="H10" s="22"/>
      <c r="I10" s="22"/>
      <c r="J10" s="52"/>
      <c r="K10" s="59"/>
      <c r="L10" s="52"/>
      <c r="M10" s="84"/>
      <c r="N10" s="53"/>
      <c r="O10" s="31"/>
      <c r="S10" s="2"/>
    </row>
    <row r="11" ht="21" customHeight="1" spans="1:17">
      <c r="A11" s="13"/>
      <c r="B11" s="20"/>
      <c r="C11" s="15"/>
      <c r="D11" s="21"/>
      <c r="E11" s="17"/>
      <c r="F11" s="21"/>
      <c r="G11" s="18"/>
      <c r="H11" s="22"/>
      <c r="I11" s="22"/>
      <c r="J11" s="52"/>
      <c r="K11" s="59"/>
      <c r="L11" s="52"/>
      <c r="M11" s="84"/>
      <c r="N11" s="53"/>
      <c r="O11" s="22"/>
      <c r="Q11"/>
    </row>
    <row r="12" ht="21" hidden="1" customHeight="1" spans="1:15">
      <c r="A12" s="13"/>
      <c r="B12" s="20"/>
      <c r="C12" s="15"/>
      <c r="D12" s="21"/>
      <c r="E12" s="17"/>
      <c r="F12" s="21"/>
      <c r="G12" s="18"/>
      <c r="H12" s="22"/>
      <c r="I12" s="22"/>
      <c r="J12" s="52"/>
      <c r="K12" s="53"/>
      <c r="L12" s="52"/>
      <c r="M12" s="53"/>
      <c r="N12" s="53"/>
      <c r="O12" s="22"/>
    </row>
    <row r="13" ht="20.1" hidden="1" customHeight="1" spans="1:15">
      <c r="A13" s="13"/>
      <c r="B13" s="20"/>
      <c r="C13" s="15"/>
      <c r="D13" s="21"/>
      <c r="E13" s="17"/>
      <c r="F13" s="21"/>
      <c r="G13" s="18"/>
      <c r="H13" s="22"/>
      <c r="I13" s="22"/>
      <c r="J13" s="52"/>
      <c r="K13" s="53"/>
      <c r="L13" s="52"/>
      <c r="M13" s="53"/>
      <c r="N13" s="53"/>
      <c r="O13" s="22"/>
    </row>
    <row r="14" ht="20.1" hidden="1" customHeight="1" spans="1:15">
      <c r="A14" s="13"/>
      <c r="B14" s="20"/>
      <c r="C14" s="15"/>
      <c r="D14" s="21"/>
      <c r="E14" s="17"/>
      <c r="F14" s="21"/>
      <c r="G14" s="18"/>
      <c r="H14" s="22"/>
      <c r="I14" s="22"/>
      <c r="J14" s="52"/>
      <c r="K14" s="53"/>
      <c r="L14" s="52"/>
      <c r="M14" s="53"/>
      <c r="N14" s="53"/>
      <c r="O14" s="22"/>
    </row>
    <row r="15" ht="20.1" hidden="1" customHeight="1" spans="1:15">
      <c r="A15" s="13"/>
      <c r="B15" s="20"/>
      <c r="C15" s="15"/>
      <c r="D15" s="21"/>
      <c r="E15" s="17"/>
      <c r="F15" s="21"/>
      <c r="G15" s="18"/>
      <c r="H15" s="22"/>
      <c r="I15" s="22"/>
      <c r="J15" s="52"/>
      <c r="K15" s="53"/>
      <c r="L15" s="52"/>
      <c r="M15" s="53"/>
      <c r="N15" s="53"/>
      <c r="O15" s="22"/>
    </row>
    <row r="16" ht="20.1" hidden="1" customHeight="1" spans="1:15">
      <c r="A16" s="13"/>
      <c r="B16" s="20"/>
      <c r="C16" s="15"/>
      <c r="D16" s="21"/>
      <c r="E16" s="17"/>
      <c r="F16" s="21"/>
      <c r="G16" s="18"/>
      <c r="H16" s="22"/>
      <c r="I16" s="22"/>
      <c r="J16" s="52"/>
      <c r="K16" s="53"/>
      <c r="L16" s="52"/>
      <c r="M16" s="53"/>
      <c r="N16" s="53"/>
      <c r="O16" s="22"/>
    </row>
    <row r="17" ht="20.1" hidden="1" customHeight="1" spans="1:15">
      <c r="A17" s="13"/>
      <c r="B17" s="20"/>
      <c r="C17" s="15"/>
      <c r="D17" s="21"/>
      <c r="E17" s="17"/>
      <c r="F17" s="21"/>
      <c r="G17" s="18"/>
      <c r="H17" s="22"/>
      <c r="I17" s="22"/>
      <c r="J17" s="52"/>
      <c r="K17" s="53"/>
      <c r="L17" s="52"/>
      <c r="M17" s="53"/>
      <c r="N17" s="53"/>
      <c r="O17" s="22"/>
    </row>
    <row r="18" ht="20.1" hidden="1" customHeight="1" spans="1:15">
      <c r="A18" s="13"/>
      <c r="B18" s="20"/>
      <c r="C18" s="15"/>
      <c r="D18" s="21"/>
      <c r="E18" s="17"/>
      <c r="F18" s="21"/>
      <c r="G18" s="18"/>
      <c r="H18" s="22"/>
      <c r="I18" s="22"/>
      <c r="J18" s="52"/>
      <c r="K18" s="53"/>
      <c r="L18" s="52"/>
      <c r="M18" s="53"/>
      <c r="N18" s="53"/>
      <c r="O18" s="22"/>
    </row>
    <row r="19" ht="20.1" hidden="1" customHeight="1" spans="1:15">
      <c r="A19" s="13"/>
      <c r="B19" s="20"/>
      <c r="C19" s="15"/>
      <c r="D19" s="21"/>
      <c r="E19" s="17"/>
      <c r="F19" s="21"/>
      <c r="G19" s="18"/>
      <c r="H19" s="22"/>
      <c r="I19" s="22"/>
      <c r="J19" s="52"/>
      <c r="K19" s="53"/>
      <c r="L19" s="52"/>
      <c r="M19" s="53"/>
      <c r="N19" s="53"/>
      <c r="O19" s="22"/>
    </row>
    <row r="20" ht="20.1" hidden="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ht="20.1" hidden="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ht="20.1" hidden="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ht="20.1" hidden="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45</v>
      </c>
      <c r="L24" s="69"/>
      <c r="M24" s="69"/>
      <c r="N24" s="53"/>
      <c r="O24" s="22"/>
    </row>
    <row r="25" ht="30" customHeight="1" spans="1:18">
      <c r="A25" s="6" t="s">
        <v>46</v>
      </c>
      <c r="B25" s="6"/>
      <c r="C25" s="32" t="s">
        <v>47</v>
      </c>
      <c r="D25" s="33">
        <f t="shared" ref="D25:J25" si="0">SUM(D7:D24)</f>
        <v>400000</v>
      </c>
      <c r="E25" s="32" t="s">
        <v>47</v>
      </c>
      <c r="F25" s="33">
        <f t="shared" si="0"/>
        <v>0</v>
      </c>
      <c r="G25" s="32" t="s">
        <v>47</v>
      </c>
      <c r="H25" s="33">
        <f t="shared" si="0"/>
        <v>40000</v>
      </c>
      <c r="I25" s="33">
        <f t="shared" si="0"/>
        <v>13080</v>
      </c>
      <c r="J25" s="33">
        <f t="shared" si="0"/>
        <v>100</v>
      </c>
      <c r="K25" s="32" t="s">
        <v>47</v>
      </c>
      <c r="L25" s="33">
        <f>SUM(L7:L24)</f>
        <v>4000</v>
      </c>
      <c r="M25" s="32" t="s">
        <v>47</v>
      </c>
      <c r="N25" s="32" t="s">
        <v>47</v>
      </c>
      <c r="O25" s="33">
        <f>SUM(O7:O24)</f>
        <v>342820</v>
      </c>
      <c r="Q25" s="86">
        <f>D25/C3</f>
        <v>0.0225202446302109</v>
      </c>
      <c r="R25" s="86" t="e">
        <f>D25/C4</f>
        <v>#DIV/0!</v>
      </c>
    </row>
    <row r="26" ht="30" customHeight="1" spans="1:15">
      <c r="A26" s="6" t="s">
        <v>48</v>
      </c>
      <c r="B26" s="6"/>
      <c r="C26" s="6" t="s">
        <v>49</v>
      </c>
      <c r="D26" s="6"/>
      <c r="E26" s="34">
        <f>O7</f>
        <v>342820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4" ht="13.5" spans="17:17">
      <c r="Q34"/>
    </row>
    <row r="39" ht="22.5" spans="18:18">
      <c r="R39" s="87" t="s">
        <v>63</v>
      </c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  <mergeCell ref="K26:O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9"/>
  <sheetViews>
    <sheetView topLeftCell="A7" workbookViewId="0">
      <selection activeCell="A7" sqref="$A1:$XFD1048576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s="1" customFormat="1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s="1" customFormat="1" ht="27.95" customHeight="1" spans="1:18">
      <c r="A4" s="6" t="s">
        <v>19</v>
      </c>
      <c r="B4" s="6"/>
      <c r="C4" s="97"/>
      <c r="D4" s="97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s="1" customFormat="1" ht="27.95" customHeight="1" spans="1:17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  <c r="Q5" s="1">
        <f>D7-H7-H9-I7-J7-L7</f>
        <v>325679</v>
      </c>
    </row>
    <row r="6" s="1" customFormat="1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13">
        <v>1</v>
      </c>
      <c r="B7" s="14">
        <v>43720</v>
      </c>
      <c r="C7" s="15" t="s">
        <v>39</v>
      </c>
      <c r="D7" s="16">
        <v>400000</v>
      </c>
      <c r="E7" s="17"/>
      <c r="F7" s="16"/>
      <c r="G7" s="18" t="s">
        <v>40</v>
      </c>
      <c r="H7" s="19">
        <f>40000</f>
        <v>40000</v>
      </c>
      <c r="I7" s="22">
        <v>13080</v>
      </c>
      <c r="J7" s="52">
        <v>100</v>
      </c>
      <c r="K7" s="53" t="s">
        <v>41</v>
      </c>
      <c r="L7" s="54">
        <f>ROUNDUP(D7*1%,0)</f>
        <v>4000</v>
      </c>
      <c r="M7" s="55" t="s">
        <v>42</v>
      </c>
      <c r="N7" s="56" t="s">
        <v>64</v>
      </c>
      <c r="O7" s="22">
        <v>325679</v>
      </c>
      <c r="Q7" s="85">
        <f>D7*0.01</f>
        <v>4000</v>
      </c>
    </row>
    <row r="8" s="2" customFormat="1" ht="23" customHeight="1" spans="1:17">
      <c r="A8" s="13"/>
      <c r="B8" s="20"/>
      <c r="C8" s="15"/>
      <c r="D8" s="21"/>
      <c r="E8" s="17"/>
      <c r="F8" s="16"/>
      <c r="G8" s="18"/>
      <c r="H8" s="22"/>
      <c r="I8" s="57" t="s">
        <v>44</v>
      </c>
      <c r="J8" s="52"/>
      <c r="K8" s="53"/>
      <c r="L8" s="54"/>
      <c r="M8" s="55"/>
      <c r="N8" s="53"/>
      <c r="O8" s="22"/>
      <c r="Q8" s="2">
        <v>177618</v>
      </c>
    </row>
    <row r="9" s="1" customFormat="1" ht="34" customHeight="1" spans="1:15">
      <c r="A9" s="13"/>
      <c r="B9" s="20"/>
      <c r="C9" s="15"/>
      <c r="D9" s="21"/>
      <c r="E9" s="17"/>
      <c r="F9" s="21"/>
      <c r="G9" s="18"/>
      <c r="H9" s="23">
        <v>17141</v>
      </c>
      <c r="I9" s="58" t="s">
        <v>65</v>
      </c>
      <c r="J9" s="52"/>
      <c r="K9" s="59"/>
      <c r="L9" s="60"/>
      <c r="M9" s="61"/>
      <c r="N9" s="53"/>
      <c r="O9" s="31"/>
    </row>
    <row r="10" s="1" customFormat="1" ht="48" customHeight="1" spans="1:19">
      <c r="A10" s="25">
        <v>2</v>
      </c>
      <c r="B10" s="26">
        <v>43950</v>
      </c>
      <c r="C10" s="27" t="s">
        <v>39</v>
      </c>
      <c r="D10" s="28">
        <v>200000</v>
      </c>
      <c r="E10" s="29"/>
      <c r="F10" s="28"/>
      <c r="G10" s="30" t="s">
        <v>40</v>
      </c>
      <c r="H10" s="31">
        <v>2859</v>
      </c>
      <c r="I10" s="31">
        <v>6540</v>
      </c>
      <c r="J10" s="67">
        <v>100</v>
      </c>
      <c r="K10" s="59" t="s">
        <v>66</v>
      </c>
      <c r="L10" s="67">
        <v>2000</v>
      </c>
      <c r="M10" s="101" t="s">
        <v>42</v>
      </c>
      <c r="N10" s="59" t="s">
        <v>64</v>
      </c>
      <c r="O10" s="31">
        <f>D10-H10-I10-J10-L10</f>
        <v>188501</v>
      </c>
      <c r="Q10" s="1">
        <f>D7-H7-I7-J7-L7</f>
        <v>342820</v>
      </c>
      <c r="S10" s="2"/>
    </row>
    <row r="11" s="1" customFormat="1" ht="21" customHeight="1" spans="1:17">
      <c r="A11" s="25"/>
      <c r="B11" s="26"/>
      <c r="C11" s="27"/>
      <c r="D11" s="28"/>
      <c r="E11" s="29"/>
      <c r="F11" s="28"/>
      <c r="G11" s="30"/>
      <c r="H11" s="95" t="s">
        <v>44</v>
      </c>
      <c r="I11" s="102"/>
      <c r="J11" s="96"/>
      <c r="K11" s="59"/>
      <c r="L11" s="67"/>
      <c r="M11" s="101"/>
      <c r="N11" s="59"/>
      <c r="O11" s="31"/>
      <c r="Q11"/>
    </row>
    <row r="12" s="1" customFormat="1" ht="21" customHeight="1" spans="1:15">
      <c r="A12" s="13"/>
      <c r="B12" s="20"/>
      <c r="C12" s="15"/>
      <c r="D12" s="21"/>
      <c r="E12" s="17"/>
      <c r="F12" s="21"/>
      <c r="G12" s="18"/>
      <c r="H12" s="22"/>
      <c r="I12" s="22"/>
      <c r="J12" s="52"/>
      <c r="K12" s="53"/>
      <c r="L12" s="52"/>
      <c r="M12" s="53"/>
      <c r="N12" s="53"/>
      <c r="O12" s="22"/>
    </row>
    <row r="13" s="1" customFormat="1" ht="20.1" customHeight="1" spans="1:15">
      <c r="A13" s="13"/>
      <c r="B13" s="20"/>
      <c r="C13" s="15"/>
      <c r="D13" s="21"/>
      <c r="E13" s="17"/>
      <c r="F13" s="21"/>
      <c r="G13" s="18"/>
      <c r="H13" s="22"/>
      <c r="I13" s="22"/>
      <c r="J13" s="52"/>
      <c r="K13" s="53"/>
      <c r="L13" s="52"/>
      <c r="M13" s="53"/>
      <c r="N13" s="53"/>
      <c r="O13" s="22"/>
    </row>
    <row r="14" s="1" customFormat="1" ht="20.1" hidden="1" customHeight="1" spans="1:15">
      <c r="A14" s="13"/>
      <c r="B14" s="20"/>
      <c r="C14" s="15"/>
      <c r="D14" s="21"/>
      <c r="E14" s="17"/>
      <c r="F14" s="21"/>
      <c r="G14" s="18"/>
      <c r="H14" s="22"/>
      <c r="I14" s="22"/>
      <c r="J14" s="52"/>
      <c r="K14" s="53"/>
      <c r="L14" s="52"/>
      <c r="M14" s="53"/>
      <c r="N14" s="53"/>
      <c r="O14" s="22"/>
    </row>
    <row r="15" s="1" customFormat="1" ht="20.1" hidden="1" customHeight="1" spans="1:15">
      <c r="A15" s="13"/>
      <c r="B15" s="20"/>
      <c r="C15" s="15"/>
      <c r="D15" s="21"/>
      <c r="E15" s="17"/>
      <c r="F15" s="21"/>
      <c r="G15" s="18"/>
      <c r="H15" s="22"/>
      <c r="I15" s="22"/>
      <c r="J15" s="52"/>
      <c r="K15" s="53"/>
      <c r="L15" s="52"/>
      <c r="M15" s="53"/>
      <c r="N15" s="53"/>
      <c r="O15" s="22"/>
    </row>
    <row r="16" s="1" customFormat="1" ht="20.1" hidden="1" customHeight="1" spans="1:15">
      <c r="A16" s="13"/>
      <c r="B16" s="20"/>
      <c r="C16" s="15"/>
      <c r="D16" s="21"/>
      <c r="E16" s="17"/>
      <c r="F16" s="21"/>
      <c r="G16" s="18"/>
      <c r="H16" s="22"/>
      <c r="I16" s="22"/>
      <c r="J16" s="52"/>
      <c r="K16" s="53"/>
      <c r="L16" s="52"/>
      <c r="M16" s="53"/>
      <c r="N16" s="53"/>
      <c r="O16" s="22"/>
    </row>
    <row r="17" s="1" customFormat="1" ht="20.1" hidden="1" customHeight="1" spans="1:15">
      <c r="A17" s="13"/>
      <c r="B17" s="20"/>
      <c r="C17" s="15"/>
      <c r="D17" s="21"/>
      <c r="E17" s="17"/>
      <c r="F17" s="21"/>
      <c r="G17" s="18"/>
      <c r="H17" s="22"/>
      <c r="I17" s="22"/>
      <c r="J17" s="52"/>
      <c r="K17" s="53"/>
      <c r="L17" s="52"/>
      <c r="M17" s="53"/>
      <c r="N17" s="53"/>
      <c r="O17" s="22"/>
    </row>
    <row r="18" s="1" customFormat="1" ht="20.1" hidden="1" customHeight="1" spans="1:15">
      <c r="A18" s="13"/>
      <c r="B18" s="20"/>
      <c r="C18" s="15"/>
      <c r="D18" s="21"/>
      <c r="E18" s="17"/>
      <c r="F18" s="21"/>
      <c r="G18" s="18"/>
      <c r="H18" s="22"/>
      <c r="I18" s="22"/>
      <c r="J18" s="52"/>
      <c r="K18" s="53"/>
      <c r="L18" s="52"/>
      <c r="M18" s="53"/>
      <c r="N18" s="53"/>
      <c r="O18" s="22"/>
    </row>
    <row r="19" s="1" customFormat="1" ht="20.1" hidden="1" customHeight="1" spans="1:15">
      <c r="A19" s="13"/>
      <c r="B19" s="20"/>
      <c r="C19" s="15"/>
      <c r="D19" s="21"/>
      <c r="E19" s="17"/>
      <c r="F19" s="21"/>
      <c r="G19" s="18"/>
      <c r="H19" s="22"/>
      <c r="I19" s="22"/>
      <c r="J19" s="52"/>
      <c r="K19" s="53"/>
      <c r="L19" s="52"/>
      <c r="M19" s="53"/>
      <c r="N19" s="53"/>
      <c r="O19" s="22"/>
    </row>
    <row r="20" s="1" customFormat="1" ht="20.1" hidden="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s="1" customFormat="1" ht="20.1" hidden="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s="1" customFormat="1" ht="20.1" hidden="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s="1" customFormat="1" ht="20.1" hidden="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s="1" customFormat="1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67</v>
      </c>
      <c r="L24" s="69"/>
      <c r="M24" s="69"/>
      <c r="N24" s="53"/>
      <c r="O24" s="22"/>
    </row>
    <row r="25" s="1" customFormat="1" ht="30" customHeight="1" spans="1:18">
      <c r="A25" s="6" t="s">
        <v>46</v>
      </c>
      <c r="B25" s="6"/>
      <c r="C25" s="32" t="s">
        <v>47</v>
      </c>
      <c r="D25" s="33">
        <f t="shared" ref="D25:J25" si="0">SUM(D7:D24)</f>
        <v>600000</v>
      </c>
      <c r="E25" s="32" t="s">
        <v>47</v>
      </c>
      <c r="F25" s="33">
        <f t="shared" si="0"/>
        <v>0</v>
      </c>
      <c r="G25" s="32" t="s">
        <v>47</v>
      </c>
      <c r="H25" s="33">
        <f t="shared" si="0"/>
        <v>60000</v>
      </c>
      <c r="I25" s="33">
        <f t="shared" si="0"/>
        <v>19620</v>
      </c>
      <c r="J25" s="33">
        <f t="shared" si="0"/>
        <v>200</v>
      </c>
      <c r="K25" s="32" t="s">
        <v>47</v>
      </c>
      <c r="L25" s="33">
        <f>SUM(L7:L24)</f>
        <v>6000</v>
      </c>
      <c r="M25" s="32" t="s">
        <v>47</v>
      </c>
      <c r="N25" s="32" t="s">
        <v>47</v>
      </c>
      <c r="O25" s="33">
        <f>SUM(O7:O24)</f>
        <v>514180</v>
      </c>
      <c r="Q25" s="86">
        <f>D25/C3</f>
        <v>0.0337803669453164</v>
      </c>
      <c r="R25" s="86" t="e">
        <f>D25/C4</f>
        <v>#DIV/0!</v>
      </c>
    </row>
    <row r="26" s="1" customFormat="1" ht="30" customHeight="1" spans="1:15">
      <c r="A26" s="6" t="s">
        <v>48</v>
      </c>
      <c r="B26" s="6"/>
      <c r="C26" s="6" t="s">
        <v>49</v>
      </c>
      <c r="D26" s="6"/>
      <c r="E26" s="34">
        <f>O10</f>
        <v>188501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s="1" customFormat="1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s="1" customFormat="1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s="1" customFormat="1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s="1" customFormat="1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22.5" spans="2:18">
      <c r="B39" s="3"/>
      <c r="D39" s="4"/>
      <c r="E39" s="3"/>
      <c r="F39" s="4"/>
      <c r="H39" s="4"/>
      <c r="J39" s="4"/>
      <c r="O39" s="4"/>
      <c r="R39" s="87" t="s">
        <v>63</v>
      </c>
    </row>
  </sheetData>
  <mergeCells count="45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11:J11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  <mergeCell ref="K26:O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9"/>
  <sheetViews>
    <sheetView workbookViewId="0">
      <selection activeCell="A1" sqref="$A1:$XFD1048576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s="1" customFormat="1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s="1" customFormat="1" ht="27.95" customHeight="1" spans="1:18">
      <c r="A4" s="6" t="s">
        <v>19</v>
      </c>
      <c r="B4" s="6"/>
      <c r="C4" s="97"/>
      <c r="D4" s="97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s="1" customFormat="1" ht="27.95" customHeight="1" spans="1:17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  <c r="Q5" s="1">
        <f>D7-H7-H9-I7-J7-L7</f>
        <v>325679</v>
      </c>
    </row>
    <row r="6" s="1" customFormat="1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13">
        <v>1</v>
      </c>
      <c r="B7" s="14">
        <v>43720</v>
      </c>
      <c r="C7" s="15" t="s">
        <v>39</v>
      </c>
      <c r="D7" s="16">
        <v>400000</v>
      </c>
      <c r="E7" s="17"/>
      <c r="F7" s="16"/>
      <c r="G7" s="18" t="s">
        <v>40</v>
      </c>
      <c r="H7" s="19">
        <f>40000</f>
        <v>40000</v>
      </c>
      <c r="I7" s="22">
        <v>13080</v>
      </c>
      <c r="J7" s="52">
        <v>100</v>
      </c>
      <c r="K7" s="53" t="s">
        <v>41</v>
      </c>
      <c r="L7" s="54">
        <f>ROUNDUP(D7*1%,0)</f>
        <v>4000</v>
      </c>
      <c r="M7" s="55" t="s">
        <v>42</v>
      </c>
      <c r="N7" s="56" t="s">
        <v>64</v>
      </c>
      <c r="O7" s="22">
        <v>325679</v>
      </c>
      <c r="Q7" s="85">
        <f>D7*0.01</f>
        <v>4000</v>
      </c>
    </row>
    <row r="8" s="2" customFormat="1" ht="23" customHeight="1" spans="1:17">
      <c r="A8" s="13"/>
      <c r="B8" s="20"/>
      <c r="C8" s="15"/>
      <c r="D8" s="21"/>
      <c r="E8" s="17"/>
      <c r="F8" s="16"/>
      <c r="G8" s="18"/>
      <c r="H8" s="22"/>
      <c r="I8" s="57" t="s">
        <v>44</v>
      </c>
      <c r="J8" s="52"/>
      <c r="K8" s="53"/>
      <c r="L8" s="54"/>
      <c r="M8" s="55"/>
      <c r="N8" s="53"/>
      <c r="O8" s="22"/>
      <c r="Q8" s="2">
        <v>177618</v>
      </c>
    </row>
    <row r="9" s="1" customFormat="1" ht="34" customHeight="1" spans="1:15">
      <c r="A9" s="13"/>
      <c r="B9" s="20"/>
      <c r="C9" s="15"/>
      <c r="D9" s="21"/>
      <c r="E9" s="17"/>
      <c r="F9" s="21"/>
      <c r="G9" s="18"/>
      <c r="H9" s="23">
        <v>17141</v>
      </c>
      <c r="I9" s="58" t="s">
        <v>65</v>
      </c>
      <c r="J9" s="52"/>
      <c r="K9" s="59"/>
      <c r="L9" s="60"/>
      <c r="M9" s="61"/>
      <c r="N9" s="53"/>
      <c r="O9" s="31"/>
    </row>
    <row r="10" s="1" customFormat="1" ht="48" customHeight="1" spans="1:19">
      <c r="A10" s="13">
        <v>2</v>
      </c>
      <c r="B10" s="20">
        <v>43950</v>
      </c>
      <c r="C10" s="15" t="s">
        <v>39</v>
      </c>
      <c r="D10" s="21">
        <v>200000</v>
      </c>
      <c r="E10" s="17"/>
      <c r="F10" s="21"/>
      <c r="G10" s="18" t="s">
        <v>40</v>
      </c>
      <c r="H10" s="22">
        <v>2859</v>
      </c>
      <c r="I10" s="22">
        <v>6540</v>
      </c>
      <c r="J10" s="52">
        <v>100</v>
      </c>
      <c r="K10" s="53" t="s">
        <v>66</v>
      </c>
      <c r="L10" s="52">
        <v>2000</v>
      </c>
      <c r="M10" s="8" t="s">
        <v>42</v>
      </c>
      <c r="N10" s="53" t="s">
        <v>64</v>
      </c>
      <c r="O10" s="22">
        <f>D10-H10-I10-J10-L10</f>
        <v>188501</v>
      </c>
      <c r="Q10" s="1">
        <f>D7-H7-I7-J7-L7</f>
        <v>342820</v>
      </c>
      <c r="S10" s="2"/>
    </row>
    <row r="11" s="1" customFormat="1" ht="21" customHeight="1" spans="1:17">
      <c r="A11" s="13"/>
      <c r="B11" s="20"/>
      <c r="C11" s="15"/>
      <c r="D11" s="21"/>
      <c r="E11" s="17"/>
      <c r="F11" s="21"/>
      <c r="G11" s="18"/>
      <c r="H11" s="24" t="s">
        <v>44</v>
      </c>
      <c r="I11" s="62"/>
      <c r="J11" s="63"/>
      <c r="K11" s="53"/>
      <c r="L11" s="52"/>
      <c r="M11" s="8"/>
      <c r="N11" s="53"/>
      <c r="O11" s="22"/>
      <c r="Q11"/>
    </row>
    <row r="12" s="1" customFormat="1" ht="36" customHeight="1" spans="1:15">
      <c r="A12" s="25">
        <v>3</v>
      </c>
      <c r="B12" s="26">
        <v>43985</v>
      </c>
      <c r="C12" s="27" t="s">
        <v>68</v>
      </c>
      <c r="D12" s="28">
        <v>200000</v>
      </c>
      <c r="E12" s="29"/>
      <c r="F12" s="28"/>
      <c r="G12" s="30"/>
      <c r="H12" s="31" t="s">
        <v>69</v>
      </c>
      <c r="I12" s="31">
        <v>6540</v>
      </c>
      <c r="J12" s="67">
        <v>100</v>
      </c>
      <c r="K12" s="59" t="s">
        <v>66</v>
      </c>
      <c r="L12" s="67">
        <v>2000</v>
      </c>
      <c r="M12" s="59" t="s">
        <v>42</v>
      </c>
      <c r="N12" s="59" t="s">
        <v>64</v>
      </c>
      <c r="O12" s="31">
        <f>D12-I12-J12-L12</f>
        <v>191360</v>
      </c>
    </row>
    <row r="13" s="1" customFormat="1" ht="20.1" customHeight="1" spans="1:15">
      <c r="A13" s="25"/>
      <c r="B13" s="26"/>
      <c r="C13" s="27"/>
      <c r="D13" s="28"/>
      <c r="E13" s="29"/>
      <c r="F13" s="28"/>
      <c r="G13" s="30"/>
      <c r="H13" s="95" t="s">
        <v>44</v>
      </c>
      <c r="I13" s="100"/>
      <c r="J13" s="67"/>
      <c r="K13" s="59"/>
      <c r="L13" s="67"/>
      <c r="M13" s="59"/>
      <c r="N13" s="59"/>
      <c r="O13" s="31"/>
    </row>
    <row r="14" s="1" customFormat="1" ht="20.1" hidden="1" customHeight="1" spans="1:15">
      <c r="A14" s="13"/>
      <c r="B14" s="20"/>
      <c r="C14" s="15"/>
      <c r="D14" s="21"/>
      <c r="E14" s="17"/>
      <c r="F14" s="21"/>
      <c r="G14" s="18"/>
      <c r="H14" s="22"/>
      <c r="I14" s="22"/>
      <c r="J14" s="52"/>
      <c r="K14" s="53"/>
      <c r="L14" s="52"/>
      <c r="M14" s="53"/>
      <c r="N14" s="53"/>
      <c r="O14" s="22"/>
    </row>
    <row r="15" s="1" customFormat="1" ht="20.1" hidden="1" customHeight="1" spans="1:15">
      <c r="A15" s="13"/>
      <c r="B15" s="20"/>
      <c r="C15" s="15"/>
      <c r="D15" s="21"/>
      <c r="E15" s="17"/>
      <c r="F15" s="21"/>
      <c r="G15" s="18"/>
      <c r="H15" s="22"/>
      <c r="I15" s="22"/>
      <c r="J15" s="52"/>
      <c r="K15" s="53"/>
      <c r="L15" s="52"/>
      <c r="M15" s="53"/>
      <c r="N15" s="53"/>
      <c r="O15" s="22"/>
    </row>
    <row r="16" s="1" customFormat="1" ht="20.1" hidden="1" customHeight="1" spans="1:15">
      <c r="A16" s="13"/>
      <c r="B16" s="20"/>
      <c r="C16" s="15"/>
      <c r="D16" s="21"/>
      <c r="E16" s="17"/>
      <c r="F16" s="21"/>
      <c r="G16" s="18"/>
      <c r="H16" s="22"/>
      <c r="I16" s="22"/>
      <c r="J16" s="52"/>
      <c r="K16" s="53"/>
      <c r="L16" s="52"/>
      <c r="M16" s="53"/>
      <c r="N16" s="53"/>
      <c r="O16" s="22"/>
    </row>
    <row r="17" s="1" customFormat="1" ht="20.1" hidden="1" customHeight="1" spans="1:15">
      <c r="A17" s="13"/>
      <c r="B17" s="20"/>
      <c r="C17" s="15"/>
      <c r="D17" s="21"/>
      <c r="E17" s="17"/>
      <c r="F17" s="21"/>
      <c r="G17" s="18"/>
      <c r="H17" s="22"/>
      <c r="I17" s="22"/>
      <c r="J17" s="52"/>
      <c r="K17" s="53"/>
      <c r="L17" s="52"/>
      <c r="M17" s="53"/>
      <c r="N17" s="53"/>
      <c r="O17" s="22"/>
    </row>
    <row r="18" s="1" customFormat="1" ht="20.1" hidden="1" customHeight="1" spans="1:15">
      <c r="A18" s="13"/>
      <c r="B18" s="20"/>
      <c r="C18" s="15"/>
      <c r="D18" s="21"/>
      <c r="E18" s="17"/>
      <c r="F18" s="21"/>
      <c r="G18" s="18"/>
      <c r="H18" s="22"/>
      <c r="I18" s="22"/>
      <c r="J18" s="52"/>
      <c r="K18" s="53"/>
      <c r="L18" s="52"/>
      <c r="M18" s="53"/>
      <c r="N18" s="53"/>
      <c r="O18" s="22"/>
    </row>
    <row r="19" s="1" customFormat="1" ht="20.1" hidden="1" customHeight="1" spans="1:15">
      <c r="A19" s="13"/>
      <c r="B19" s="20"/>
      <c r="C19" s="15"/>
      <c r="D19" s="21"/>
      <c r="E19" s="17"/>
      <c r="F19" s="21"/>
      <c r="G19" s="18"/>
      <c r="H19" s="22"/>
      <c r="I19" s="22"/>
      <c r="J19" s="52"/>
      <c r="K19" s="53"/>
      <c r="L19" s="52"/>
      <c r="M19" s="53"/>
      <c r="N19" s="53"/>
      <c r="O19" s="22"/>
    </row>
    <row r="20" s="1" customFormat="1" ht="20.1" hidden="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s="1" customFormat="1" ht="20.1" hidden="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s="1" customFormat="1" ht="20.1" hidden="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s="1" customFormat="1" ht="20.1" hidden="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s="1" customFormat="1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70</v>
      </c>
      <c r="L24" s="69"/>
      <c r="M24" s="69"/>
      <c r="N24" s="53"/>
      <c r="O24" s="22"/>
    </row>
    <row r="25" s="1" customFormat="1" ht="30" customHeight="1" spans="1:18">
      <c r="A25" s="6" t="s">
        <v>46</v>
      </c>
      <c r="B25" s="6"/>
      <c r="C25" s="32" t="s">
        <v>47</v>
      </c>
      <c r="D25" s="33">
        <f>SUM(D7:D24)</f>
        <v>800000</v>
      </c>
      <c r="E25" s="32" t="s">
        <v>47</v>
      </c>
      <c r="F25" s="33">
        <f>SUM(F7:F24)</f>
        <v>0</v>
      </c>
      <c r="G25" s="32" t="s">
        <v>47</v>
      </c>
      <c r="H25" s="33">
        <f>SUM(H7:H24)</f>
        <v>60000</v>
      </c>
      <c r="I25" s="33">
        <f>SUM(I7:I24)</f>
        <v>26160</v>
      </c>
      <c r="J25" s="33">
        <f>SUM(J7:J24)</f>
        <v>300</v>
      </c>
      <c r="K25" s="32" t="s">
        <v>47</v>
      </c>
      <c r="L25" s="33">
        <f>SUM(L7:L24)</f>
        <v>8000</v>
      </c>
      <c r="M25" s="32" t="s">
        <v>47</v>
      </c>
      <c r="N25" s="32" t="s">
        <v>47</v>
      </c>
      <c r="O25" s="33">
        <f>SUM(O7:O24)</f>
        <v>705540</v>
      </c>
      <c r="Q25" s="86">
        <f>D25/C3</f>
        <v>0.0450404892604219</v>
      </c>
      <c r="R25" s="86" t="e">
        <f>D25/C4</f>
        <v>#DIV/0!</v>
      </c>
    </row>
    <row r="26" s="1" customFormat="1" ht="30" customHeight="1" spans="1:15">
      <c r="A26" s="6" t="s">
        <v>48</v>
      </c>
      <c r="B26" s="6"/>
      <c r="C26" s="6" t="s">
        <v>49</v>
      </c>
      <c r="D26" s="6"/>
      <c r="E26" s="34">
        <f>O10</f>
        <v>188501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s="1" customFormat="1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s="1" customFormat="1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s="1" customFormat="1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s="1" customFormat="1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22.5" spans="2:18">
      <c r="B39" s="3"/>
      <c r="D39" s="4"/>
      <c r="E39" s="3"/>
      <c r="F39" s="4"/>
      <c r="H39" s="4"/>
      <c r="J39" s="4"/>
      <c r="O39" s="4"/>
      <c r="R39" s="87" t="s">
        <v>63</v>
      </c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11:J11"/>
    <mergeCell ref="H13:I13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A26:B27"/>
    <mergeCell ref="I26:J27"/>
    <mergeCell ref="K26:O27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39"/>
  <sheetViews>
    <sheetView workbookViewId="0">
      <selection activeCell="A1" sqref="$A1:$XFD1048576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s="1" customFormat="1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s="1" customFormat="1" ht="27.95" customHeight="1" spans="1:18">
      <c r="A4" s="6" t="s">
        <v>19</v>
      </c>
      <c r="B4" s="6"/>
      <c r="C4" s="97"/>
      <c r="D4" s="97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s="1" customFormat="1" ht="27.95" customHeight="1" spans="1:17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  <c r="Q5" s="1">
        <f>D7-H7-H9-I7-J7-L7</f>
        <v>325679</v>
      </c>
    </row>
    <row r="6" s="1" customFormat="1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13">
        <v>1</v>
      </c>
      <c r="B7" s="14">
        <v>43720</v>
      </c>
      <c r="C7" s="15" t="s">
        <v>39</v>
      </c>
      <c r="D7" s="16">
        <v>400000</v>
      </c>
      <c r="E7" s="17"/>
      <c r="F7" s="16"/>
      <c r="G7" s="18" t="s">
        <v>40</v>
      </c>
      <c r="H7" s="19">
        <f>40000</f>
        <v>40000</v>
      </c>
      <c r="I7" s="22">
        <v>13080</v>
      </c>
      <c r="J7" s="52">
        <v>100</v>
      </c>
      <c r="K7" s="53" t="s">
        <v>41</v>
      </c>
      <c r="L7" s="54">
        <f>ROUNDUP(D7*1%,0)</f>
        <v>4000</v>
      </c>
      <c r="M7" s="55" t="s">
        <v>42</v>
      </c>
      <c r="N7" s="56" t="s">
        <v>64</v>
      </c>
      <c r="O7" s="22">
        <v>325679</v>
      </c>
      <c r="Q7" s="85">
        <f>D7*0.01</f>
        <v>4000</v>
      </c>
    </row>
    <row r="8" s="2" customFormat="1" ht="23" customHeight="1" spans="1:17">
      <c r="A8" s="13"/>
      <c r="B8" s="20"/>
      <c r="C8" s="15"/>
      <c r="D8" s="21"/>
      <c r="E8" s="17"/>
      <c r="F8" s="16"/>
      <c r="G8" s="18"/>
      <c r="H8" s="22"/>
      <c r="I8" s="57" t="s">
        <v>44</v>
      </c>
      <c r="J8" s="52"/>
      <c r="K8" s="53"/>
      <c r="L8" s="54"/>
      <c r="M8" s="55"/>
      <c r="N8" s="53"/>
      <c r="O8" s="22"/>
      <c r="Q8" s="2">
        <v>177618</v>
      </c>
    </row>
    <row r="9" s="1" customFormat="1" ht="34" customHeight="1" spans="1:15">
      <c r="A9" s="13"/>
      <c r="B9" s="20"/>
      <c r="C9" s="15"/>
      <c r="D9" s="21"/>
      <c r="E9" s="17"/>
      <c r="F9" s="21"/>
      <c r="G9" s="18"/>
      <c r="H9" s="23">
        <v>17141</v>
      </c>
      <c r="I9" s="58" t="s">
        <v>65</v>
      </c>
      <c r="J9" s="52"/>
      <c r="K9" s="59"/>
      <c r="L9" s="60"/>
      <c r="M9" s="61"/>
      <c r="N9" s="53"/>
      <c r="O9" s="31"/>
    </row>
    <row r="10" s="1" customFormat="1" ht="48" customHeight="1" spans="1:19">
      <c r="A10" s="13">
        <v>2</v>
      </c>
      <c r="B10" s="20">
        <v>43950</v>
      </c>
      <c r="C10" s="15" t="s">
        <v>39</v>
      </c>
      <c r="D10" s="21">
        <v>200000</v>
      </c>
      <c r="E10" s="17"/>
      <c r="F10" s="21"/>
      <c r="G10" s="18" t="s">
        <v>40</v>
      </c>
      <c r="H10" s="22">
        <v>2859</v>
      </c>
      <c r="I10" s="22">
        <v>6540</v>
      </c>
      <c r="J10" s="52">
        <v>100</v>
      </c>
      <c r="K10" s="53" t="s">
        <v>66</v>
      </c>
      <c r="L10" s="52">
        <v>2000</v>
      </c>
      <c r="M10" s="8" t="s">
        <v>42</v>
      </c>
      <c r="N10" s="53" t="s">
        <v>64</v>
      </c>
      <c r="O10" s="22">
        <f>D10-H10-I10-J10-L10</f>
        <v>188501</v>
      </c>
      <c r="Q10" s="1">
        <f>D7-H7-I7-J7-L7</f>
        <v>342820</v>
      </c>
      <c r="S10" s="2"/>
    </row>
    <row r="11" s="1" customFormat="1" ht="21" customHeight="1" spans="1:17">
      <c r="A11" s="13"/>
      <c r="B11" s="20"/>
      <c r="C11" s="15"/>
      <c r="D11" s="21"/>
      <c r="E11" s="17"/>
      <c r="F11" s="21"/>
      <c r="G11" s="18"/>
      <c r="H11" s="24" t="s">
        <v>44</v>
      </c>
      <c r="I11" s="62"/>
      <c r="J11" s="63"/>
      <c r="K11" s="53"/>
      <c r="L11" s="52"/>
      <c r="M11" s="8"/>
      <c r="N11" s="53"/>
      <c r="O11" s="22"/>
      <c r="Q11"/>
    </row>
    <row r="12" s="1" customFormat="1" ht="36" customHeight="1" spans="1:15">
      <c r="A12" s="13">
        <v>3</v>
      </c>
      <c r="B12" s="20">
        <v>43985</v>
      </c>
      <c r="C12" s="15" t="s">
        <v>68</v>
      </c>
      <c r="D12" s="21">
        <v>200000</v>
      </c>
      <c r="E12" s="17"/>
      <c r="F12" s="21"/>
      <c r="G12" s="18"/>
      <c r="H12" s="22" t="s">
        <v>69</v>
      </c>
      <c r="I12" s="22">
        <v>6540</v>
      </c>
      <c r="J12" s="52">
        <v>100</v>
      </c>
      <c r="K12" s="53" t="s">
        <v>66</v>
      </c>
      <c r="L12" s="52">
        <v>2000</v>
      </c>
      <c r="M12" s="53" t="s">
        <v>42</v>
      </c>
      <c r="N12" s="53" t="s">
        <v>64</v>
      </c>
      <c r="O12" s="22">
        <f>D12-I12-J12-L12</f>
        <v>191360</v>
      </c>
    </row>
    <row r="13" s="1" customFormat="1" ht="20.1" customHeight="1" spans="1:15">
      <c r="A13" s="13"/>
      <c r="B13" s="20"/>
      <c r="C13" s="15"/>
      <c r="D13" s="21"/>
      <c r="E13" s="17"/>
      <c r="F13" s="21"/>
      <c r="G13" s="18"/>
      <c r="H13" s="24" t="s">
        <v>44</v>
      </c>
      <c r="I13" s="64"/>
      <c r="J13" s="52"/>
      <c r="K13" s="53"/>
      <c r="L13" s="52"/>
      <c r="M13" s="53"/>
      <c r="N13" s="53"/>
      <c r="O13" s="22"/>
    </row>
    <row r="14" s="1" customFormat="1" ht="20.1" customHeight="1" spans="1:15">
      <c r="A14" s="25">
        <v>4</v>
      </c>
      <c r="B14" s="26">
        <v>44053</v>
      </c>
      <c r="C14" s="27" t="s">
        <v>68</v>
      </c>
      <c r="D14" s="28">
        <v>300000</v>
      </c>
      <c r="E14" s="29"/>
      <c r="F14" s="28"/>
      <c r="G14" s="30"/>
      <c r="H14" s="31" t="s">
        <v>69</v>
      </c>
      <c r="I14" s="31"/>
      <c r="J14" s="67">
        <v>100</v>
      </c>
      <c r="K14" s="59" t="s">
        <v>66</v>
      </c>
      <c r="L14" s="67">
        <v>140000</v>
      </c>
      <c r="M14" s="98" t="s">
        <v>71</v>
      </c>
      <c r="N14" s="59" t="s">
        <v>64</v>
      </c>
      <c r="O14" s="31">
        <v>299900</v>
      </c>
    </row>
    <row r="15" s="1" customFormat="1" ht="29" customHeight="1" spans="1:15">
      <c r="A15" s="25"/>
      <c r="B15" s="26">
        <v>44062</v>
      </c>
      <c r="C15" s="27" t="s">
        <v>68</v>
      </c>
      <c r="D15" s="28">
        <v>140000</v>
      </c>
      <c r="E15" s="29"/>
      <c r="F15" s="28"/>
      <c r="G15" s="30"/>
      <c r="H15" s="31"/>
      <c r="I15" s="31"/>
      <c r="J15" s="67"/>
      <c r="K15" s="59"/>
      <c r="L15" s="67"/>
      <c r="M15" s="99"/>
      <c r="N15" s="59"/>
      <c r="O15" s="31"/>
    </row>
    <row r="16" s="1" customFormat="1" ht="20.1" customHeight="1" spans="1:15">
      <c r="A16" s="13"/>
      <c r="B16" s="20"/>
      <c r="C16" s="15"/>
      <c r="D16" s="21"/>
      <c r="E16" s="17"/>
      <c r="F16" s="21"/>
      <c r="G16" s="18"/>
      <c r="H16" s="22"/>
      <c r="I16" s="22"/>
      <c r="J16" s="52"/>
      <c r="K16" s="53"/>
      <c r="L16" s="52"/>
      <c r="M16" s="53"/>
      <c r="N16" s="53"/>
      <c r="O16" s="22"/>
    </row>
    <row r="17" s="1" customFormat="1" ht="20.1" customHeight="1" spans="1:15">
      <c r="A17" s="13"/>
      <c r="B17" s="20"/>
      <c r="C17" s="15"/>
      <c r="D17" s="21"/>
      <c r="E17" s="17"/>
      <c r="F17" s="21"/>
      <c r="G17" s="18"/>
      <c r="H17" s="22"/>
      <c r="I17" s="22"/>
      <c r="J17" s="52"/>
      <c r="K17" s="53"/>
      <c r="L17" s="52"/>
      <c r="M17" s="53"/>
      <c r="N17" s="53"/>
      <c r="O17" s="22"/>
    </row>
    <row r="18" s="1" customFormat="1" ht="20.1" customHeight="1" spans="1:15">
      <c r="A18" s="13"/>
      <c r="B18" s="20"/>
      <c r="C18" s="15"/>
      <c r="D18" s="21"/>
      <c r="E18" s="17"/>
      <c r="F18" s="21"/>
      <c r="G18" s="18"/>
      <c r="H18" s="22"/>
      <c r="I18" s="22"/>
      <c r="J18" s="52"/>
      <c r="K18" s="53"/>
      <c r="L18" s="52"/>
      <c r="M18" s="53"/>
      <c r="N18" s="53"/>
      <c r="O18" s="22"/>
    </row>
    <row r="19" s="1" customFormat="1" ht="20.1" customHeight="1" spans="1:15">
      <c r="A19" s="13"/>
      <c r="B19" s="20"/>
      <c r="C19" s="15"/>
      <c r="D19" s="21"/>
      <c r="E19" s="17"/>
      <c r="F19" s="21"/>
      <c r="G19" s="18"/>
      <c r="H19" s="22"/>
      <c r="I19" s="22"/>
      <c r="J19" s="52"/>
      <c r="K19" s="53"/>
      <c r="L19" s="52"/>
      <c r="M19" s="53"/>
      <c r="N19" s="53"/>
      <c r="O19" s="22"/>
    </row>
    <row r="20" s="1" customFormat="1" ht="20.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s="1" customFormat="1" ht="20.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s="1" customFormat="1" ht="20.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s="1" customFormat="1" ht="20.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s="1" customFormat="1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70</v>
      </c>
      <c r="L24" s="69"/>
      <c r="M24" s="69"/>
      <c r="N24" s="53"/>
      <c r="O24" s="22"/>
    </row>
    <row r="25" s="1" customFormat="1" ht="30" customHeight="1" spans="1:18">
      <c r="A25" s="6" t="s">
        <v>46</v>
      </c>
      <c r="B25" s="6"/>
      <c r="C25" s="32" t="s">
        <v>47</v>
      </c>
      <c r="D25" s="33">
        <f t="shared" ref="D25:J25" si="0">SUM(D7:D24)</f>
        <v>1240000</v>
      </c>
      <c r="E25" s="32" t="s">
        <v>47</v>
      </c>
      <c r="F25" s="33">
        <f t="shared" si="0"/>
        <v>0</v>
      </c>
      <c r="G25" s="32" t="s">
        <v>47</v>
      </c>
      <c r="H25" s="33">
        <f t="shared" si="0"/>
        <v>60000</v>
      </c>
      <c r="I25" s="33">
        <f t="shared" si="0"/>
        <v>26160</v>
      </c>
      <c r="J25" s="33">
        <f t="shared" si="0"/>
        <v>400</v>
      </c>
      <c r="K25" s="32" t="s">
        <v>47</v>
      </c>
      <c r="L25" s="33">
        <f>SUM(L7:L24)</f>
        <v>148000</v>
      </c>
      <c r="M25" s="32" t="s">
        <v>47</v>
      </c>
      <c r="N25" s="32" t="s">
        <v>47</v>
      </c>
      <c r="O25" s="33">
        <f>SUM(O7:O24)</f>
        <v>1005440</v>
      </c>
      <c r="Q25" s="86">
        <f>D25/C3</f>
        <v>0.0698127583536539</v>
      </c>
      <c r="R25" s="86" t="e">
        <f>D25/C4</f>
        <v>#DIV/0!</v>
      </c>
    </row>
    <row r="26" s="1" customFormat="1" ht="30" customHeight="1" spans="1:15">
      <c r="A26" s="6" t="s">
        <v>48</v>
      </c>
      <c r="B26" s="6"/>
      <c r="C26" s="6" t="s">
        <v>49</v>
      </c>
      <c r="D26" s="6"/>
      <c r="E26" s="34">
        <v>300000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s="1" customFormat="1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s="1" customFormat="1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s="1" customFormat="1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s="1" customFormat="1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22.5" spans="2:18">
      <c r="B39" s="3"/>
      <c r="D39" s="4"/>
      <c r="E39" s="3"/>
      <c r="F39" s="4"/>
      <c r="H39" s="4"/>
      <c r="J39" s="4"/>
      <c r="O39" s="4"/>
      <c r="R39" s="87" t="s">
        <v>63</v>
      </c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11:J11"/>
    <mergeCell ref="H13:I13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M14:M15"/>
    <mergeCell ref="A26:B27"/>
    <mergeCell ref="I26:J27"/>
    <mergeCell ref="K26:O2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10"/>
  <sheetViews>
    <sheetView topLeftCell="A9" workbookViewId="0">
      <selection activeCell="A4" sqref="$A1:$XFD1048576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s="1" customFormat="1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s="1" customFormat="1" ht="27.95" customHeight="1" spans="1:18">
      <c r="A4" s="6" t="s">
        <v>19</v>
      </c>
      <c r="B4" s="6"/>
      <c r="C4" s="8">
        <v>18039605.8</v>
      </c>
      <c r="D4" s="8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s="1" customFormat="1" ht="27.95" customHeight="1" spans="1:17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  <c r="Q5" s="1">
        <f>D7-H7-H9-I7-J7-L7</f>
        <v>325679</v>
      </c>
    </row>
    <row r="6" s="1" customFormat="1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13">
        <v>1</v>
      </c>
      <c r="B7" s="14">
        <v>43720</v>
      </c>
      <c r="C7" s="15" t="s">
        <v>39</v>
      </c>
      <c r="D7" s="16">
        <v>400000</v>
      </c>
      <c r="E7" s="17"/>
      <c r="F7" s="16"/>
      <c r="G7" s="18" t="s">
        <v>40</v>
      </c>
      <c r="H7" s="19">
        <f>40000</f>
        <v>40000</v>
      </c>
      <c r="I7" s="22">
        <v>13080</v>
      </c>
      <c r="J7" s="52">
        <v>100</v>
      </c>
      <c r="K7" s="53" t="s">
        <v>41</v>
      </c>
      <c r="L7" s="54">
        <f>ROUNDUP(D7*1%,0)</f>
        <v>4000</v>
      </c>
      <c r="M7" s="55" t="s">
        <v>42</v>
      </c>
      <c r="N7" s="56" t="s">
        <v>64</v>
      </c>
      <c r="O7" s="22">
        <v>325679</v>
      </c>
      <c r="Q7" s="85">
        <f>D7*0.01</f>
        <v>4000</v>
      </c>
    </row>
    <row r="8" s="2" customFormat="1" ht="23" customHeight="1" spans="1:17">
      <c r="A8" s="13"/>
      <c r="B8" s="20"/>
      <c r="C8" s="15"/>
      <c r="D8" s="21"/>
      <c r="E8" s="17"/>
      <c r="F8" s="16"/>
      <c r="G8" s="18"/>
      <c r="H8" s="22"/>
      <c r="I8" s="57" t="s">
        <v>44</v>
      </c>
      <c r="J8" s="52"/>
      <c r="K8" s="53"/>
      <c r="L8" s="54"/>
      <c r="M8" s="55"/>
      <c r="N8" s="53"/>
      <c r="O8" s="22"/>
      <c r="Q8" s="2">
        <v>177618</v>
      </c>
    </row>
    <row r="9" s="1" customFormat="1" ht="34" customHeight="1" spans="1:15">
      <c r="A9" s="13"/>
      <c r="B9" s="20"/>
      <c r="C9" s="15"/>
      <c r="D9" s="21"/>
      <c r="E9" s="17"/>
      <c r="F9" s="21"/>
      <c r="G9" s="18"/>
      <c r="H9" s="23">
        <v>17141</v>
      </c>
      <c r="I9" s="58" t="s">
        <v>65</v>
      </c>
      <c r="J9" s="52"/>
      <c r="K9" s="59"/>
      <c r="L9" s="60"/>
      <c r="M9" s="61"/>
      <c r="N9" s="53"/>
      <c r="O9" s="31"/>
    </row>
    <row r="10" s="1" customFormat="1" ht="48" customHeight="1" spans="1:19">
      <c r="A10" s="13">
        <v>2</v>
      </c>
      <c r="B10" s="20">
        <v>43950</v>
      </c>
      <c r="C10" s="15" t="s">
        <v>39</v>
      </c>
      <c r="D10" s="21">
        <v>200000</v>
      </c>
      <c r="E10" s="17"/>
      <c r="F10" s="21"/>
      <c r="G10" s="18" t="s">
        <v>40</v>
      </c>
      <c r="H10" s="22">
        <v>2859</v>
      </c>
      <c r="I10" s="22">
        <v>6540</v>
      </c>
      <c r="J10" s="52">
        <v>100</v>
      </c>
      <c r="K10" s="53" t="s">
        <v>66</v>
      </c>
      <c r="L10" s="52">
        <v>2000</v>
      </c>
      <c r="M10" s="8" t="s">
        <v>42</v>
      </c>
      <c r="N10" s="53" t="s">
        <v>64</v>
      </c>
      <c r="O10" s="22">
        <f>D10-H10-I10-J10-L10</f>
        <v>188501</v>
      </c>
      <c r="Q10" s="1">
        <f>D7-H7-I7-J7-L7</f>
        <v>342820</v>
      </c>
      <c r="S10" s="2"/>
    </row>
    <row r="11" s="1" customFormat="1" ht="21" customHeight="1" spans="1:17">
      <c r="A11" s="13"/>
      <c r="B11" s="20"/>
      <c r="C11" s="15"/>
      <c r="D11" s="21"/>
      <c r="E11" s="17"/>
      <c r="F11" s="21"/>
      <c r="G11" s="18"/>
      <c r="H11" s="24" t="s">
        <v>44</v>
      </c>
      <c r="I11" s="62"/>
      <c r="J11" s="63"/>
      <c r="K11" s="53"/>
      <c r="L11" s="52"/>
      <c r="M11" s="8"/>
      <c r="N11" s="53"/>
      <c r="O11" s="22"/>
      <c r="Q11"/>
    </row>
    <row r="12" s="1" customFormat="1" ht="36" customHeight="1" spans="1:15">
      <c r="A12" s="13">
        <v>3</v>
      </c>
      <c r="B12" s="20">
        <v>43985</v>
      </c>
      <c r="C12" s="15" t="s">
        <v>68</v>
      </c>
      <c r="D12" s="21">
        <v>200000</v>
      </c>
      <c r="E12" s="17"/>
      <c r="F12" s="21"/>
      <c r="G12" s="18"/>
      <c r="H12" s="22" t="s">
        <v>69</v>
      </c>
      <c r="I12" s="22">
        <v>6540</v>
      </c>
      <c r="J12" s="52">
        <v>100</v>
      </c>
      <c r="K12" s="53" t="s">
        <v>66</v>
      </c>
      <c r="L12" s="52">
        <v>2000</v>
      </c>
      <c r="M12" s="53" t="s">
        <v>42</v>
      </c>
      <c r="N12" s="53" t="s">
        <v>64</v>
      </c>
      <c r="O12" s="22">
        <f>D12-I12-J12-L12</f>
        <v>191360</v>
      </c>
    </row>
    <row r="13" s="1" customFormat="1" ht="20.1" customHeight="1" spans="1:15">
      <c r="A13" s="13"/>
      <c r="B13" s="20"/>
      <c r="C13" s="15"/>
      <c r="D13" s="21"/>
      <c r="E13" s="17"/>
      <c r="F13" s="21"/>
      <c r="G13" s="18"/>
      <c r="H13" s="24" t="s">
        <v>44</v>
      </c>
      <c r="I13" s="64"/>
      <c r="J13" s="52"/>
      <c r="K13" s="53"/>
      <c r="L13" s="52"/>
      <c r="M13" s="53"/>
      <c r="N13" s="53"/>
      <c r="O13" s="22"/>
    </row>
    <row r="14" s="1" customFormat="1" ht="20.1" customHeight="1" spans="1:15">
      <c r="A14" s="13">
        <v>4</v>
      </c>
      <c r="B14" s="20">
        <v>44053</v>
      </c>
      <c r="C14" s="15" t="s">
        <v>68</v>
      </c>
      <c r="D14" s="21">
        <v>300000</v>
      </c>
      <c r="E14" s="17"/>
      <c r="F14" s="21"/>
      <c r="G14" s="18"/>
      <c r="H14" s="22" t="s">
        <v>69</v>
      </c>
      <c r="I14" s="22"/>
      <c r="J14" s="52">
        <v>100</v>
      </c>
      <c r="K14" s="53" t="s">
        <v>66</v>
      </c>
      <c r="L14" s="52">
        <v>140000</v>
      </c>
      <c r="M14" s="65" t="s">
        <v>71</v>
      </c>
      <c r="N14" s="53" t="s">
        <v>64</v>
      </c>
      <c r="O14" s="22">
        <v>299900</v>
      </c>
    </row>
    <row r="15" s="1" customFormat="1" ht="29" customHeight="1" spans="1:15">
      <c r="A15" s="13"/>
      <c r="B15" s="20">
        <v>44062</v>
      </c>
      <c r="C15" s="15" t="s">
        <v>68</v>
      </c>
      <c r="D15" s="21">
        <v>140000</v>
      </c>
      <c r="E15" s="17"/>
      <c r="F15" s="21"/>
      <c r="G15" s="18"/>
      <c r="H15" s="22"/>
      <c r="I15" s="22"/>
      <c r="J15" s="52"/>
      <c r="K15" s="53"/>
      <c r="L15" s="52"/>
      <c r="M15" s="66"/>
      <c r="N15" s="53"/>
      <c r="O15" s="22"/>
    </row>
    <row r="16" s="1" customFormat="1" ht="20.1" customHeight="1" spans="1:15">
      <c r="A16" s="25">
        <v>5</v>
      </c>
      <c r="B16" s="26">
        <v>44113</v>
      </c>
      <c r="C16" s="27" t="s">
        <v>68</v>
      </c>
      <c r="D16" s="28">
        <v>560000</v>
      </c>
      <c r="E16" s="29"/>
      <c r="F16" s="28"/>
      <c r="G16" s="30"/>
      <c r="H16" s="31" t="s">
        <v>69</v>
      </c>
      <c r="I16" s="31">
        <v>35000</v>
      </c>
      <c r="J16" s="67">
        <v>100</v>
      </c>
      <c r="K16" s="59" t="s">
        <v>66</v>
      </c>
      <c r="L16" s="67">
        <v>-140000</v>
      </c>
      <c r="M16" s="59" t="s">
        <v>72</v>
      </c>
      <c r="N16" s="59" t="s">
        <v>64</v>
      </c>
      <c r="O16" s="31">
        <f>D16-I16-J16-L16</f>
        <v>664900</v>
      </c>
    </row>
    <row r="17" s="1" customFormat="1" ht="20.1" customHeight="1" spans="1:15">
      <c r="A17" s="25"/>
      <c r="B17" s="26"/>
      <c r="C17" s="27"/>
      <c r="D17" s="28"/>
      <c r="E17" s="29"/>
      <c r="F17" s="28"/>
      <c r="G17" s="30"/>
      <c r="H17" s="95" t="s">
        <v>73</v>
      </c>
      <c r="I17" s="96"/>
      <c r="J17" s="67"/>
      <c r="K17" s="59"/>
      <c r="L17" s="67"/>
      <c r="M17" s="59"/>
      <c r="N17" s="59"/>
      <c r="O17" s="31"/>
    </row>
    <row r="18" s="1" customFormat="1" ht="20.1" customHeight="1" spans="1:15">
      <c r="A18" s="25"/>
      <c r="B18" s="26"/>
      <c r="C18" s="27"/>
      <c r="D18" s="28"/>
      <c r="E18" s="29"/>
      <c r="F18" s="28"/>
      <c r="G18" s="30"/>
      <c r="H18" s="31"/>
      <c r="I18" s="31"/>
      <c r="J18" s="67"/>
      <c r="K18" s="59"/>
      <c r="L18" s="67"/>
      <c r="M18" s="59"/>
      <c r="N18" s="59"/>
      <c r="O18" s="31"/>
    </row>
    <row r="19" s="1" customFormat="1" ht="20.1" customHeight="1" spans="1:15">
      <c r="A19" s="13"/>
      <c r="B19" s="20"/>
      <c r="C19" s="15"/>
      <c r="D19" s="21"/>
      <c r="E19" s="17"/>
      <c r="F19" s="21"/>
      <c r="G19" s="18"/>
      <c r="H19" s="22"/>
      <c r="I19" s="22"/>
      <c r="J19" s="52"/>
      <c r="K19" s="53"/>
      <c r="L19" s="52"/>
      <c r="M19" s="53"/>
      <c r="N19" s="53"/>
      <c r="O19" s="22"/>
    </row>
    <row r="20" s="1" customFormat="1" ht="20.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s="1" customFormat="1" ht="20.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s="1" customFormat="1" ht="20.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s="1" customFormat="1" ht="20.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s="1" customFormat="1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70</v>
      </c>
      <c r="L24" s="69"/>
      <c r="M24" s="69"/>
      <c r="N24" s="53"/>
      <c r="O24" s="22"/>
    </row>
    <row r="25" s="1" customFormat="1" ht="30" customHeight="1" spans="1:18">
      <c r="A25" s="6" t="s">
        <v>46</v>
      </c>
      <c r="B25" s="6"/>
      <c r="C25" s="32" t="s">
        <v>47</v>
      </c>
      <c r="D25" s="33">
        <f>SUM(D7:D24)</f>
        <v>1800000</v>
      </c>
      <c r="E25" s="32" t="s">
        <v>47</v>
      </c>
      <c r="F25" s="33">
        <f>SUM(F7:F24)</f>
        <v>0</v>
      </c>
      <c r="G25" s="32" t="s">
        <v>47</v>
      </c>
      <c r="H25" s="33">
        <f>SUM(H7:H24)</f>
        <v>60000</v>
      </c>
      <c r="I25" s="33">
        <f>SUM(I7:I24)</f>
        <v>61160</v>
      </c>
      <c r="J25" s="33">
        <f>SUM(J7:J24)</f>
        <v>500</v>
      </c>
      <c r="K25" s="32" t="s">
        <v>47</v>
      </c>
      <c r="L25" s="33">
        <f>SUM(L7:L24)</f>
        <v>8000</v>
      </c>
      <c r="M25" s="32" t="s">
        <v>47</v>
      </c>
      <c r="N25" s="32" t="s">
        <v>47</v>
      </c>
      <c r="O25" s="33">
        <f>SUM(O7:O24)</f>
        <v>1670340</v>
      </c>
      <c r="Q25" s="86">
        <f>D25/C3</f>
        <v>0.101341100835949</v>
      </c>
      <c r="R25" s="86">
        <f>D25/C4</f>
        <v>0.0997804508566368</v>
      </c>
    </row>
    <row r="26" s="1" customFormat="1" ht="30" customHeight="1" spans="1:15">
      <c r="A26" s="6" t="s">
        <v>48</v>
      </c>
      <c r="B26" s="6"/>
      <c r="C26" s="6" t="s">
        <v>49</v>
      </c>
      <c r="D26" s="6"/>
      <c r="E26" s="34">
        <f>O16</f>
        <v>664900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s="1" customFormat="1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s="1" customFormat="1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s="1" customFormat="1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s="1" customFormat="1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22.5" spans="2:18">
      <c r="B39" s="3"/>
      <c r="D39" s="4"/>
      <c r="E39" s="3"/>
      <c r="F39" s="4"/>
      <c r="H39" s="4"/>
      <c r="J39" s="4"/>
      <c r="O39" s="4"/>
      <c r="R39" s="87" t="s">
        <v>63</v>
      </c>
    </row>
    <row r="101" ht="12"/>
    <row r="102" ht="13.5" spans="9:9">
      <c r="I102" s="93"/>
    </row>
    <row r="103" ht="13.5" spans="9:9">
      <c r="I103" s="94"/>
    </row>
    <row r="104" ht="13.5" spans="9:9">
      <c r="I104" s="94"/>
    </row>
    <row r="105" ht="13.5" spans="9:9">
      <c r="I105" s="94"/>
    </row>
    <row r="106" ht="13.5" spans="9:9">
      <c r="I106" s="94"/>
    </row>
    <row r="107" ht="13.5" spans="9:9">
      <c r="I107" s="94"/>
    </row>
    <row r="108" ht="13.5" spans="9:9">
      <c r="I108" s="94"/>
    </row>
    <row r="109" ht="13.5" spans="9:9">
      <c r="I109" s="94"/>
    </row>
    <row r="110" ht="13.5" spans="9:9">
      <c r="I110" s="94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11:J11"/>
    <mergeCell ref="H13:I13"/>
    <mergeCell ref="H17:I17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M14:M15"/>
    <mergeCell ref="A26:B27"/>
    <mergeCell ref="I26:J27"/>
    <mergeCell ref="K26:O2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10"/>
  <sheetViews>
    <sheetView tabSelected="1" topLeftCell="A7" workbookViewId="0">
      <selection activeCell="E27" sqref="E27:H27"/>
    </sheetView>
  </sheetViews>
  <sheetFormatPr defaultColWidth="9" defaultRowHeight="11.25"/>
  <cols>
    <col min="1" max="1" width="3.88333333333333" style="1" customWidth="1"/>
    <col min="2" max="2" width="4.88333333333333" style="3" customWidth="1"/>
    <col min="3" max="3" width="4.25" style="1" customWidth="1"/>
    <col min="4" max="4" width="10.225" style="4" customWidth="1"/>
    <col min="5" max="5" width="6.63333333333333" style="3" customWidth="1"/>
    <col min="6" max="6" width="8.13333333333333" style="4" customWidth="1"/>
    <col min="7" max="7" width="4.38333333333333" style="1" customWidth="1"/>
    <col min="8" max="8" width="11" style="4" customWidth="1"/>
    <col min="9" max="9" width="10.8833333333333" style="1" customWidth="1"/>
    <col min="10" max="10" width="9.63333333333333" style="4" customWidth="1"/>
    <col min="11" max="11" width="9" style="1" customWidth="1"/>
    <col min="12" max="12" width="8.25" style="1" customWidth="1"/>
    <col min="13" max="14" width="5.63333333333333" style="1" customWidth="1"/>
    <col min="15" max="15" width="9.13333333333333" style="4" customWidth="1"/>
    <col min="16" max="16" width="9" style="1"/>
    <col min="17" max="17" width="11.8833333333333" style="1" customWidth="1"/>
    <col min="18" max="18" width="6.75" style="1" customWidth="1"/>
    <col min="19" max="19" width="9.13333333333333" style="1" customWidth="1"/>
    <col min="20" max="20" width="31.1333333333333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333333333333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77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3" t="s">
        <v>4</v>
      </c>
      <c r="M2" s="44">
        <v>3483</v>
      </c>
      <c r="N2" s="45" t="s">
        <v>5</v>
      </c>
      <c r="O2" s="45" t="s">
        <v>6</v>
      </c>
      <c r="Q2" s="78" t="s">
        <v>6</v>
      </c>
      <c r="R2" s="79">
        <v>38</v>
      </c>
      <c r="S2" s="79">
        <v>3483</v>
      </c>
      <c r="T2" s="80" t="s">
        <v>3</v>
      </c>
      <c r="U2" s="81" t="s">
        <v>7</v>
      </c>
      <c r="V2" s="82">
        <v>17761796.4</v>
      </c>
      <c r="W2" s="81" t="s">
        <v>8</v>
      </c>
      <c r="X2" s="81"/>
      <c r="Y2" s="88" t="s">
        <v>9</v>
      </c>
      <c r="Z2" s="88" t="s">
        <v>10</v>
      </c>
      <c r="AA2" s="88" t="s">
        <v>10</v>
      </c>
      <c r="AB2" s="89" t="s">
        <v>11</v>
      </c>
      <c r="AC2" s="90"/>
      <c r="AD2" s="91"/>
      <c r="AE2" s="91"/>
      <c r="AF2" s="91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</row>
    <row r="3" s="1" customFormat="1" ht="27.95" customHeight="1" spans="1:32">
      <c r="A3" s="6" t="s">
        <v>12</v>
      </c>
      <c r="B3" s="6"/>
      <c r="C3" s="8">
        <v>17761796.4</v>
      </c>
      <c r="D3" s="8"/>
      <c r="E3" s="8" t="s">
        <v>13</v>
      </c>
      <c r="F3" s="9" t="s">
        <v>7</v>
      </c>
      <c r="G3" s="9"/>
      <c r="H3" s="10" t="s">
        <v>14</v>
      </c>
      <c r="I3" s="46" t="s">
        <v>15</v>
      </c>
      <c r="J3" s="47"/>
      <c r="K3" s="47"/>
      <c r="L3" s="47"/>
      <c r="M3" s="48" t="s">
        <v>16</v>
      </c>
      <c r="N3" s="6" t="s">
        <v>17</v>
      </c>
      <c r="O3" s="49" t="s">
        <v>18</v>
      </c>
      <c r="Q3" s="78" t="s">
        <v>6</v>
      </c>
      <c r="R3" s="79">
        <v>38</v>
      </c>
      <c r="S3" s="79">
        <v>3483</v>
      </c>
      <c r="T3" s="80" t="s">
        <v>3</v>
      </c>
      <c r="U3" s="81" t="s">
        <v>7</v>
      </c>
      <c r="V3" s="82">
        <v>17761796.4</v>
      </c>
      <c r="W3" s="81" t="s">
        <v>8</v>
      </c>
      <c r="X3" s="81"/>
      <c r="Y3" s="88" t="s">
        <v>9</v>
      </c>
      <c r="Z3" s="88" t="s">
        <v>10</v>
      </c>
      <c r="AA3" s="88" t="s">
        <v>10</v>
      </c>
      <c r="AB3" s="89" t="s">
        <v>11</v>
      </c>
      <c r="AC3" s="90"/>
      <c r="AD3" s="91"/>
      <c r="AE3" s="91"/>
      <c r="AF3" s="91"/>
    </row>
    <row r="4" s="1" customFormat="1" ht="27.95" customHeight="1" spans="1:18">
      <c r="A4" s="6" t="s">
        <v>19</v>
      </c>
      <c r="B4" s="6"/>
      <c r="C4" s="8">
        <v>18039605.8</v>
      </c>
      <c r="D4" s="8"/>
      <c r="E4" s="8" t="s">
        <v>20</v>
      </c>
      <c r="F4" s="9"/>
      <c r="G4" s="9"/>
      <c r="H4" s="11"/>
      <c r="I4" s="50">
        <v>0</v>
      </c>
      <c r="J4" s="51"/>
      <c r="K4" s="51"/>
      <c r="L4" s="51"/>
      <c r="M4" s="48" t="s">
        <v>21</v>
      </c>
      <c r="N4" s="8" t="s">
        <v>22</v>
      </c>
      <c r="O4" s="49" t="s">
        <v>10</v>
      </c>
      <c r="R4" s="83" t="s">
        <v>23</v>
      </c>
    </row>
    <row r="5" s="1" customFormat="1" ht="27.95" customHeight="1" spans="1:17">
      <c r="A5" s="6" t="s">
        <v>24</v>
      </c>
      <c r="B5" s="6" t="s">
        <v>25</v>
      </c>
      <c r="C5" s="6"/>
      <c r="D5" s="6"/>
      <c r="E5" s="6" t="s">
        <v>26</v>
      </c>
      <c r="F5" s="6"/>
      <c r="G5" s="6" t="s">
        <v>27</v>
      </c>
      <c r="H5" s="6"/>
      <c r="I5" s="6" t="s">
        <v>28</v>
      </c>
      <c r="J5" s="6" t="s">
        <v>29</v>
      </c>
      <c r="K5" s="6"/>
      <c r="L5" s="6" t="s">
        <v>30</v>
      </c>
      <c r="M5" s="6"/>
      <c r="N5" s="8" t="s">
        <v>31</v>
      </c>
      <c r="O5" s="8"/>
      <c r="Q5" s="1">
        <f>D7-H7-H9-I7-J7-L7</f>
        <v>325679</v>
      </c>
    </row>
    <row r="6" s="1" customFormat="1" ht="27.95" customHeight="1" spans="1:18">
      <c r="A6" s="6"/>
      <c r="B6" s="12" t="s">
        <v>32</v>
      </c>
      <c r="C6" s="6" t="s">
        <v>33</v>
      </c>
      <c r="D6" s="8" t="s">
        <v>34</v>
      </c>
      <c r="E6" s="12" t="s">
        <v>32</v>
      </c>
      <c r="F6" s="8" t="s">
        <v>34</v>
      </c>
      <c r="G6" s="6" t="s">
        <v>35</v>
      </c>
      <c r="H6" s="8" t="s">
        <v>34</v>
      </c>
      <c r="I6" s="45" t="s">
        <v>34</v>
      </c>
      <c r="J6" s="8" t="s">
        <v>34</v>
      </c>
      <c r="K6" s="6" t="s">
        <v>36</v>
      </c>
      <c r="L6" s="6" t="s">
        <v>34</v>
      </c>
      <c r="M6" s="6" t="s">
        <v>36</v>
      </c>
      <c r="N6" s="8" t="s">
        <v>37</v>
      </c>
      <c r="O6" s="8" t="s">
        <v>34</v>
      </c>
      <c r="R6" s="84" t="s">
        <v>38</v>
      </c>
    </row>
    <row r="7" s="2" customFormat="1" ht="73" customHeight="1" spans="1:17">
      <c r="A7" s="13">
        <v>1</v>
      </c>
      <c r="B7" s="14">
        <v>43720</v>
      </c>
      <c r="C7" s="15" t="s">
        <v>39</v>
      </c>
      <c r="D7" s="16">
        <v>400000</v>
      </c>
      <c r="E7" s="17"/>
      <c r="F7" s="16"/>
      <c r="G7" s="18" t="s">
        <v>40</v>
      </c>
      <c r="H7" s="19">
        <f>40000</f>
        <v>40000</v>
      </c>
      <c r="I7" s="22">
        <v>13080</v>
      </c>
      <c r="J7" s="52">
        <v>100</v>
      </c>
      <c r="K7" s="53" t="s">
        <v>41</v>
      </c>
      <c r="L7" s="54">
        <f>ROUNDUP(D7*1%,0)</f>
        <v>4000</v>
      </c>
      <c r="M7" s="55" t="s">
        <v>42</v>
      </c>
      <c r="N7" s="56" t="s">
        <v>64</v>
      </c>
      <c r="O7" s="22">
        <v>325679</v>
      </c>
      <c r="Q7" s="85">
        <f>D7*0.01</f>
        <v>4000</v>
      </c>
    </row>
    <row r="8" s="2" customFormat="1" ht="23" customHeight="1" spans="1:17">
      <c r="A8" s="13"/>
      <c r="B8" s="20"/>
      <c r="C8" s="15"/>
      <c r="D8" s="21"/>
      <c r="E8" s="17"/>
      <c r="F8" s="16"/>
      <c r="G8" s="18"/>
      <c r="H8" s="22"/>
      <c r="I8" s="57" t="s">
        <v>44</v>
      </c>
      <c r="J8" s="52"/>
      <c r="K8" s="53"/>
      <c r="L8" s="54"/>
      <c r="M8" s="55"/>
      <c r="N8" s="53"/>
      <c r="O8" s="22"/>
      <c r="Q8" s="2">
        <v>177618</v>
      </c>
    </row>
    <row r="9" s="1" customFormat="1" ht="34" customHeight="1" spans="1:15">
      <c r="A9" s="13"/>
      <c r="B9" s="20"/>
      <c r="C9" s="15"/>
      <c r="D9" s="21"/>
      <c r="E9" s="17"/>
      <c r="F9" s="21"/>
      <c r="G9" s="18"/>
      <c r="H9" s="23">
        <v>17141</v>
      </c>
      <c r="I9" s="58" t="s">
        <v>65</v>
      </c>
      <c r="J9" s="52"/>
      <c r="K9" s="59"/>
      <c r="L9" s="60"/>
      <c r="M9" s="61"/>
      <c r="N9" s="53"/>
      <c r="O9" s="31"/>
    </row>
    <row r="10" s="1" customFormat="1" ht="48" customHeight="1" spans="1:19">
      <c r="A10" s="13">
        <v>2</v>
      </c>
      <c r="B10" s="20">
        <v>43950</v>
      </c>
      <c r="C10" s="15" t="s">
        <v>39</v>
      </c>
      <c r="D10" s="21">
        <v>200000</v>
      </c>
      <c r="E10" s="17"/>
      <c r="F10" s="21"/>
      <c r="G10" s="18" t="s">
        <v>40</v>
      </c>
      <c r="H10" s="22">
        <v>2859</v>
      </c>
      <c r="I10" s="22">
        <v>6540</v>
      </c>
      <c r="J10" s="52">
        <v>100</v>
      </c>
      <c r="K10" s="53" t="s">
        <v>66</v>
      </c>
      <c r="L10" s="52">
        <v>2000</v>
      </c>
      <c r="M10" s="8" t="s">
        <v>42</v>
      </c>
      <c r="N10" s="53" t="s">
        <v>64</v>
      </c>
      <c r="O10" s="22">
        <f>D10-H10-I10-J10-L10</f>
        <v>188501</v>
      </c>
      <c r="Q10" s="1">
        <f>D7-H7-I7-J7-L7</f>
        <v>342820</v>
      </c>
      <c r="S10" s="2"/>
    </row>
    <row r="11" s="1" customFormat="1" ht="21" customHeight="1" spans="1:17">
      <c r="A11" s="13"/>
      <c r="B11" s="20"/>
      <c r="C11" s="15"/>
      <c r="D11" s="21"/>
      <c r="E11" s="17"/>
      <c r="F11" s="21"/>
      <c r="G11" s="18"/>
      <c r="H11" s="24" t="s">
        <v>44</v>
      </c>
      <c r="I11" s="62"/>
      <c r="J11" s="63"/>
      <c r="K11" s="53"/>
      <c r="L11" s="52"/>
      <c r="M11" s="8"/>
      <c r="N11" s="53"/>
      <c r="O11" s="22"/>
      <c r="Q11"/>
    </row>
    <row r="12" s="1" customFormat="1" ht="36" customHeight="1" spans="1:15">
      <c r="A12" s="13">
        <v>3</v>
      </c>
      <c r="B12" s="20">
        <v>43985</v>
      </c>
      <c r="C12" s="15" t="s">
        <v>68</v>
      </c>
      <c r="D12" s="21">
        <v>200000</v>
      </c>
      <c r="E12" s="17"/>
      <c r="F12" s="21"/>
      <c r="G12" s="18"/>
      <c r="H12" s="22" t="s">
        <v>69</v>
      </c>
      <c r="I12" s="22">
        <v>6540</v>
      </c>
      <c r="J12" s="52">
        <v>100</v>
      </c>
      <c r="K12" s="53" t="s">
        <v>66</v>
      </c>
      <c r="L12" s="52">
        <v>2000</v>
      </c>
      <c r="M12" s="53" t="s">
        <v>42</v>
      </c>
      <c r="N12" s="53" t="s">
        <v>64</v>
      </c>
      <c r="O12" s="22">
        <f>D12-I12-J12-L12</f>
        <v>191360</v>
      </c>
    </row>
    <row r="13" s="1" customFormat="1" ht="20.1" customHeight="1" spans="1:15">
      <c r="A13" s="13"/>
      <c r="B13" s="20"/>
      <c r="C13" s="15"/>
      <c r="D13" s="21"/>
      <c r="E13" s="17"/>
      <c r="F13" s="21"/>
      <c r="G13" s="18"/>
      <c r="H13" s="24" t="s">
        <v>44</v>
      </c>
      <c r="I13" s="64"/>
      <c r="J13" s="52"/>
      <c r="K13" s="53"/>
      <c r="L13" s="52"/>
      <c r="M13" s="53"/>
      <c r="N13" s="53"/>
      <c r="O13" s="22"/>
    </row>
    <row r="14" s="1" customFormat="1" ht="20.1" customHeight="1" spans="1:15">
      <c r="A14" s="13">
        <v>4</v>
      </c>
      <c r="B14" s="20">
        <v>44053</v>
      </c>
      <c r="C14" s="15" t="s">
        <v>68</v>
      </c>
      <c r="D14" s="21">
        <v>300000</v>
      </c>
      <c r="E14" s="17"/>
      <c r="F14" s="21"/>
      <c r="G14" s="18"/>
      <c r="H14" s="22" t="s">
        <v>69</v>
      </c>
      <c r="I14" s="22"/>
      <c r="J14" s="52">
        <v>100</v>
      </c>
      <c r="K14" s="53" t="s">
        <v>66</v>
      </c>
      <c r="L14" s="52">
        <v>140000</v>
      </c>
      <c r="M14" s="65" t="s">
        <v>71</v>
      </c>
      <c r="N14" s="53" t="s">
        <v>64</v>
      </c>
      <c r="O14" s="22">
        <v>299900</v>
      </c>
    </row>
    <row r="15" s="1" customFormat="1" ht="29" customHeight="1" spans="1:15">
      <c r="A15" s="13"/>
      <c r="B15" s="20">
        <v>44062</v>
      </c>
      <c r="C15" s="15" t="s">
        <v>68</v>
      </c>
      <c r="D15" s="21">
        <v>140000</v>
      </c>
      <c r="E15" s="17"/>
      <c r="F15" s="21"/>
      <c r="G15" s="18"/>
      <c r="H15" s="22"/>
      <c r="I15" s="22"/>
      <c r="J15" s="52"/>
      <c r="K15" s="53"/>
      <c r="L15" s="52"/>
      <c r="M15" s="66"/>
      <c r="N15" s="53"/>
      <c r="O15" s="22"/>
    </row>
    <row r="16" s="1" customFormat="1" ht="20.1" customHeight="1" spans="1:15">
      <c r="A16" s="13">
        <v>5</v>
      </c>
      <c r="B16" s="20">
        <v>44113</v>
      </c>
      <c r="C16" s="15" t="s">
        <v>68</v>
      </c>
      <c r="D16" s="21">
        <v>560000</v>
      </c>
      <c r="E16" s="17"/>
      <c r="F16" s="21"/>
      <c r="G16" s="18"/>
      <c r="H16" s="22" t="s">
        <v>69</v>
      </c>
      <c r="I16" s="22">
        <v>35000</v>
      </c>
      <c r="J16" s="52">
        <v>100</v>
      </c>
      <c r="K16" s="53" t="s">
        <v>66</v>
      </c>
      <c r="L16" s="52">
        <v>-140000</v>
      </c>
      <c r="M16" s="53" t="s">
        <v>72</v>
      </c>
      <c r="N16" s="53" t="s">
        <v>64</v>
      </c>
      <c r="O16" s="22">
        <f>D16-I16-J16-L16</f>
        <v>664900</v>
      </c>
    </row>
    <row r="17" s="1" customFormat="1" ht="20.1" customHeight="1" spans="1:15">
      <c r="A17" s="13"/>
      <c r="B17" s="20"/>
      <c r="C17" s="15"/>
      <c r="D17" s="21"/>
      <c r="E17" s="17"/>
      <c r="F17" s="21"/>
      <c r="G17" s="18"/>
      <c r="H17" s="24" t="s">
        <v>73</v>
      </c>
      <c r="I17" s="63"/>
      <c r="J17" s="52"/>
      <c r="K17" s="53"/>
      <c r="L17" s="52"/>
      <c r="M17" s="53"/>
      <c r="N17" s="53"/>
      <c r="O17" s="22"/>
    </row>
    <row r="18" s="1" customFormat="1" ht="20.1" customHeight="1" spans="1:15">
      <c r="A18" s="25">
        <v>6</v>
      </c>
      <c r="B18" s="26">
        <v>20</v>
      </c>
      <c r="C18" s="27" t="s">
        <v>74</v>
      </c>
      <c r="D18" s="28">
        <v>200000</v>
      </c>
      <c r="E18" s="29"/>
      <c r="F18" s="28"/>
      <c r="G18" s="30"/>
      <c r="H18" s="31" t="s">
        <v>69</v>
      </c>
      <c r="I18" s="31">
        <v>14000</v>
      </c>
      <c r="J18" s="67"/>
      <c r="K18" s="59"/>
      <c r="L18" s="67"/>
      <c r="M18" s="59"/>
      <c r="N18" s="59" t="s">
        <v>64</v>
      </c>
      <c r="O18" s="31">
        <v>186000</v>
      </c>
    </row>
    <row r="19" s="1" customFormat="1" ht="20.1" customHeight="1" spans="1:15">
      <c r="A19" s="13"/>
      <c r="B19" s="20"/>
      <c r="C19" s="15"/>
      <c r="D19" s="21"/>
      <c r="E19" s="17"/>
      <c r="F19" s="21"/>
      <c r="G19" s="18"/>
      <c r="H19" s="22"/>
      <c r="I19" s="31" t="s">
        <v>75</v>
      </c>
      <c r="J19" s="52"/>
      <c r="K19" s="53"/>
      <c r="L19" s="52"/>
      <c r="M19" s="53"/>
      <c r="N19" s="53"/>
      <c r="O19" s="22"/>
    </row>
    <row r="20" s="1" customFormat="1" ht="20.1" customHeight="1" spans="1:15">
      <c r="A20" s="13"/>
      <c r="B20" s="20"/>
      <c r="C20" s="15"/>
      <c r="D20" s="21"/>
      <c r="E20" s="17"/>
      <c r="F20" s="21"/>
      <c r="G20" s="18"/>
      <c r="H20" s="22"/>
      <c r="I20" s="22"/>
      <c r="J20" s="52"/>
      <c r="K20" s="53"/>
      <c r="L20" s="52"/>
      <c r="M20" s="53"/>
      <c r="N20" s="53"/>
      <c r="O20" s="22"/>
    </row>
    <row r="21" s="1" customFormat="1" ht="20.1" customHeight="1" spans="1:15">
      <c r="A21" s="13"/>
      <c r="B21" s="20"/>
      <c r="C21" s="15"/>
      <c r="D21" s="21"/>
      <c r="E21" s="17"/>
      <c r="F21" s="21"/>
      <c r="G21" s="18"/>
      <c r="H21" s="22"/>
      <c r="I21" s="22"/>
      <c r="J21" s="52"/>
      <c r="K21" s="53"/>
      <c r="L21" s="52"/>
      <c r="M21" s="53"/>
      <c r="N21" s="53"/>
      <c r="O21" s="22"/>
    </row>
    <row r="22" s="1" customFormat="1" ht="20.1" customHeight="1" spans="1:15">
      <c r="A22" s="13"/>
      <c r="B22" s="20"/>
      <c r="C22" s="15"/>
      <c r="D22" s="21"/>
      <c r="E22" s="17"/>
      <c r="F22" s="21"/>
      <c r="G22" s="18"/>
      <c r="H22" s="22"/>
      <c r="I22" s="22"/>
      <c r="J22" s="52"/>
      <c r="K22" s="53"/>
      <c r="L22" s="52"/>
      <c r="M22" s="53"/>
      <c r="N22" s="53"/>
      <c r="O22" s="22"/>
    </row>
    <row r="23" s="1" customFormat="1" ht="20.1" customHeight="1" spans="1:15">
      <c r="A23" s="13"/>
      <c r="B23" s="20"/>
      <c r="C23" s="15"/>
      <c r="D23" s="21"/>
      <c r="E23" s="17"/>
      <c r="F23" s="21"/>
      <c r="G23" s="18"/>
      <c r="H23" s="22"/>
      <c r="I23" s="22"/>
      <c r="J23" s="52"/>
      <c r="K23" s="53"/>
      <c r="L23" s="52"/>
      <c r="M23" s="53"/>
      <c r="N23" s="53"/>
      <c r="O23" s="22"/>
    </row>
    <row r="24" s="1" customFormat="1" ht="20.1" customHeight="1" spans="1:15">
      <c r="A24" s="13"/>
      <c r="B24" s="20"/>
      <c r="C24" s="15"/>
      <c r="D24" s="21"/>
      <c r="E24" s="17"/>
      <c r="F24" s="21"/>
      <c r="G24" s="18"/>
      <c r="H24" s="22"/>
      <c r="I24" s="22"/>
      <c r="J24" s="52"/>
      <c r="K24" s="68" t="s">
        <v>70</v>
      </c>
      <c r="L24" s="69"/>
      <c r="M24" s="69"/>
      <c r="N24" s="53"/>
      <c r="O24" s="22"/>
    </row>
    <row r="25" s="1" customFormat="1" ht="30" customHeight="1" spans="1:18">
      <c r="A25" s="6" t="s">
        <v>46</v>
      </c>
      <c r="B25" s="6"/>
      <c r="C25" s="32" t="s">
        <v>47</v>
      </c>
      <c r="D25" s="33">
        <f t="shared" ref="D25:J25" si="0">SUM(D7:D24)</f>
        <v>2000000</v>
      </c>
      <c r="E25" s="32" t="s">
        <v>47</v>
      </c>
      <c r="F25" s="33">
        <f t="shared" si="0"/>
        <v>0</v>
      </c>
      <c r="G25" s="32" t="s">
        <v>47</v>
      </c>
      <c r="H25" s="33">
        <f t="shared" si="0"/>
        <v>60000</v>
      </c>
      <c r="I25" s="33">
        <f t="shared" si="0"/>
        <v>75160</v>
      </c>
      <c r="J25" s="33">
        <f t="shared" si="0"/>
        <v>500</v>
      </c>
      <c r="K25" s="32" t="s">
        <v>47</v>
      </c>
      <c r="L25" s="33">
        <f>SUM(L7:L24)</f>
        <v>8000</v>
      </c>
      <c r="M25" s="32" t="s">
        <v>47</v>
      </c>
      <c r="N25" s="32" t="s">
        <v>47</v>
      </c>
      <c r="O25" s="33">
        <f>SUM(O7:O24)</f>
        <v>1856340</v>
      </c>
      <c r="Q25" s="86">
        <f>D25/C3</f>
        <v>0.112601223151055</v>
      </c>
      <c r="R25" s="86">
        <f>D25/C4</f>
        <v>0.110867167618485</v>
      </c>
    </row>
    <row r="26" s="1" customFormat="1" ht="30" customHeight="1" spans="1:15">
      <c r="A26" s="6" t="s">
        <v>48</v>
      </c>
      <c r="B26" s="6"/>
      <c r="C26" s="6" t="s">
        <v>49</v>
      </c>
      <c r="D26" s="6"/>
      <c r="E26" s="34">
        <v>186000</v>
      </c>
      <c r="F26" s="34"/>
      <c r="G26" s="34"/>
      <c r="H26" s="34"/>
      <c r="I26" s="6" t="s">
        <v>50</v>
      </c>
      <c r="J26" s="6"/>
      <c r="K26" s="70" t="s">
        <v>51</v>
      </c>
      <c r="L26" s="71"/>
      <c r="M26" s="71"/>
      <c r="N26" s="71"/>
      <c r="O26" s="72"/>
    </row>
    <row r="27" s="1" customFormat="1" ht="30" customHeight="1" spans="1:15">
      <c r="A27" s="6"/>
      <c r="B27" s="6"/>
      <c r="C27" s="6" t="s">
        <v>52</v>
      </c>
      <c r="D27" s="6"/>
      <c r="E27" s="35">
        <f>O8</f>
        <v>0</v>
      </c>
      <c r="F27" s="35"/>
      <c r="G27" s="35"/>
      <c r="H27" s="35"/>
      <c r="I27" s="6"/>
      <c r="J27" s="6"/>
      <c r="K27" s="73"/>
      <c r="L27" s="74"/>
      <c r="M27" s="74"/>
      <c r="N27" s="74"/>
      <c r="O27" s="75"/>
    </row>
    <row r="28" s="1" customFormat="1" ht="50.1" hidden="1" customHeight="1" spans="1:23">
      <c r="A28" s="6" t="s">
        <v>53</v>
      </c>
      <c r="B28" s="6"/>
      <c r="C28" s="36"/>
      <c r="D28" s="37"/>
      <c r="E28" s="37"/>
      <c r="F28" s="37"/>
      <c r="G28" s="37"/>
      <c r="H28" s="38"/>
      <c r="I28" s="6" t="s">
        <v>54</v>
      </c>
      <c r="J28" s="6"/>
      <c r="K28" s="6" t="s">
        <v>55</v>
      </c>
      <c r="L28" s="6"/>
      <c r="M28" s="6"/>
      <c r="N28" s="6"/>
      <c r="O28" s="6"/>
      <c r="R28" s="73" t="s">
        <v>56</v>
      </c>
      <c r="S28" s="74"/>
      <c r="T28" s="74"/>
      <c r="U28" s="74"/>
      <c r="V28" s="74"/>
      <c r="W28" s="75"/>
    </row>
    <row r="29" s="1" customFormat="1" ht="50.1" hidden="1" customHeight="1" spans="1:15">
      <c r="A29" s="6" t="s">
        <v>57</v>
      </c>
      <c r="B29" s="6"/>
      <c r="C29" s="39"/>
      <c r="D29" s="40"/>
      <c r="E29" s="40"/>
      <c r="F29" s="40"/>
      <c r="G29" s="40"/>
      <c r="H29" s="41"/>
      <c r="I29" s="6" t="s">
        <v>58</v>
      </c>
      <c r="J29" s="6"/>
      <c r="K29" s="76"/>
      <c r="L29" s="76"/>
      <c r="M29" s="76"/>
      <c r="N29" s="76"/>
      <c r="O29" s="76"/>
    </row>
    <row r="30" s="1" customFormat="1" ht="50.1" hidden="1" customHeight="1" spans="1:15">
      <c r="A30" s="6" t="s">
        <v>59</v>
      </c>
      <c r="B30" s="6"/>
      <c r="C30" s="42"/>
      <c r="D30" s="42"/>
      <c r="E30" s="42"/>
      <c r="F30" s="42"/>
      <c r="G30" s="42"/>
      <c r="H30" s="42"/>
      <c r="I30" s="6" t="s">
        <v>60</v>
      </c>
      <c r="J30" s="6"/>
      <c r="K30" s="42"/>
      <c r="L30" s="42"/>
      <c r="M30" s="42"/>
      <c r="N30" s="42"/>
      <c r="O30" s="42"/>
    </row>
    <row r="31" s="1" customFormat="1" ht="50.1" hidden="1" customHeight="1" spans="1:15">
      <c r="A31" s="6" t="s">
        <v>61</v>
      </c>
      <c r="B31" s="6"/>
      <c r="C31" s="42"/>
      <c r="D31" s="42"/>
      <c r="E31" s="42"/>
      <c r="F31" s="42"/>
      <c r="G31" s="42"/>
      <c r="H31" s="42"/>
      <c r="I31" s="6" t="s">
        <v>62</v>
      </c>
      <c r="J31" s="6"/>
      <c r="K31" s="42"/>
      <c r="L31" s="42"/>
      <c r="M31" s="42"/>
      <c r="N31" s="42"/>
      <c r="O31" s="42"/>
    </row>
    <row r="32" s="1" customFormat="1" spans="2:15">
      <c r="B32" s="3"/>
      <c r="D32" s="4"/>
      <c r="E32" s="3"/>
      <c r="F32" s="4"/>
      <c r="H32" s="4"/>
      <c r="J32" s="4"/>
      <c r="O32" s="4"/>
    </row>
    <row r="33" s="1" customFormat="1" spans="2:15">
      <c r="B33" s="3"/>
      <c r="D33" s="4"/>
      <c r="E33" s="3"/>
      <c r="F33" s="4"/>
      <c r="H33" s="4"/>
      <c r="J33" s="4"/>
      <c r="O33" s="4"/>
    </row>
    <row r="34" s="1" customFormat="1" ht="13.5" spans="2:17">
      <c r="B34" s="3"/>
      <c r="D34" s="4"/>
      <c r="E34" s="3"/>
      <c r="F34" s="4"/>
      <c r="H34" s="4"/>
      <c r="J34" s="4"/>
      <c r="O34" s="4"/>
      <c r="Q34"/>
    </row>
    <row r="35" s="1" customFormat="1" spans="2:15">
      <c r="B35" s="3"/>
      <c r="D35" s="4"/>
      <c r="E35" s="3"/>
      <c r="F35" s="4"/>
      <c r="H35" s="4"/>
      <c r="J35" s="4"/>
      <c r="O35" s="4"/>
    </row>
    <row r="36" s="1" customFormat="1" spans="2:15">
      <c r="B36" s="3"/>
      <c r="D36" s="4"/>
      <c r="E36" s="3"/>
      <c r="F36" s="4"/>
      <c r="H36" s="4"/>
      <c r="J36" s="4"/>
      <c r="O36" s="4"/>
    </row>
    <row r="37" s="1" customFormat="1" spans="2:15">
      <c r="B37" s="3"/>
      <c r="D37" s="4"/>
      <c r="E37" s="3"/>
      <c r="F37" s="4"/>
      <c r="H37" s="4"/>
      <c r="J37" s="4"/>
      <c r="O37" s="4"/>
    </row>
    <row r="38" s="1" customFormat="1" spans="2:15">
      <c r="B38" s="3"/>
      <c r="D38" s="4"/>
      <c r="E38" s="3"/>
      <c r="F38" s="4"/>
      <c r="H38" s="4"/>
      <c r="J38" s="4"/>
      <c r="O38" s="4"/>
    </row>
    <row r="39" s="1" customFormat="1" ht="22.5" spans="2:18">
      <c r="B39" s="3"/>
      <c r="D39" s="4"/>
      <c r="E39" s="3"/>
      <c r="F39" s="4"/>
      <c r="H39" s="4"/>
      <c r="J39" s="4"/>
      <c r="O39" s="4"/>
      <c r="R39" s="87" t="s">
        <v>63</v>
      </c>
    </row>
    <row r="40" s="1" customFormat="1" spans="2:15">
      <c r="B40" s="3"/>
      <c r="C40" s="1"/>
      <c r="D40" s="4"/>
      <c r="E40" s="3"/>
      <c r="F40" s="4"/>
      <c r="G40" s="1"/>
      <c r="H40" s="4"/>
      <c r="I40" s="1"/>
      <c r="J40" s="4"/>
      <c r="K40" s="1"/>
      <c r="L40" s="1"/>
      <c r="M40" s="1"/>
      <c r="N40" s="1"/>
      <c r="O40" s="4"/>
    </row>
    <row r="41" s="1" customFormat="1" spans="2:15">
      <c r="B41" s="3"/>
      <c r="C41" s="1"/>
      <c r="D41" s="4"/>
      <c r="E41" s="3"/>
      <c r="F41" s="4"/>
      <c r="G41" s="1"/>
      <c r="H41" s="4"/>
      <c r="I41" s="1"/>
      <c r="J41" s="4"/>
      <c r="K41" s="1"/>
      <c r="L41" s="1"/>
      <c r="M41" s="1"/>
      <c r="N41" s="1"/>
      <c r="O41" s="4"/>
    </row>
    <row r="42" s="1" customFormat="1" spans="2:15">
      <c r="B42" s="3"/>
      <c r="C42" s="1"/>
      <c r="D42" s="4"/>
      <c r="E42" s="3"/>
      <c r="F42" s="4"/>
      <c r="G42" s="1"/>
      <c r="H42" s="4"/>
      <c r="I42" s="1"/>
      <c r="J42" s="4"/>
      <c r="K42" s="1"/>
      <c r="L42" s="1"/>
      <c r="M42" s="1"/>
      <c r="N42" s="1"/>
      <c r="O42" s="4"/>
    </row>
    <row r="43" s="1" customFormat="1" spans="2:15">
      <c r="B43" s="3"/>
      <c r="C43" s="1"/>
      <c r="D43" s="4"/>
      <c r="E43" s="3"/>
      <c r="F43" s="4"/>
      <c r="G43" s="1"/>
      <c r="H43" s="4"/>
      <c r="I43" s="1"/>
      <c r="J43" s="4"/>
      <c r="K43" s="1"/>
      <c r="L43" s="1"/>
      <c r="M43" s="1"/>
      <c r="N43" s="1"/>
      <c r="O43" s="4"/>
    </row>
    <row r="44" s="1" customFormat="1" spans="2:15">
      <c r="B44" s="3"/>
      <c r="C44" s="1"/>
      <c r="D44" s="4"/>
      <c r="E44" s="3"/>
      <c r="F44" s="4"/>
      <c r="G44" s="1"/>
      <c r="H44" s="4"/>
      <c r="I44" s="1"/>
      <c r="J44" s="4"/>
      <c r="K44" s="1"/>
      <c r="L44" s="1"/>
      <c r="M44" s="1"/>
      <c r="N44" s="1"/>
      <c r="O44" s="4"/>
    </row>
    <row r="45" s="1" customFormat="1" spans="2:15">
      <c r="B45" s="3"/>
      <c r="C45" s="1"/>
      <c r="D45" s="4"/>
      <c r="E45" s="3"/>
      <c r="F45" s="4"/>
      <c r="G45" s="1"/>
      <c r="H45" s="4"/>
      <c r="I45" s="1"/>
      <c r="J45" s="4"/>
      <c r="K45" s="1"/>
      <c r="L45" s="1"/>
      <c r="M45" s="1"/>
      <c r="N45" s="1"/>
      <c r="O45" s="4"/>
    </row>
    <row r="46" s="1" customFormat="1" spans="2:15">
      <c r="B46" s="3"/>
      <c r="C46" s="1"/>
      <c r="D46" s="4"/>
      <c r="E46" s="3"/>
      <c r="F46" s="4"/>
      <c r="G46" s="1"/>
      <c r="H46" s="4"/>
      <c r="I46" s="1"/>
      <c r="J46" s="4"/>
      <c r="K46" s="1"/>
      <c r="L46" s="1"/>
      <c r="M46" s="1"/>
      <c r="N46" s="1"/>
      <c r="O46" s="4"/>
    </row>
    <row r="47" s="1" customFormat="1" spans="2:15">
      <c r="B47" s="3"/>
      <c r="C47" s="1"/>
      <c r="D47" s="4"/>
      <c r="E47" s="3"/>
      <c r="F47" s="4"/>
      <c r="G47" s="1"/>
      <c r="H47" s="4"/>
      <c r="I47" s="1"/>
      <c r="J47" s="4"/>
      <c r="K47" s="1"/>
      <c r="L47" s="1"/>
      <c r="M47" s="1"/>
      <c r="N47" s="1"/>
      <c r="O47" s="4"/>
    </row>
    <row r="48" s="1" customFormat="1" spans="2:15">
      <c r="B48" s="3"/>
      <c r="C48" s="1"/>
      <c r="D48" s="4"/>
      <c r="E48" s="3"/>
      <c r="F48" s="4"/>
      <c r="G48" s="1"/>
      <c r="H48" s="4"/>
      <c r="I48" s="1"/>
      <c r="J48" s="4"/>
      <c r="K48" s="1"/>
      <c r="L48" s="1"/>
      <c r="M48" s="1"/>
      <c r="N48" s="1"/>
      <c r="O48" s="4"/>
    </row>
    <row r="49" s="1" customFormat="1" spans="2:15">
      <c r="B49" s="3"/>
      <c r="C49" s="1"/>
      <c r="D49" s="4"/>
      <c r="E49" s="3"/>
      <c r="F49" s="4"/>
      <c r="G49" s="1"/>
      <c r="H49" s="4"/>
      <c r="I49" s="1"/>
      <c r="J49" s="4"/>
      <c r="K49" s="1"/>
      <c r="L49" s="1"/>
      <c r="M49" s="1"/>
      <c r="N49" s="1"/>
      <c r="O49" s="4"/>
    </row>
    <row r="50" s="1" customFormat="1" spans="2:15">
      <c r="B50" s="3"/>
      <c r="C50" s="1"/>
      <c r="D50" s="4"/>
      <c r="E50" s="3"/>
      <c r="F50" s="4"/>
      <c r="G50" s="1"/>
      <c r="H50" s="4"/>
      <c r="I50" s="1"/>
      <c r="J50" s="4"/>
      <c r="K50" s="1"/>
      <c r="L50" s="1"/>
      <c r="M50" s="1"/>
      <c r="N50" s="1"/>
      <c r="O50" s="4"/>
    </row>
    <row r="51" s="1" customFormat="1" spans="2:15">
      <c r="B51" s="3"/>
      <c r="C51" s="1"/>
      <c r="D51" s="4"/>
      <c r="E51" s="3"/>
      <c r="F51" s="4"/>
      <c r="G51" s="1"/>
      <c r="H51" s="4"/>
      <c r="I51" s="1"/>
      <c r="J51" s="4"/>
      <c r="K51" s="1"/>
      <c r="L51" s="1"/>
      <c r="M51" s="1"/>
      <c r="N51" s="1"/>
      <c r="O51" s="4"/>
    </row>
    <row r="52" s="1" customFormat="1" spans="2:15">
      <c r="B52" s="3"/>
      <c r="C52" s="1"/>
      <c r="D52" s="4"/>
      <c r="E52" s="3"/>
      <c r="F52" s="4"/>
      <c r="G52" s="1"/>
      <c r="H52" s="4"/>
      <c r="I52" s="1"/>
      <c r="J52" s="4"/>
      <c r="K52" s="1"/>
      <c r="L52" s="1"/>
      <c r="M52" s="1"/>
      <c r="N52" s="1"/>
      <c r="O52" s="4"/>
    </row>
    <row r="53" s="1" customFormat="1" spans="2:15">
      <c r="B53" s="3"/>
      <c r="C53" s="1"/>
      <c r="D53" s="4"/>
      <c r="E53" s="3"/>
      <c r="F53" s="4"/>
      <c r="G53" s="1"/>
      <c r="H53" s="4"/>
      <c r="I53" s="1"/>
      <c r="J53" s="4"/>
      <c r="K53" s="1"/>
      <c r="L53" s="1"/>
      <c r="M53" s="1"/>
      <c r="N53" s="1"/>
      <c r="O53" s="4"/>
    </row>
    <row r="54" s="1" customFormat="1" spans="2:15">
      <c r="B54" s="3"/>
      <c r="C54" s="1"/>
      <c r="D54" s="4"/>
      <c r="E54" s="3"/>
      <c r="F54" s="4"/>
      <c r="G54" s="1"/>
      <c r="H54" s="4"/>
      <c r="I54" s="1"/>
      <c r="J54" s="4"/>
      <c r="K54" s="1"/>
      <c r="L54" s="1"/>
      <c r="M54" s="1"/>
      <c r="N54" s="1"/>
      <c r="O54" s="4"/>
    </row>
    <row r="55" s="1" customFormat="1" spans="2:15">
      <c r="B55" s="3"/>
      <c r="C55" s="1"/>
      <c r="D55" s="4"/>
      <c r="E55" s="3"/>
      <c r="F55" s="4"/>
      <c r="G55" s="1"/>
      <c r="H55" s="4"/>
      <c r="I55" s="1"/>
      <c r="J55" s="4"/>
      <c r="K55" s="1"/>
      <c r="L55" s="1"/>
      <c r="M55" s="1"/>
      <c r="N55" s="1"/>
      <c r="O55" s="4"/>
    </row>
    <row r="56" s="1" customFormat="1" spans="2:15">
      <c r="B56" s="3"/>
      <c r="C56" s="1"/>
      <c r="D56" s="4"/>
      <c r="E56" s="3"/>
      <c r="F56" s="4"/>
      <c r="G56" s="1"/>
      <c r="H56" s="4"/>
      <c r="I56" s="1"/>
      <c r="J56" s="4"/>
      <c r="K56" s="1"/>
      <c r="L56" s="1"/>
      <c r="M56" s="1"/>
      <c r="N56" s="1"/>
      <c r="O56" s="4"/>
    </row>
    <row r="57" s="1" customFormat="1" spans="2:15">
      <c r="B57" s="3"/>
      <c r="C57" s="1"/>
      <c r="D57" s="4"/>
      <c r="E57" s="3"/>
      <c r="F57" s="4"/>
      <c r="G57" s="1"/>
      <c r="H57" s="4"/>
      <c r="I57" s="1"/>
      <c r="J57" s="4"/>
      <c r="K57" s="1"/>
      <c r="L57" s="1"/>
      <c r="M57" s="1"/>
      <c r="N57" s="1"/>
      <c r="O57" s="4"/>
    </row>
    <row r="58" s="1" customFormat="1" spans="2:15">
      <c r="B58" s="3"/>
      <c r="C58" s="1"/>
      <c r="D58" s="4"/>
      <c r="E58" s="3"/>
      <c r="F58" s="4"/>
      <c r="G58" s="1"/>
      <c r="H58" s="4"/>
      <c r="I58" s="1"/>
      <c r="J58" s="4"/>
      <c r="K58" s="1"/>
      <c r="L58" s="1"/>
      <c r="M58" s="1"/>
      <c r="N58" s="1"/>
      <c r="O58" s="4"/>
    </row>
    <row r="59" s="1" customFormat="1" spans="2:15">
      <c r="B59" s="3"/>
      <c r="C59" s="1"/>
      <c r="D59" s="4"/>
      <c r="E59" s="3"/>
      <c r="F59" s="4"/>
      <c r="G59" s="1"/>
      <c r="H59" s="4"/>
      <c r="I59" s="1"/>
      <c r="J59" s="4"/>
      <c r="K59" s="1"/>
      <c r="L59" s="1"/>
      <c r="M59" s="1"/>
      <c r="N59" s="1"/>
      <c r="O59" s="4"/>
    </row>
    <row r="60" s="1" customFormat="1" spans="2:15">
      <c r="B60" s="3"/>
      <c r="C60" s="1"/>
      <c r="D60" s="4"/>
      <c r="E60" s="3"/>
      <c r="F60" s="4"/>
      <c r="G60" s="1"/>
      <c r="H60" s="4"/>
      <c r="I60" s="1"/>
      <c r="J60" s="4"/>
      <c r="K60" s="1"/>
      <c r="L60" s="1"/>
      <c r="M60" s="1"/>
      <c r="N60" s="1"/>
      <c r="O60" s="4"/>
    </row>
    <row r="61" s="1" customFormat="1" spans="2:15">
      <c r="B61" s="3"/>
      <c r="C61" s="1"/>
      <c r="D61" s="4"/>
      <c r="E61" s="3"/>
      <c r="F61" s="4"/>
      <c r="G61" s="1"/>
      <c r="H61" s="4"/>
      <c r="I61" s="1"/>
      <c r="J61" s="4"/>
      <c r="K61" s="1"/>
      <c r="L61" s="1"/>
      <c r="M61" s="1"/>
      <c r="N61" s="1"/>
      <c r="O61" s="4"/>
    </row>
    <row r="62" s="1" customFormat="1" spans="2:15">
      <c r="B62" s="3"/>
      <c r="C62" s="1"/>
      <c r="D62" s="4"/>
      <c r="E62" s="3"/>
      <c r="F62" s="4"/>
      <c r="G62" s="1"/>
      <c r="H62" s="4"/>
      <c r="I62" s="1"/>
      <c r="J62" s="4"/>
      <c r="K62" s="1"/>
      <c r="L62" s="1"/>
      <c r="M62" s="1"/>
      <c r="N62" s="1"/>
      <c r="O62" s="4"/>
    </row>
    <row r="63" s="1" customFormat="1" spans="2:15">
      <c r="B63" s="3"/>
      <c r="C63" s="1"/>
      <c r="D63" s="4"/>
      <c r="E63" s="3"/>
      <c r="F63" s="4"/>
      <c r="G63" s="1"/>
      <c r="H63" s="4"/>
      <c r="I63" s="1"/>
      <c r="J63" s="4"/>
      <c r="K63" s="1"/>
      <c r="L63" s="1"/>
      <c r="M63" s="1"/>
      <c r="N63" s="1"/>
      <c r="O63" s="4"/>
    </row>
    <row r="64" s="1" customFormat="1" spans="2:15">
      <c r="B64" s="3"/>
      <c r="C64" s="1"/>
      <c r="D64" s="4"/>
      <c r="E64" s="3"/>
      <c r="F64" s="4"/>
      <c r="G64" s="1"/>
      <c r="H64" s="4"/>
      <c r="I64" s="1"/>
      <c r="J64" s="4"/>
      <c r="K64" s="1"/>
      <c r="L64" s="1"/>
      <c r="M64" s="1"/>
      <c r="N64" s="1"/>
      <c r="O64" s="4"/>
    </row>
    <row r="65" s="1" customFormat="1" spans="2:15">
      <c r="B65" s="3"/>
      <c r="C65" s="1"/>
      <c r="D65" s="4"/>
      <c r="E65" s="3"/>
      <c r="F65" s="4"/>
      <c r="G65" s="1"/>
      <c r="H65" s="4"/>
      <c r="I65" s="1"/>
      <c r="J65" s="4"/>
      <c r="K65" s="1"/>
      <c r="L65" s="1"/>
      <c r="M65" s="1"/>
      <c r="N65" s="1"/>
      <c r="O65" s="4"/>
    </row>
    <row r="66" s="1" customFormat="1" spans="2:15">
      <c r="B66" s="3"/>
      <c r="C66" s="1"/>
      <c r="D66" s="4"/>
      <c r="E66" s="3"/>
      <c r="F66" s="4"/>
      <c r="G66" s="1"/>
      <c r="H66" s="4"/>
      <c r="I66" s="1"/>
      <c r="J66" s="4"/>
      <c r="K66" s="1"/>
      <c r="L66" s="1"/>
      <c r="M66" s="1"/>
      <c r="N66" s="1"/>
      <c r="O66" s="4"/>
    </row>
    <row r="67" s="1" customFormat="1" spans="2:15">
      <c r="B67" s="3"/>
      <c r="C67" s="1"/>
      <c r="D67" s="4"/>
      <c r="E67" s="3"/>
      <c r="F67" s="4"/>
      <c r="G67" s="1"/>
      <c r="H67" s="4"/>
      <c r="I67" s="1"/>
      <c r="J67" s="4"/>
      <c r="K67" s="1"/>
      <c r="L67" s="1"/>
      <c r="M67" s="1"/>
      <c r="N67" s="1"/>
      <c r="O67" s="4"/>
    </row>
    <row r="68" s="1" customFormat="1" spans="2:15">
      <c r="B68" s="3"/>
      <c r="C68" s="1"/>
      <c r="D68" s="4"/>
      <c r="E68" s="3"/>
      <c r="F68" s="4"/>
      <c r="G68" s="1"/>
      <c r="H68" s="4"/>
      <c r="I68" s="1"/>
      <c r="J68" s="4"/>
      <c r="K68" s="1"/>
      <c r="L68" s="1"/>
      <c r="M68" s="1"/>
      <c r="N68" s="1"/>
      <c r="O68" s="4"/>
    </row>
    <row r="69" s="1" customFormat="1" spans="2:15">
      <c r="B69" s="3"/>
      <c r="C69" s="1"/>
      <c r="D69" s="4"/>
      <c r="E69" s="3"/>
      <c r="F69" s="4"/>
      <c r="G69" s="1"/>
      <c r="H69" s="4"/>
      <c r="I69" s="1"/>
      <c r="J69" s="4"/>
      <c r="K69" s="1"/>
      <c r="L69" s="1"/>
      <c r="M69" s="1"/>
      <c r="N69" s="1"/>
      <c r="O69" s="4"/>
    </row>
    <row r="70" s="1" customFormat="1" spans="2:15">
      <c r="B70" s="3"/>
      <c r="C70" s="1"/>
      <c r="D70" s="4"/>
      <c r="E70" s="3"/>
      <c r="F70" s="4"/>
      <c r="G70" s="1"/>
      <c r="H70" s="4"/>
      <c r="I70" s="1"/>
      <c r="J70" s="4"/>
      <c r="K70" s="1"/>
      <c r="L70" s="1"/>
      <c r="M70" s="1"/>
      <c r="N70" s="1"/>
      <c r="O70" s="4"/>
    </row>
    <row r="71" s="1" customFormat="1" spans="2:15">
      <c r="B71" s="3"/>
      <c r="C71" s="1"/>
      <c r="D71" s="4"/>
      <c r="E71" s="3"/>
      <c r="F71" s="4"/>
      <c r="G71" s="1"/>
      <c r="H71" s="4"/>
      <c r="I71" s="1"/>
      <c r="J71" s="4"/>
      <c r="K71" s="1"/>
      <c r="L71" s="1"/>
      <c r="M71" s="1"/>
      <c r="N71" s="1"/>
      <c r="O71" s="4"/>
    </row>
    <row r="72" s="1" customFormat="1" spans="2:15">
      <c r="B72" s="3"/>
      <c r="C72" s="1"/>
      <c r="D72" s="4"/>
      <c r="E72" s="3"/>
      <c r="F72" s="4"/>
      <c r="G72" s="1"/>
      <c r="H72" s="4"/>
      <c r="I72" s="1"/>
      <c r="J72" s="4"/>
      <c r="K72" s="1"/>
      <c r="L72" s="1"/>
      <c r="M72" s="1"/>
      <c r="N72" s="1"/>
      <c r="O72" s="4"/>
    </row>
    <row r="73" s="1" customFormat="1" spans="2:15">
      <c r="B73" s="3"/>
      <c r="C73" s="1"/>
      <c r="D73" s="4"/>
      <c r="E73" s="3"/>
      <c r="F73" s="4"/>
      <c r="G73" s="1"/>
      <c r="H73" s="4"/>
      <c r="I73" s="1"/>
      <c r="J73" s="4"/>
      <c r="K73" s="1"/>
      <c r="L73" s="1"/>
      <c r="M73" s="1"/>
      <c r="N73" s="1"/>
      <c r="O73" s="4"/>
    </row>
    <row r="74" s="1" customFormat="1" spans="2:15">
      <c r="B74" s="3"/>
      <c r="C74" s="1"/>
      <c r="D74" s="4"/>
      <c r="E74" s="3"/>
      <c r="F74" s="4"/>
      <c r="G74" s="1"/>
      <c r="H74" s="4"/>
      <c r="I74" s="1"/>
      <c r="J74" s="4"/>
      <c r="K74" s="1"/>
      <c r="L74" s="1"/>
      <c r="M74" s="1"/>
      <c r="N74" s="1"/>
      <c r="O74" s="4"/>
    </row>
    <row r="75" s="1" customFormat="1" spans="2:15">
      <c r="B75" s="3"/>
      <c r="C75" s="1"/>
      <c r="D75" s="4"/>
      <c r="E75" s="3"/>
      <c r="F75" s="4"/>
      <c r="G75" s="1"/>
      <c r="H75" s="4"/>
      <c r="I75" s="1"/>
      <c r="J75" s="4"/>
      <c r="K75" s="1"/>
      <c r="L75" s="1"/>
      <c r="M75" s="1"/>
      <c r="N75" s="1"/>
      <c r="O75" s="4"/>
    </row>
    <row r="76" s="1" customFormat="1" spans="2:15">
      <c r="B76" s="3"/>
      <c r="C76" s="1"/>
      <c r="D76" s="4"/>
      <c r="E76" s="3"/>
      <c r="F76" s="4"/>
      <c r="G76" s="1"/>
      <c r="H76" s="4"/>
      <c r="I76" s="1"/>
      <c r="J76" s="4"/>
      <c r="K76" s="1"/>
      <c r="L76" s="1"/>
      <c r="M76" s="1"/>
      <c r="N76" s="1"/>
      <c r="O76" s="4"/>
    </row>
    <row r="77" s="1" customFormat="1" spans="2:15">
      <c r="B77" s="3"/>
      <c r="C77" s="1"/>
      <c r="D77" s="4"/>
      <c r="E77" s="3"/>
      <c r="F77" s="4"/>
      <c r="G77" s="1"/>
      <c r="H77" s="4"/>
      <c r="I77" s="1"/>
      <c r="J77" s="4"/>
      <c r="K77" s="1"/>
      <c r="L77" s="1"/>
      <c r="M77" s="1"/>
      <c r="N77" s="1"/>
      <c r="O77" s="4"/>
    </row>
    <row r="78" s="1" customFormat="1" spans="2:15">
      <c r="B78" s="3"/>
      <c r="C78" s="1"/>
      <c r="D78" s="4"/>
      <c r="E78" s="3"/>
      <c r="F78" s="4"/>
      <c r="G78" s="1"/>
      <c r="H78" s="4"/>
      <c r="I78" s="1"/>
      <c r="J78" s="4"/>
      <c r="K78" s="1"/>
      <c r="L78" s="1"/>
      <c r="M78" s="1"/>
      <c r="N78" s="1"/>
      <c r="O78" s="4"/>
    </row>
    <row r="79" s="1" customFormat="1" spans="2:15">
      <c r="B79" s="3"/>
      <c r="C79" s="1"/>
      <c r="D79" s="4"/>
      <c r="E79" s="3"/>
      <c r="F79" s="4"/>
      <c r="G79" s="1"/>
      <c r="H79" s="4"/>
      <c r="I79" s="1"/>
      <c r="J79" s="4"/>
      <c r="K79" s="1"/>
      <c r="L79" s="1"/>
      <c r="M79" s="1"/>
      <c r="N79" s="1"/>
      <c r="O79" s="4"/>
    </row>
    <row r="80" s="1" customFormat="1" spans="2:15">
      <c r="B80" s="3"/>
      <c r="C80" s="1"/>
      <c r="D80" s="4"/>
      <c r="E80" s="3"/>
      <c r="F80" s="4"/>
      <c r="G80" s="1"/>
      <c r="H80" s="4"/>
      <c r="I80" s="1"/>
      <c r="J80" s="4"/>
      <c r="K80" s="1"/>
      <c r="L80" s="1"/>
      <c r="M80" s="1"/>
      <c r="N80" s="1"/>
      <c r="O80" s="4"/>
    </row>
    <row r="81" s="1" customFormat="1" spans="2:15">
      <c r="B81" s="3"/>
      <c r="C81" s="1"/>
      <c r="D81" s="4"/>
      <c r="E81" s="3"/>
      <c r="F81" s="4"/>
      <c r="G81" s="1"/>
      <c r="H81" s="4"/>
      <c r="I81" s="1"/>
      <c r="J81" s="4"/>
      <c r="K81" s="1"/>
      <c r="L81" s="1"/>
      <c r="M81" s="1"/>
      <c r="N81" s="1"/>
      <c r="O81" s="4"/>
    </row>
    <row r="82" s="1" customFormat="1" spans="2:15">
      <c r="B82" s="3"/>
      <c r="C82" s="1"/>
      <c r="D82" s="4"/>
      <c r="E82" s="3"/>
      <c r="F82" s="4"/>
      <c r="G82" s="1"/>
      <c r="H82" s="4"/>
      <c r="I82" s="1"/>
      <c r="J82" s="4"/>
      <c r="K82" s="1"/>
      <c r="L82" s="1"/>
      <c r="M82" s="1"/>
      <c r="N82" s="1"/>
      <c r="O82" s="4"/>
    </row>
    <row r="83" s="1" customFormat="1" spans="2:15">
      <c r="B83" s="3"/>
      <c r="C83" s="1"/>
      <c r="D83" s="4"/>
      <c r="E83" s="3"/>
      <c r="F83" s="4"/>
      <c r="G83" s="1"/>
      <c r="H83" s="4"/>
      <c r="I83" s="1"/>
      <c r="J83" s="4"/>
      <c r="K83" s="1"/>
      <c r="L83" s="1"/>
      <c r="M83" s="1"/>
      <c r="N83" s="1"/>
      <c r="O83" s="4"/>
    </row>
    <row r="84" s="1" customFormat="1" spans="2:15">
      <c r="B84" s="3"/>
      <c r="C84" s="1"/>
      <c r="D84" s="4"/>
      <c r="E84" s="3"/>
      <c r="F84" s="4"/>
      <c r="G84" s="1"/>
      <c r="H84" s="4"/>
      <c r="I84" s="1"/>
      <c r="J84" s="4"/>
      <c r="K84" s="1"/>
      <c r="L84" s="1"/>
      <c r="M84" s="1"/>
      <c r="N84" s="1"/>
      <c r="O84" s="4"/>
    </row>
    <row r="85" s="1" customFormat="1" spans="2:15">
      <c r="B85" s="3"/>
      <c r="C85" s="1"/>
      <c r="D85" s="4"/>
      <c r="E85" s="3"/>
      <c r="F85" s="4"/>
      <c r="G85" s="1"/>
      <c r="H85" s="4"/>
      <c r="I85" s="1"/>
      <c r="J85" s="4"/>
      <c r="K85" s="1"/>
      <c r="L85" s="1"/>
      <c r="M85" s="1"/>
      <c r="N85" s="1"/>
      <c r="O85" s="4"/>
    </row>
    <row r="86" s="1" customFormat="1" spans="2:15">
      <c r="B86" s="3"/>
      <c r="C86" s="1"/>
      <c r="D86" s="4"/>
      <c r="E86" s="3"/>
      <c r="F86" s="4"/>
      <c r="G86" s="1"/>
      <c r="H86" s="4"/>
      <c r="I86" s="1"/>
      <c r="J86" s="4"/>
      <c r="K86" s="1"/>
      <c r="L86" s="1"/>
      <c r="M86" s="1"/>
      <c r="N86" s="1"/>
      <c r="O86" s="4"/>
    </row>
    <row r="87" s="1" customFormat="1" spans="2:15">
      <c r="B87" s="3"/>
      <c r="C87" s="1"/>
      <c r="D87" s="4"/>
      <c r="E87" s="3"/>
      <c r="F87" s="4"/>
      <c r="G87" s="1"/>
      <c r="H87" s="4"/>
      <c r="I87" s="1"/>
      <c r="J87" s="4"/>
      <c r="K87" s="1"/>
      <c r="L87" s="1"/>
      <c r="M87" s="1"/>
      <c r="N87" s="1"/>
      <c r="O87" s="4"/>
    </row>
    <row r="88" s="1" customFormat="1" spans="2:15">
      <c r="B88" s="3"/>
      <c r="C88" s="1"/>
      <c r="D88" s="4"/>
      <c r="E88" s="3"/>
      <c r="F88" s="4"/>
      <c r="G88" s="1"/>
      <c r="H88" s="4"/>
      <c r="I88" s="1"/>
      <c r="J88" s="4"/>
      <c r="K88" s="1"/>
      <c r="L88" s="1"/>
      <c r="M88" s="1"/>
      <c r="N88" s="1"/>
      <c r="O88" s="4"/>
    </row>
    <row r="89" s="1" customFormat="1" spans="2:15">
      <c r="B89" s="3"/>
      <c r="C89" s="1"/>
      <c r="D89" s="4"/>
      <c r="E89" s="3"/>
      <c r="F89" s="4"/>
      <c r="G89" s="1"/>
      <c r="H89" s="4"/>
      <c r="I89" s="1"/>
      <c r="J89" s="4"/>
      <c r="K89" s="1"/>
      <c r="L89" s="1"/>
      <c r="M89" s="1"/>
      <c r="N89" s="1"/>
      <c r="O89" s="4"/>
    </row>
    <row r="90" s="1" customFormat="1" spans="2:15">
      <c r="B90" s="3"/>
      <c r="C90" s="1"/>
      <c r="D90" s="4"/>
      <c r="E90" s="3"/>
      <c r="F90" s="4"/>
      <c r="G90" s="1"/>
      <c r="H90" s="4"/>
      <c r="I90" s="1"/>
      <c r="J90" s="4"/>
      <c r="K90" s="1"/>
      <c r="L90" s="1"/>
      <c r="M90" s="1"/>
      <c r="N90" s="1"/>
      <c r="O90" s="4"/>
    </row>
    <row r="91" s="1" customFormat="1" spans="2:15">
      <c r="B91" s="3"/>
      <c r="C91" s="1"/>
      <c r="D91" s="4"/>
      <c r="E91" s="3"/>
      <c r="F91" s="4"/>
      <c r="G91" s="1"/>
      <c r="H91" s="4"/>
      <c r="I91" s="1"/>
      <c r="J91" s="4"/>
      <c r="K91" s="1"/>
      <c r="L91" s="1"/>
      <c r="M91" s="1"/>
      <c r="N91" s="1"/>
      <c r="O91" s="4"/>
    </row>
    <row r="92" s="1" customFormat="1" spans="2:15">
      <c r="B92" s="3"/>
      <c r="C92" s="1"/>
      <c r="D92" s="4"/>
      <c r="E92" s="3"/>
      <c r="F92" s="4"/>
      <c r="G92" s="1"/>
      <c r="H92" s="4"/>
      <c r="I92" s="1"/>
      <c r="J92" s="4"/>
      <c r="K92" s="1"/>
      <c r="L92" s="1"/>
      <c r="M92" s="1"/>
      <c r="N92" s="1"/>
      <c r="O92" s="4"/>
    </row>
    <row r="93" s="1" customFormat="1" spans="2:15">
      <c r="B93" s="3"/>
      <c r="C93" s="1"/>
      <c r="D93" s="4"/>
      <c r="E93" s="3"/>
      <c r="F93" s="4"/>
      <c r="G93" s="1"/>
      <c r="H93" s="4"/>
      <c r="I93" s="1"/>
      <c r="J93" s="4"/>
      <c r="K93" s="1"/>
      <c r="L93" s="1"/>
      <c r="M93" s="1"/>
      <c r="N93" s="1"/>
      <c r="O93" s="4"/>
    </row>
    <row r="94" s="1" customFormat="1" spans="2:15">
      <c r="B94" s="3"/>
      <c r="C94" s="1"/>
      <c r="D94" s="4"/>
      <c r="E94" s="3"/>
      <c r="F94" s="4"/>
      <c r="G94" s="1"/>
      <c r="H94" s="4"/>
      <c r="I94" s="1"/>
      <c r="J94" s="4"/>
      <c r="K94" s="1"/>
      <c r="L94" s="1"/>
      <c r="M94" s="1"/>
      <c r="N94" s="1"/>
      <c r="O94" s="4"/>
    </row>
    <row r="95" s="1" customFormat="1" spans="2:15">
      <c r="B95" s="3"/>
      <c r="C95" s="1"/>
      <c r="D95" s="4"/>
      <c r="E95" s="3"/>
      <c r="F95" s="4"/>
      <c r="G95" s="1"/>
      <c r="H95" s="4"/>
      <c r="I95" s="1"/>
      <c r="J95" s="4"/>
      <c r="K95" s="1"/>
      <c r="L95" s="1"/>
      <c r="M95" s="1"/>
      <c r="N95" s="1"/>
      <c r="O95" s="4"/>
    </row>
    <row r="96" s="1" customFormat="1" spans="2:15">
      <c r="B96" s="3"/>
      <c r="C96" s="1"/>
      <c r="D96" s="4"/>
      <c r="E96" s="3"/>
      <c r="F96" s="4"/>
      <c r="G96" s="1"/>
      <c r="H96" s="4"/>
      <c r="I96" s="1"/>
      <c r="J96" s="4"/>
      <c r="K96" s="1"/>
      <c r="L96" s="1"/>
      <c r="M96" s="1"/>
      <c r="N96" s="1"/>
      <c r="O96" s="4"/>
    </row>
    <row r="97" s="1" customFormat="1" spans="2:15">
      <c r="B97" s="3"/>
      <c r="C97" s="1"/>
      <c r="D97" s="4"/>
      <c r="E97" s="3"/>
      <c r="F97" s="4"/>
      <c r="G97" s="1"/>
      <c r="H97" s="4"/>
      <c r="I97" s="1"/>
      <c r="J97" s="4"/>
      <c r="K97" s="1"/>
      <c r="L97" s="1"/>
      <c r="M97" s="1"/>
      <c r="N97" s="1"/>
      <c r="O97" s="4"/>
    </row>
    <row r="98" s="1" customFormat="1" spans="2:15">
      <c r="B98" s="3"/>
      <c r="C98" s="1"/>
      <c r="D98" s="4"/>
      <c r="E98" s="3"/>
      <c r="F98" s="4"/>
      <c r="G98" s="1"/>
      <c r="H98" s="4"/>
      <c r="I98" s="1"/>
      <c r="J98" s="4"/>
      <c r="K98" s="1"/>
      <c r="L98" s="1"/>
      <c r="M98" s="1"/>
      <c r="N98" s="1"/>
      <c r="O98" s="4"/>
    </row>
    <row r="99" s="1" customFormat="1" spans="2:15">
      <c r="B99" s="3"/>
      <c r="C99" s="1"/>
      <c r="D99" s="4"/>
      <c r="E99" s="3"/>
      <c r="F99" s="4"/>
      <c r="G99" s="1"/>
      <c r="H99" s="4"/>
      <c r="I99" s="1"/>
      <c r="J99" s="4"/>
      <c r="K99" s="1"/>
      <c r="L99" s="1"/>
      <c r="M99" s="1"/>
      <c r="N99" s="1"/>
      <c r="O99" s="4"/>
    </row>
    <row r="100" s="1" customFormat="1" spans="2:15">
      <c r="B100" s="3"/>
      <c r="C100" s="1"/>
      <c r="D100" s="4"/>
      <c r="E100" s="3"/>
      <c r="F100" s="4"/>
      <c r="G100" s="1"/>
      <c r="H100" s="4"/>
      <c r="I100" s="1"/>
      <c r="J100" s="4"/>
      <c r="K100" s="1"/>
      <c r="L100" s="1"/>
      <c r="M100" s="1"/>
      <c r="N100" s="1"/>
      <c r="O100" s="4"/>
    </row>
    <row r="101" s="1" customFormat="1" ht="12" spans="2:15">
      <c r="B101" s="3"/>
      <c r="C101" s="1"/>
      <c r="D101" s="4"/>
      <c r="E101" s="3"/>
      <c r="F101" s="4"/>
      <c r="G101" s="1"/>
      <c r="H101" s="4"/>
      <c r="I101" s="1"/>
      <c r="J101" s="4"/>
      <c r="K101" s="1"/>
      <c r="L101" s="1"/>
      <c r="M101" s="1"/>
      <c r="N101" s="1"/>
      <c r="O101" s="4"/>
    </row>
    <row r="102" s="1" customFormat="1" ht="13.5" spans="2:15">
      <c r="B102" s="3"/>
      <c r="C102" s="1"/>
      <c r="D102" s="4"/>
      <c r="E102" s="3"/>
      <c r="F102" s="4"/>
      <c r="G102" s="1"/>
      <c r="H102" s="4"/>
      <c r="I102" s="93"/>
      <c r="J102" s="4"/>
      <c r="K102" s="1"/>
      <c r="L102" s="1"/>
      <c r="M102" s="1"/>
      <c r="N102" s="1"/>
      <c r="O102" s="4"/>
    </row>
    <row r="103" s="1" customFormat="1" ht="13.5" spans="2:15">
      <c r="B103" s="3"/>
      <c r="C103" s="1"/>
      <c r="D103" s="4"/>
      <c r="E103" s="3"/>
      <c r="F103" s="4"/>
      <c r="G103" s="1"/>
      <c r="H103" s="4"/>
      <c r="I103" s="94"/>
      <c r="J103" s="4"/>
      <c r="K103" s="1"/>
      <c r="L103" s="1"/>
      <c r="M103" s="1"/>
      <c r="N103" s="1"/>
      <c r="O103" s="4"/>
    </row>
    <row r="104" s="1" customFormat="1" ht="13.5" spans="2:15">
      <c r="B104" s="3"/>
      <c r="C104" s="1"/>
      <c r="D104" s="4"/>
      <c r="E104" s="3"/>
      <c r="F104" s="4"/>
      <c r="G104" s="1"/>
      <c r="H104" s="4"/>
      <c r="I104" s="94"/>
      <c r="J104" s="4"/>
      <c r="K104" s="1"/>
      <c r="L104" s="1"/>
      <c r="M104" s="1"/>
      <c r="N104" s="1"/>
      <c r="O104" s="4"/>
    </row>
    <row r="105" s="1" customFormat="1" ht="13.5" spans="2:15">
      <c r="B105" s="3"/>
      <c r="C105" s="1"/>
      <c r="D105" s="4"/>
      <c r="E105" s="3"/>
      <c r="F105" s="4"/>
      <c r="G105" s="1"/>
      <c r="H105" s="4"/>
      <c r="I105" s="94"/>
      <c r="J105" s="4"/>
      <c r="K105" s="1"/>
      <c r="L105" s="1"/>
      <c r="M105" s="1"/>
      <c r="N105" s="1"/>
      <c r="O105" s="4"/>
    </row>
    <row r="106" s="1" customFormat="1" ht="13.5" spans="2:15">
      <c r="B106" s="3"/>
      <c r="C106" s="1"/>
      <c r="D106" s="4"/>
      <c r="E106" s="3"/>
      <c r="F106" s="4"/>
      <c r="G106" s="1"/>
      <c r="H106" s="4"/>
      <c r="I106" s="94"/>
      <c r="J106" s="4"/>
      <c r="K106" s="1"/>
      <c r="L106" s="1"/>
      <c r="M106" s="1"/>
      <c r="N106" s="1"/>
      <c r="O106" s="4"/>
    </row>
    <row r="107" s="1" customFormat="1" ht="13.5" spans="2:15">
      <c r="B107" s="3"/>
      <c r="C107" s="1"/>
      <c r="D107" s="4"/>
      <c r="E107" s="3"/>
      <c r="F107" s="4"/>
      <c r="G107" s="1"/>
      <c r="H107" s="4"/>
      <c r="I107" s="94"/>
      <c r="J107" s="4"/>
      <c r="K107" s="1"/>
      <c r="L107" s="1"/>
      <c r="M107" s="1"/>
      <c r="N107" s="1"/>
      <c r="O107" s="4"/>
    </row>
    <row r="108" s="1" customFormat="1" ht="13.5" spans="2:15">
      <c r="B108" s="3"/>
      <c r="C108" s="1"/>
      <c r="D108" s="4"/>
      <c r="E108" s="3"/>
      <c r="F108" s="4"/>
      <c r="G108" s="1"/>
      <c r="H108" s="4"/>
      <c r="I108" s="94"/>
      <c r="J108" s="4"/>
      <c r="K108" s="1"/>
      <c r="L108" s="1"/>
      <c r="M108" s="1"/>
      <c r="N108" s="1"/>
      <c r="O108" s="4"/>
    </row>
    <row r="109" s="1" customFormat="1" ht="13.5" spans="2:15">
      <c r="B109" s="3"/>
      <c r="C109" s="1"/>
      <c r="D109" s="4"/>
      <c r="E109" s="3"/>
      <c r="F109" s="4"/>
      <c r="G109" s="1"/>
      <c r="H109" s="4"/>
      <c r="I109" s="94"/>
      <c r="J109" s="4"/>
      <c r="K109" s="1"/>
      <c r="L109" s="1"/>
      <c r="M109" s="1"/>
      <c r="N109" s="1"/>
      <c r="O109" s="4"/>
    </row>
    <row r="110" s="1" customFormat="1" ht="13.5" spans="2:15">
      <c r="B110" s="3"/>
      <c r="C110" s="1"/>
      <c r="D110" s="4"/>
      <c r="E110" s="3"/>
      <c r="F110" s="4"/>
      <c r="G110" s="1"/>
      <c r="H110" s="4"/>
      <c r="I110" s="94"/>
      <c r="J110" s="4"/>
      <c r="K110" s="1"/>
      <c r="L110" s="1"/>
      <c r="M110" s="1"/>
      <c r="N110" s="1"/>
      <c r="O110" s="4"/>
    </row>
  </sheetData>
  <mergeCells count="48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H11:J11"/>
    <mergeCell ref="H13:I13"/>
    <mergeCell ref="H17:I17"/>
    <mergeCell ref="A25:B25"/>
    <mergeCell ref="C26:D26"/>
    <mergeCell ref="E26:H26"/>
    <mergeCell ref="C27:D27"/>
    <mergeCell ref="E27:H27"/>
    <mergeCell ref="A28:B28"/>
    <mergeCell ref="C28:H28"/>
    <mergeCell ref="I28:J28"/>
    <mergeCell ref="K28:O28"/>
    <mergeCell ref="R28:W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H3:H4"/>
    <mergeCell ref="M14:M15"/>
    <mergeCell ref="A26:B27"/>
    <mergeCell ref="I26:J27"/>
    <mergeCell ref="K26:O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2</vt:lpstr>
      <vt:lpstr>3</vt:lpstr>
      <vt:lpstr>4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朱大金</cp:lastModifiedBy>
  <dcterms:created xsi:type="dcterms:W3CDTF">2019-09-16T01:39:00Z</dcterms:created>
  <dcterms:modified xsi:type="dcterms:W3CDTF">2023-01-10T00:40:33Z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7A084B3E6714405C826DE785525623D6</vt:lpwstr>
  </property>
</Properties>
</file>