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44525"/>
</workbook>
</file>

<file path=xl/sharedStrings.xml><?xml version="1.0" encoding="utf-8"?>
<sst xmlns="http://schemas.openxmlformats.org/spreadsheetml/2006/main" count="861" uniqueCount="99">
  <si>
    <t xml:space="preserve"> 合作工程款支付证书</t>
  </si>
  <si>
    <t>未办理原因：</t>
  </si>
  <si>
    <t>CD2016-024</t>
  </si>
  <si>
    <t>竹镇镇民族小区中心路项目景观绿化工程</t>
  </si>
  <si>
    <t>2016.3.7</t>
  </si>
  <si>
    <t>孙 容</t>
  </si>
  <si>
    <t>绿化、景观石</t>
  </si>
  <si>
    <t>江苏省
竹镇镇</t>
  </si>
  <si>
    <t>张  平17761738886</t>
  </si>
  <si>
    <t>本项目专业分包合同已签订，目前该工程已基本完成。</t>
  </si>
  <si>
    <t>专业分包项目，专业分包合同原件在庐江</t>
  </si>
  <si>
    <t>工程名称</t>
  </si>
  <si>
    <t>档案编号</t>
  </si>
  <si>
    <t>合同金额</t>
  </si>
  <si>
    <t>中标日期</t>
  </si>
  <si>
    <t>2016-3-7中标</t>
  </si>
  <si>
    <t>合作单位</t>
  </si>
  <si>
    <t>张平  陈影17761738886</t>
  </si>
  <si>
    <t>决算金额</t>
  </si>
  <si>
    <t>竣工日期</t>
  </si>
  <si>
    <t>ERP编号</t>
  </si>
  <si>
    <t>税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</si>
  <si>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</si>
  <si>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</si>
  <si>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</si>
  <si>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</si>
  <si>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</si>
  <si>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</si>
  <si>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</si>
  <si>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</si>
  <si>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</si>
  <si>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</si>
  <si>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</si>
  <si>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</si>
  <si>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</si>
  <si>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</si>
  <si>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资料、借条</t>
  </si>
  <si>
    <t>徽</t>
  </si>
  <si>
    <t>水利基金</t>
  </si>
  <si>
    <t>办外经证、快递</t>
  </si>
  <si>
    <t>成本票</t>
  </si>
  <si>
    <t xml:space="preserve">注：全部管理费1.5%；   2016.6.21和8.13办外经证500*2；    8.25快递费50；    扣除济青高速改扩建工程项目主体工程三标段（二分部）路基工程保证金20万（济青高速分包项目联系人陈影，原投资人黄继纬缴20万履约保证金后未履约，现联系人陈影继续履约，未缴履保金，此20万作为济青高速分包项目履保金）。                           </t>
  </si>
  <si>
    <t>济青高速保证金</t>
  </si>
  <si>
    <t>本  次</t>
  </si>
  <si>
    <t>个1%</t>
  </si>
  <si>
    <t>外经证</t>
  </si>
  <si>
    <t>合计</t>
  </si>
  <si>
    <t>-</t>
  </si>
  <si>
    <t>本次支付金额</t>
  </si>
  <si>
    <t>小写</t>
  </si>
  <si>
    <t>支付账号</t>
  </si>
  <si>
    <t>张  平  中国农业银行南京市建邺支行</t>
  </si>
  <si>
    <t>大写</t>
  </si>
  <si>
    <t>6228  4803  9907  5421  178</t>
  </si>
  <si>
    <t>申请部门
意见</t>
  </si>
  <si>
    <t>1、专业分包项目，专业分包合同原件在庐江（已核）.                                 2、此次借条已提供（当面写）。</t>
  </si>
  <si>
    <t>1.议标无中标通知书</t>
  </si>
  <si>
    <t>1、中标通知书、合同 原件已提供（集中中心）；                          2、此次借条已提供 。</t>
  </si>
  <si>
    <t>项目管理
意见</t>
  </si>
  <si>
    <t>何总、朱总已同意支付（附表背面截图）。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</si>
  <si>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</si>
  <si>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</si>
  <si>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财务审核
意见</t>
  </si>
  <si>
    <t>材料齐全（见第11次付款证书）。</t>
  </si>
  <si>
    <t>质安稽查
意见</t>
  </si>
  <si>
    <t>总经理审批</t>
  </si>
  <si>
    <t>原合同价：</t>
  </si>
  <si>
    <t>注：全部管理费1.5%（合同金额增加）5434987.58*0.015-NO.1已扣：38550=42974.81</t>
  </si>
  <si>
    <t>1、专业分包项目，专业分包合同原件在庐江（已核）.                                 2、此次借条已提供。</t>
  </si>
  <si>
    <t>成本票附件不全暂扣5万</t>
  </si>
  <si>
    <r>
      <rPr>
        <sz val="9"/>
        <color theme="1"/>
        <rFont val="宋体"/>
        <charset val="134"/>
      </rPr>
      <t>注：</t>
    </r>
    <r>
      <rPr>
        <sz val="9"/>
        <color rgb="FFFF0000"/>
        <rFont val="宋体"/>
        <charset val="134"/>
      </rPr>
      <t>全部管理费1.5%（合同金额增加）</t>
    </r>
    <r>
      <rPr>
        <sz val="9"/>
        <color theme="1"/>
        <rFont val="宋体"/>
        <charset val="134"/>
      </rPr>
      <t>5434987.58*0.015-NO.1已扣：38550=42974.81</t>
    </r>
  </si>
  <si>
    <t>已补成本票附近，退还因成本票附件不全暂扣的5万</t>
  </si>
  <si>
    <t>1、专业分包项目，专业分包合同原件在庐江（已核）.                                 2、此次无借条。</t>
  </si>
  <si>
    <t>原合 同价：</t>
  </si>
  <si>
    <t>补充 合同</t>
  </si>
  <si>
    <t>·</t>
  </si>
  <si>
    <t>120074.81-81524.81=</t>
  </si>
  <si>
    <t>已补成本票附件，退还因成本票附件不全暂扣的5万</t>
  </si>
  <si>
    <t>本 次</t>
  </si>
  <si>
    <t>补扣1.5%</t>
  </si>
  <si>
    <t>2016.11.16办理外经证费500</t>
  </si>
  <si>
    <t>注：管理费按进度款扣应为：5750000*1.5%=86250，前NO.1+NO.2已扣：38550+42974.81=81524.81；此次补扣：86250-81524.81=4725.19</t>
  </si>
  <si>
    <t>注：全部管理费应为：1.5%*8004987.58=120074.81，前NO.1+NO.2已扣：38550+42974.81=81524.81；此次补扣：120074.81-81524.81=38550.00</t>
  </si>
  <si>
    <t>1、专业分包项目，专业分包合同原件在庐江（已核）.                                 2、此次已提供借条。</t>
  </si>
  <si>
    <t xml:space="preserve"> 工程款支付证书</t>
  </si>
  <si>
    <t>扣除进度管理费13500(1.5%)   +2016.12.13快递费50</t>
  </si>
  <si>
    <t>1、专业分包项目，专业分包合同原件在庐江（已核）.                                 2、此次已提供借条。？</t>
  </si>
  <si>
    <t>补充 合同1</t>
  </si>
  <si>
    <t>补充 合同2</t>
  </si>
  <si>
    <t>退</t>
  </si>
  <si>
    <t>2017.9.8办理外经证费用500</t>
  </si>
  <si>
    <t>鸿飞公司</t>
  </si>
  <si>
    <t xml:space="preserve">1、专业分包项目，专业分包合同原件在庐江（已核）.                      </t>
  </si>
  <si>
    <t>总经理 审批</t>
  </si>
  <si>
    <t>董事长审批</t>
  </si>
  <si>
    <t>本次</t>
  </si>
  <si>
    <t xml:space="preserve"> </t>
  </si>
  <si>
    <t>退济青高速保证金</t>
  </si>
  <si>
    <t>转账费</t>
  </si>
</sst>
</file>

<file path=xl/styles.xml><?xml version="1.0" encoding="utf-8"?>
<styleSheet xmlns="http://schemas.openxmlformats.org/spreadsheetml/2006/main">
  <numFmts count="10"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41" formatCode="_ * #,##0_ ;_ * \-#,##0_ ;_ * &quot;-&quot;_ ;_ @_ "/>
    <numFmt numFmtId="178" formatCode="[DBNum2][$-804]General"/>
    <numFmt numFmtId="179" formatCode="#,##0.00_ "/>
    <numFmt numFmtId="180" formatCode="m/d;@"/>
    <numFmt numFmtId="181" formatCode="0.00_ "/>
  </numFmts>
  <fonts count="5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9"/>
      <color rgb="FFFF0000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rgb="FFFF0000"/>
      <name val="宋体"/>
      <charset val="134"/>
    </font>
    <font>
      <sz val="8"/>
      <color theme="1"/>
      <name val="宋体"/>
      <charset val="134"/>
    </font>
    <font>
      <sz val="9"/>
      <name val="仿宋_GB2312"/>
      <charset val="134"/>
    </font>
    <font>
      <sz val="8"/>
      <name val="宋体"/>
      <charset val="134"/>
    </font>
    <font>
      <b/>
      <sz val="9"/>
      <name val="宋体"/>
      <charset val="134"/>
    </font>
    <font>
      <sz val="8"/>
      <color rgb="FFFF0000"/>
      <name val="宋体"/>
      <charset val="134"/>
    </font>
    <font>
      <sz val="9"/>
      <name val="Arial"/>
      <charset val="134"/>
    </font>
    <font>
      <sz val="12"/>
      <color rgb="FFFF0000"/>
      <name val="宋体"/>
      <charset val="134"/>
    </font>
    <font>
      <sz val="9"/>
      <color rgb="FF00B050"/>
      <name val="宋体"/>
      <charset val="134"/>
    </font>
    <font>
      <sz val="9"/>
      <color rgb="FF92D050"/>
      <name val="宋体"/>
      <charset val="134"/>
    </font>
    <font>
      <sz val="8"/>
      <color rgb="FF7030A0"/>
      <name val="宋体"/>
      <charset val="134"/>
    </font>
    <font>
      <sz val="9"/>
      <color rgb="FF7030A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9"/>
      <color rgb="FF00B0F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8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5" fillId="24" borderId="22" applyNumberFormat="0" applyAlignment="0" applyProtection="0">
      <alignment vertical="center"/>
    </xf>
    <xf numFmtId="0" fontId="57" fillId="24" borderId="18" applyNumberFormat="0" applyAlignment="0" applyProtection="0">
      <alignment vertical="center"/>
    </xf>
    <xf numFmtId="0" fontId="41" fillId="6" borderId="17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2" fillId="0" borderId="0"/>
    <xf numFmtId="0" fontId="43" fillId="35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4" fillId="0" borderId="0" xfId="53" applyFont="1">
      <alignment vertical="center"/>
    </xf>
    <xf numFmtId="177" fontId="1" fillId="0" borderId="0" xfId="53" applyNumberFormat="1" applyFont="1" applyFill="1" applyBorder="1" applyAlignment="1">
      <alignment horizontal="center" vertical="center"/>
    </xf>
    <xf numFmtId="179" fontId="1" fillId="0" borderId="0" xfId="53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6" fillId="0" borderId="4" xfId="53" applyFont="1" applyFill="1" applyBorder="1" applyAlignment="1">
      <alignment horizontal="center" vertical="center" wrapText="1"/>
    </xf>
    <xf numFmtId="0" fontId="2" fillId="0" borderId="5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179" fontId="7" fillId="0" borderId="5" xfId="53" applyNumberFormat="1" applyFont="1" applyFill="1" applyBorder="1" applyAlignment="1">
      <alignment horizontal="center" vertical="center" wrapText="1"/>
    </xf>
    <xf numFmtId="179" fontId="7" fillId="0" borderId="4" xfId="53" applyNumberFormat="1" applyFont="1" applyFill="1" applyBorder="1" applyAlignment="1">
      <alignment horizontal="center" vertical="center" wrapText="1"/>
    </xf>
    <xf numFmtId="179" fontId="8" fillId="0" borderId="1" xfId="53" applyNumberFormat="1" applyFont="1" applyFill="1" applyBorder="1" applyAlignment="1">
      <alignment vertical="center" wrapText="1"/>
    </xf>
    <xf numFmtId="179" fontId="8" fillId="0" borderId="1" xfId="53" applyNumberFormat="1" applyFont="1" applyFill="1" applyBorder="1" applyAlignment="1">
      <alignment vertical="center" shrinkToFit="1"/>
    </xf>
    <xf numFmtId="179" fontId="2" fillId="0" borderId="7" xfId="53" applyNumberFormat="1" applyFont="1" applyFill="1" applyBorder="1" applyAlignment="1">
      <alignment horizontal="center" vertical="center" shrinkToFit="1"/>
    </xf>
    <xf numFmtId="0" fontId="2" fillId="0" borderId="5" xfId="53" applyFont="1" applyFill="1" applyBorder="1" applyAlignment="1">
      <alignment horizontal="center" vertical="center"/>
    </xf>
    <xf numFmtId="0" fontId="2" fillId="0" borderId="8" xfId="53" applyFont="1" applyFill="1" applyBorder="1" applyAlignment="1">
      <alignment horizontal="center" vertical="center" wrapText="1"/>
    </xf>
    <xf numFmtId="0" fontId="2" fillId="0" borderId="9" xfId="53" applyFont="1" applyFill="1" applyBorder="1" applyAlignment="1">
      <alignment horizontal="center" vertical="center" wrapText="1"/>
    </xf>
    <xf numFmtId="179" fontId="7" fillId="0" borderId="8" xfId="53" applyNumberFormat="1" applyFont="1" applyFill="1" applyBorder="1" applyAlignment="1">
      <alignment horizontal="center" vertical="center" wrapText="1"/>
    </xf>
    <xf numFmtId="179" fontId="7" fillId="0" borderId="10" xfId="53" applyNumberFormat="1" applyFont="1" applyFill="1" applyBorder="1" applyAlignment="1">
      <alignment horizontal="center" vertical="center" wrapText="1"/>
    </xf>
    <xf numFmtId="179" fontId="2" fillId="0" borderId="11" xfId="53" applyNumberFormat="1" applyFont="1" applyFill="1" applyBorder="1" applyAlignment="1">
      <alignment horizontal="center" vertical="center" shrinkToFit="1"/>
    </xf>
    <xf numFmtId="0" fontId="2" fillId="0" borderId="8" xfId="53" applyFont="1" applyFill="1" applyBorder="1" applyAlignment="1">
      <alignment horizontal="center" vertical="center"/>
    </xf>
    <xf numFmtId="179" fontId="9" fillId="0" borderId="2" xfId="53" applyNumberFormat="1" applyFont="1" applyFill="1" applyBorder="1" applyAlignment="1">
      <alignment horizontal="center" vertical="center" wrapText="1"/>
    </xf>
    <xf numFmtId="179" fontId="9" fillId="0" borderId="3" xfId="53" applyNumberFormat="1" applyFont="1" applyFill="1" applyBorder="1" applyAlignment="1">
      <alignment horizontal="center" vertical="center" wrapText="1"/>
    </xf>
    <xf numFmtId="179" fontId="10" fillId="0" borderId="2" xfId="53" applyNumberFormat="1" applyFont="1" applyFill="1" applyBorder="1" applyAlignment="1">
      <alignment vertical="center" wrapText="1"/>
    </xf>
    <xf numFmtId="179" fontId="7" fillId="0" borderId="1" xfId="53" applyNumberFormat="1" applyFont="1" applyFill="1" applyBorder="1" applyAlignment="1">
      <alignment vertical="center" shrinkToFit="1"/>
    </xf>
    <xf numFmtId="179" fontId="2" fillId="0" borderId="1" xfId="53" applyNumberFormat="1" applyFont="1" applyFill="1" applyBorder="1" applyAlignment="1">
      <alignment horizontal="center" vertical="center" shrinkToFit="1"/>
    </xf>
    <xf numFmtId="0" fontId="2" fillId="0" borderId="2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179" fontId="1" fillId="0" borderId="1" xfId="53" applyNumberFormat="1" applyFont="1" applyFill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center" vertical="center" wrapText="1"/>
    </xf>
    <xf numFmtId="177" fontId="11" fillId="0" borderId="1" xfId="53" applyNumberFormat="1" applyFont="1" applyFill="1" applyBorder="1" applyAlignment="1">
      <alignment horizontal="center" vertical="center" wrapText="1"/>
    </xf>
    <xf numFmtId="14" fontId="2" fillId="0" borderId="1" xfId="53" applyNumberFormat="1" applyFont="1" applyFill="1" applyBorder="1" applyAlignment="1">
      <alignment horizontal="center" vertical="center" wrapText="1"/>
    </xf>
    <xf numFmtId="179" fontId="2" fillId="0" borderId="1" xfId="53" applyNumberFormat="1" applyFont="1" applyFill="1" applyBorder="1" applyAlignment="1">
      <alignment horizontal="right" vertical="center" wrapText="1"/>
    </xf>
    <xf numFmtId="180" fontId="3" fillId="0" borderId="7" xfId="53" applyNumberFormat="1" applyFont="1" applyFill="1" applyBorder="1" applyAlignment="1">
      <alignment horizontal="center" vertical="center" wrapText="1"/>
    </xf>
    <xf numFmtId="179" fontId="3" fillId="0" borderId="1" xfId="53" applyNumberFormat="1" applyFont="1" applyFill="1" applyBorder="1" applyAlignment="1">
      <alignment horizontal="right" vertical="center" wrapText="1"/>
    </xf>
    <xf numFmtId="176" fontId="11" fillId="0" borderId="1" xfId="14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left" vertical="center" wrapText="1"/>
    </xf>
    <xf numFmtId="0" fontId="2" fillId="0" borderId="3" xfId="53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center" vertical="center" wrapText="1"/>
    </xf>
    <xf numFmtId="177" fontId="7" fillId="0" borderId="1" xfId="53" applyNumberFormat="1" applyFont="1" applyFill="1" applyBorder="1" applyAlignment="1">
      <alignment horizontal="center" vertical="center" wrapText="1"/>
    </xf>
    <xf numFmtId="14" fontId="3" fillId="0" borderId="1" xfId="53" applyNumberFormat="1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>
      <alignment horizontal="center" vertical="center" wrapText="1"/>
    </xf>
    <xf numFmtId="180" fontId="2" fillId="0" borderId="7" xfId="53" applyNumberFormat="1" applyFont="1" applyFill="1" applyBorder="1" applyAlignment="1">
      <alignment horizontal="center" vertical="center" wrapText="1"/>
    </xf>
    <xf numFmtId="179" fontId="2" fillId="0" borderId="12" xfId="53" applyNumberFormat="1" applyFont="1" applyFill="1" applyBorder="1" applyAlignment="1">
      <alignment horizontal="right" vertical="center" wrapText="1"/>
    </xf>
    <xf numFmtId="179" fontId="2" fillId="0" borderId="2" xfId="53" applyNumberFormat="1" applyFont="1" applyFill="1" applyBorder="1" applyAlignment="1">
      <alignment horizontal="right" vertical="center" wrapText="1"/>
    </xf>
    <xf numFmtId="177" fontId="2" fillId="0" borderId="2" xfId="53" applyNumberFormat="1" applyFont="1" applyFill="1" applyBorder="1" applyAlignment="1">
      <alignment horizontal="center" vertical="center" wrapText="1"/>
    </xf>
    <xf numFmtId="179" fontId="2" fillId="0" borderId="3" xfId="53" applyNumberFormat="1" applyFont="1" applyFill="1" applyBorder="1" applyAlignment="1">
      <alignment horizontal="right" vertical="center" wrapText="1"/>
    </xf>
    <xf numFmtId="179" fontId="2" fillId="0" borderId="3" xfId="53" applyNumberFormat="1" applyFont="1" applyFill="1" applyBorder="1" applyAlignment="1">
      <alignment horizontal="center" vertical="center"/>
    </xf>
    <xf numFmtId="177" fontId="3" fillId="0" borderId="11" xfId="53" applyNumberFormat="1" applyFont="1" applyFill="1" applyBorder="1" applyAlignment="1">
      <alignment horizontal="center" vertical="center" wrapText="1"/>
    </xf>
    <xf numFmtId="179" fontId="3" fillId="0" borderId="11" xfId="53" applyNumberFormat="1" applyFont="1" applyFill="1" applyBorder="1" applyAlignment="1">
      <alignment horizontal="right" vertical="center" wrapText="1"/>
    </xf>
    <xf numFmtId="179" fontId="3" fillId="0" borderId="11" xfId="53" applyNumberFormat="1" applyFont="1" applyFill="1" applyBorder="1" applyAlignment="1">
      <alignment horizontal="center" vertical="center" wrapText="1"/>
    </xf>
    <xf numFmtId="179" fontId="2" fillId="0" borderId="1" xfId="53" applyNumberFormat="1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>
      <alignment horizontal="center" vertical="center" wrapText="1"/>
    </xf>
    <xf numFmtId="179" fontId="3" fillId="0" borderId="1" xfId="53" applyNumberFormat="1" applyFont="1" applyFill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left" vertical="center"/>
    </xf>
    <xf numFmtId="14" fontId="1" fillId="0" borderId="1" xfId="53" applyNumberFormat="1" applyFont="1" applyFill="1" applyBorder="1" applyAlignment="1">
      <alignment horizontal="center" vertical="center" wrapText="1"/>
    </xf>
    <xf numFmtId="179" fontId="1" fillId="0" borderId="1" xfId="53" applyNumberFormat="1" applyFont="1" applyFill="1" applyBorder="1" applyAlignment="1">
      <alignment horizontal="right" vertical="center" wrapText="1"/>
    </xf>
    <xf numFmtId="177" fontId="2" fillId="0" borderId="1" xfId="53" applyNumberFormat="1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right" vertical="center" wrapText="1"/>
    </xf>
    <xf numFmtId="179" fontId="1" fillId="0" borderId="3" xfId="53" applyNumberFormat="1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 vertical="center" shrinkToFit="1"/>
    </xf>
    <xf numFmtId="176" fontId="13" fillId="0" borderId="1" xfId="14" applyNumberFormat="1" applyFont="1" applyFill="1" applyBorder="1" applyAlignment="1">
      <alignment horizontal="center" vertical="center" wrapText="1"/>
    </xf>
    <xf numFmtId="177" fontId="14" fillId="0" borderId="1" xfId="53" applyNumberFormat="1" applyFont="1" applyFill="1" applyBorder="1" applyAlignment="1">
      <alignment horizontal="center" vertical="center" wrapText="1"/>
    </xf>
    <xf numFmtId="179" fontId="3" fillId="0" borderId="3" xfId="53" applyNumberFormat="1" applyFont="1" applyFill="1" applyBorder="1" applyAlignment="1">
      <alignment horizontal="center" vertical="center"/>
    </xf>
    <xf numFmtId="177" fontId="3" fillId="0" borderId="1" xfId="53" applyNumberFormat="1" applyFont="1" applyFill="1" applyBorder="1" applyAlignment="1">
      <alignment horizontal="center" vertical="center" shrinkToFit="1"/>
    </xf>
    <xf numFmtId="176" fontId="15" fillId="0" borderId="1" xfId="14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179" fontId="16" fillId="2" borderId="1" xfId="53" applyNumberFormat="1" applyFont="1" applyFill="1" applyBorder="1" applyAlignment="1">
      <alignment horizontal="right" vertical="center" wrapText="1"/>
    </xf>
    <xf numFmtId="179" fontId="17" fillId="0" borderId="1" xfId="53" applyNumberFormat="1" applyFont="1" applyFill="1" applyBorder="1" applyAlignment="1">
      <alignment horizontal="center" vertical="center" wrapText="1"/>
    </xf>
    <xf numFmtId="178" fontId="17" fillId="0" borderId="1" xfId="53" applyNumberFormat="1" applyFont="1" applyFill="1" applyBorder="1" applyAlignment="1">
      <alignment horizontal="center" vertical="center" wrapText="1"/>
    </xf>
    <xf numFmtId="0" fontId="18" fillId="3" borderId="2" xfId="53" applyFont="1" applyFill="1" applyBorder="1" applyAlignment="1">
      <alignment horizontal="left" vertical="center" wrapText="1"/>
    </xf>
    <xf numFmtId="0" fontId="18" fillId="3" borderId="3" xfId="53" applyFont="1" applyFill="1" applyBorder="1" applyAlignment="1">
      <alignment horizontal="left" vertical="center" wrapText="1"/>
    </xf>
    <xf numFmtId="0" fontId="14" fillId="0" borderId="2" xfId="53" applyFont="1" applyFill="1" applyBorder="1" applyAlignment="1">
      <alignment horizontal="left" vertical="center" wrapText="1"/>
    </xf>
    <xf numFmtId="0" fontId="14" fillId="0" borderId="3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top" wrapText="1"/>
    </xf>
    <xf numFmtId="0" fontId="4" fillId="0" borderId="0" xfId="53">
      <alignment vertical="center"/>
    </xf>
    <xf numFmtId="0" fontId="6" fillId="0" borderId="13" xfId="53" applyFont="1" applyFill="1" applyBorder="1" applyAlignment="1">
      <alignment horizontal="center" vertical="center" wrapText="1"/>
    </xf>
    <xf numFmtId="179" fontId="9" fillId="0" borderId="1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2" fillId="0" borderId="4" xfId="53" applyFont="1" applyFill="1" applyBorder="1" applyAlignment="1">
      <alignment horizontal="center" vertical="center"/>
    </xf>
    <xf numFmtId="0" fontId="2" fillId="0" borderId="6" xfId="53" applyFont="1" applyFill="1" applyBorder="1" applyAlignment="1">
      <alignment horizontal="center" vertical="center"/>
    </xf>
    <xf numFmtId="179" fontId="9" fillId="0" borderId="7" xfId="53" applyNumberFormat="1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2" fillId="0" borderId="10" xfId="53" applyFont="1" applyFill="1" applyBorder="1" applyAlignment="1">
      <alignment horizontal="center" vertical="center"/>
    </xf>
    <xf numFmtId="0" fontId="2" fillId="0" borderId="9" xfId="53" applyFont="1" applyFill="1" applyBorder="1" applyAlignment="1">
      <alignment horizontal="center" vertical="center"/>
    </xf>
    <xf numFmtId="179" fontId="9" fillId="0" borderId="11" xfId="53" applyNumberFormat="1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/>
    </xf>
    <xf numFmtId="0" fontId="2" fillId="0" borderId="13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179" fontId="2" fillId="2" borderId="1" xfId="53" applyNumberFormat="1" applyFont="1" applyFill="1" applyBorder="1" applyAlignment="1">
      <alignment horizontal="right" vertical="center" wrapText="1"/>
    </xf>
    <xf numFmtId="9" fontId="11" fillId="0" borderId="1" xfId="53" applyNumberFormat="1" applyFont="1" applyFill="1" applyBorder="1" applyAlignment="1">
      <alignment horizontal="center" vertical="center" wrapText="1"/>
    </xf>
    <xf numFmtId="179" fontId="11" fillId="0" borderId="1" xfId="53" applyNumberFormat="1" applyFont="1" applyFill="1" applyBorder="1" applyAlignment="1">
      <alignment horizontal="right" vertical="center" wrapText="1"/>
    </xf>
    <xf numFmtId="179" fontId="11" fillId="0" borderId="1" xfId="53" applyNumberFormat="1" applyFont="1" applyFill="1" applyBorder="1" applyAlignment="1">
      <alignment horizontal="left" vertical="center" wrapText="1"/>
    </xf>
    <xf numFmtId="179" fontId="2" fillId="2" borderId="7" xfId="53" applyNumberFormat="1" applyFont="1" applyFill="1" applyBorder="1" applyAlignment="1">
      <alignment horizontal="right" vertical="center" wrapText="1"/>
    </xf>
    <xf numFmtId="0" fontId="2" fillId="0" borderId="0" xfId="53" applyFont="1" applyFill="1" applyBorder="1" applyAlignment="1">
      <alignment horizontal="center" vertical="center" wrapText="1"/>
    </xf>
    <xf numFmtId="0" fontId="2" fillId="0" borderId="13" xfId="53" applyFont="1" applyFill="1" applyBorder="1" applyAlignment="1">
      <alignment horizontal="left" vertical="center" wrapText="1"/>
    </xf>
    <xf numFmtId="179" fontId="11" fillId="0" borderId="7" xfId="53" applyNumberFormat="1" applyFont="1" applyFill="1" applyBorder="1" applyAlignment="1">
      <alignment horizontal="right" vertical="center" wrapText="1"/>
    </xf>
    <xf numFmtId="179" fontId="11" fillId="0" borderId="7" xfId="53" applyNumberFormat="1" applyFont="1" applyFill="1" applyBorder="1" applyAlignment="1">
      <alignment horizontal="left" vertical="center" wrapText="1"/>
    </xf>
    <xf numFmtId="179" fontId="2" fillId="2" borderId="11" xfId="53" applyNumberFormat="1" applyFont="1" applyFill="1" applyBorder="1" applyAlignment="1">
      <alignment horizontal="right" vertical="center" wrapText="1"/>
    </xf>
    <xf numFmtId="179" fontId="3" fillId="2" borderId="11" xfId="53" applyNumberFormat="1" applyFont="1" applyFill="1" applyBorder="1" applyAlignment="1">
      <alignment horizontal="right" vertical="center" wrapText="1"/>
    </xf>
    <xf numFmtId="179" fontId="3" fillId="0" borderId="11" xfId="53" applyNumberFormat="1" applyFont="1" applyFill="1" applyBorder="1" applyAlignment="1">
      <alignment horizontal="right" vertical="center"/>
    </xf>
    <xf numFmtId="179" fontId="3" fillId="2" borderId="13" xfId="53" applyNumberFormat="1" applyFont="1" applyFill="1" applyBorder="1" applyAlignment="1">
      <alignment vertical="center" wrapText="1"/>
    </xf>
    <xf numFmtId="179" fontId="2" fillId="2" borderId="12" xfId="53" applyNumberFormat="1" applyFont="1" applyFill="1" applyBorder="1" applyAlignment="1">
      <alignment horizontal="right" vertical="center" wrapText="1"/>
    </xf>
    <xf numFmtId="9" fontId="11" fillId="0" borderId="7" xfId="53" applyNumberFormat="1" applyFont="1" applyFill="1" applyBorder="1" applyAlignment="1">
      <alignment horizontal="center" vertical="center" wrapText="1"/>
    </xf>
    <xf numFmtId="179" fontId="2" fillId="0" borderId="12" xfId="53" applyNumberFormat="1" applyFont="1" applyFill="1" applyBorder="1" applyAlignment="1">
      <alignment horizontal="center" vertical="center" wrapText="1"/>
    </xf>
    <xf numFmtId="179" fontId="2" fillId="2" borderId="7" xfId="53" applyNumberFormat="1" applyFont="1" applyFill="1" applyBorder="1" applyAlignment="1">
      <alignment vertical="center" wrapText="1"/>
    </xf>
    <xf numFmtId="179" fontId="2" fillId="2" borderId="3" xfId="53" applyNumberFormat="1" applyFont="1" applyFill="1" applyBorder="1" applyAlignment="1">
      <alignment horizontal="right" vertical="center" wrapText="1"/>
    </xf>
    <xf numFmtId="179" fontId="2" fillId="0" borderId="3" xfId="53" applyNumberFormat="1" applyFont="1" applyFill="1" applyBorder="1" applyAlignment="1">
      <alignment horizontal="right" vertical="center"/>
    </xf>
    <xf numFmtId="179" fontId="2" fillId="0" borderId="3" xfId="53" applyNumberFormat="1" applyFont="1" applyFill="1" applyBorder="1" applyAlignment="1">
      <alignment horizontal="center" vertical="center" wrapText="1"/>
    </xf>
    <xf numFmtId="179" fontId="2" fillId="2" borderId="1" xfId="53" applyNumberFormat="1" applyFont="1" applyFill="1" applyBorder="1" applyAlignment="1">
      <alignment vertical="center" wrapText="1"/>
    </xf>
    <xf numFmtId="179" fontId="19" fillId="0" borderId="11" xfId="53" applyNumberFormat="1" applyFont="1" applyFill="1" applyBorder="1" applyAlignment="1">
      <alignment horizontal="right" vertical="center" wrapText="1"/>
    </xf>
    <xf numFmtId="179" fontId="3" fillId="2" borderId="11" xfId="53" applyNumberFormat="1" applyFont="1" applyFill="1" applyBorder="1" applyAlignment="1">
      <alignment vertical="center" wrapText="1"/>
    </xf>
    <xf numFmtId="179" fontId="20" fillId="0" borderId="1" xfId="53" applyNumberFormat="1" applyFont="1" applyFill="1" applyBorder="1" applyAlignment="1">
      <alignment horizontal="right" vertical="center" wrapText="1"/>
    </xf>
    <xf numFmtId="179" fontId="20" fillId="0" borderId="7" xfId="53" applyNumberFormat="1" applyFont="1" applyFill="1" applyBorder="1" applyAlignment="1">
      <alignment horizontal="left" vertical="center" wrapText="1"/>
    </xf>
    <xf numFmtId="179" fontId="2" fillId="0" borderId="0" xfId="53" applyNumberFormat="1" applyFont="1" applyFill="1" applyBorder="1" applyAlignment="1">
      <alignment horizontal="center" vertical="center"/>
    </xf>
    <xf numFmtId="179" fontId="3" fillId="2" borderId="1" xfId="53" applyNumberFormat="1" applyFont="1" applyFill="1" applyBorder="1" applyAlignment="1">
      <alignment horizontal="right" vertical="center" wrapText="1"/>
    </xf>
    <xf numFmtId="179" fontId="21" fillId="0" borderId="1" xfId="53" applyNumberFormat="1" applyFont="1" applyFill="1" applyBorder="1" applyAlignment="1">
      <alignment horizontal="right" vertical="center" wrapText="1"/>
    </xf>
    <xf numFmtId="179" fontId="21" fillId="0" borderId="1" xfId="53" applyNumberFormat="1" applyFont="1" applyFill="1" applyBorder="1" applyAlignment="1">
      <alignment horizontal="center" vertical="center" wrapText="1"/>
    </xf>
    <xf numFmtId="179" fontId="1" fillId="2" borderId="1" xfId="53" applyNumberFormat="1" applyFont="1" applyFill="1" applyBorder="1" applyAlignment="1">
      <alignment horizontal="right" vertical="center" wrapText="1"/>
    </xf>
    <xf numFmtId="179" fontId="11" fillId="0" borderId="1" xfId="53" applyNumberFormat="1" applyFont="1" applyFill="1" applyBorder="1" applyAlignment="1">
      <alignment horizontal="center" vertical="center" wrapText="1"/>
    </xf>
    <xf numFmtId="9" fontId="13" fillId="0" borderId="1" xfId="53" applyNumberFormat="1" applyFont="1" applyFill="1" applyBorder="1" applyAlignment="1">
      <alignment horizontal="center" vertical="center" wrapText="1"/>
    </xf>
    <xf numFmtId="179" fontId="13" fillId="0" borderId="1" xfId="53" applyNumberFormat="1" applyFont="1" applyFill="1" applyBorder="1" applyAlignment="1">
      <alignment horizontal="center" vertical="center" wrapText="1"/>
    </xf>
    <xf numFmtId="179" fontId="1" fillId="0" borderId="3" xfId="53" applyNumberFormat="1" applyFont="1" applyFill="1" applyBorder="1" applyAlignment="1">
      <alignment horizontal="right" vertical="center"/>
    </xf>
    <xf numFmtId="179" fontId="3" fillId="0" borderId="3" xfId="53" applyNumberFormat="1" applyFont="1" applyFill="1" applyBorder="1" applyAlignment="1">
      <alignment horizontal="right" vertical="center"/>
    </xf>
    <xf numFmtId="0" fontId="3" fillId="0" borderId="0" xfId="53" applyFont="1" applyFill="1" applyBorder="1" applyAlignment="1">
      <alignment horizontal="center" vertical="center" wrapText="1"/>
    </xf>
    <xf numFmtId="179" fontId="3" fillId="0" borderId="0" xfId="53" applyNumberFormat="1" applyFont="1" applyFill="1" applyBorder="1" applyAlignment="1">
      <alignment horizontal="center" vertical="center"/>
    </xf>
    <xf numFmtId="9" fontId="15" fillId="0" borderId="1" xfId="53" applyNumberFormat="1" applyFont="1" applyFill="1" applyBorder="1" applyAlignment="1">
      <alignment horizontal="center" vertical="center" wrapText="1"/>
    </xf>
    <xf numFmtId="179" fontId="15" fillId="0" borderId="1" xfId="53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179" fontId="16" fillId="0" borderId="0" xfId="53" applyNumberFormat="1" applyFont="1" applyFill="1" applyBorder="1" applyAlignment="1">
      <alignment horizontal="center" vertical="center" wrapText="1"/>
    </xf>
    <xf numFmtId="0" fontId="22" fillId="0" borderId="1" xfId="53" applyFont="1" applyFill="1" applyBorder="1" applyAlignment="1">
      <alignment horizontal="center" vertical="center" wrapText="1"/>
    </xf>
    <xf numFmtId="0" fontId="18" fillId="3" borderId="13" xfId="53" applyFont="1" applyFill="1" applyBorder="1" applyAlignment="1">
      <alignment horizontal="left" vertical="center" wrapText="1"/>
    </xf>
    <xf numFmtId="0" fontId="14" fillId="0" borderId="13" xfId="53" applyFont="1" applyFill="1" applyBorder="1" applyAlignment="1">
      <alignment horizontal="left" vertical="center" wrapText="1"/>
    </xf>
    <xf numFmtId="0" fontId="1" fillId="0" borderId="2" xfId="53" applyFont="1" applyFill="1" applyBorder="1" applyAlignment="1">
      <alignment horizontal="center" vertical="top" wrapText="1"/>
    </xf>
    <xf numFmtId="0" fontId="1" fillId="0" borderId="3" xfId="53" applyFont="1" applyFill="1" applyBorder="1" applyAlignment="1">
      <alignment horizontal="center" vertical="top" wrapText="1"/>
    </xf>
    <xf numFmtId="0" fontId="1" fillId="0" borderId="13" xfId="53" applyFont="1" applyFill="1" applyBorder="1" applyAlignment="1">
      <alignment horizontal="center" vertical="top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23" fillId="0" borderId="0" xfId="53" applyFont="1" applyBorder="1" applyAlignment="1">
      <alignment vertical="center"/>
    </xf>
    <xf numFmtId="0" fontId="24" fillId="0" borderId="1" xfId="13" applyFont="1" applyBorder="1" applyAlignment="1">
      <alignment horizontal="left" vertical="center"/>
    </xf>
    <xf numFmtId="0" fontId="25" fillId="0" borderId="1" xfId="53" applyFont="1" applyBorder="1" applyAlignment="1">
      <alignment horizontal="center" vertical="center"/>
    </xf>
    <xf numFmtId="0" fontId="26" fillId="3" borderId="1" xfId="53" applyFont="1" applyFill="1" applyBorder="1" applyAlignment="1">
      <alignment vertical="center" wrapText="1"/>
    </xf>
    <xf numFmtId="0" fontId="25" fillId="3" borderId="1" xfId="53" applyFont="1" applyFill="1" applyBorder="1" applyAlignment="1">
      <alignment horizontal="center" vertical="center"/>
    </xf>
    <xf numFmtId="181" fontId="25" fillId="3" borderId="1" xfId="53" applyNumberFormat="1" applyFont="1" applyFill="1" applyBorder="1" applyAlignment="1">
      <alignment horizontal="center" vertical="center"/>
    </xf>
    <xf numFmtId="181" fontId="25" fillId="0" borderId="1" xfId="53" applyNumberFormat="1" applyFont="1" applyBorder="1" applyAlignment="1">
      <alignment horizontal="center" vertical="center"/>
    </xf>
    <xf numFmtId="0" fontId="27" fillId="0" borderId="0" xfId="53" applyFont="1" applyBorder="1" applyAlignment="1">
      <alignment horizontal="center" vertical="center" shrinkToFit="1"/>
    </xf>
    <xf numFmtId="0" fontId="27" fillId="0" borderId="0" xfId="53" applyFont="1" applyBorder="1" applyAlignment="1">
      <alignment horizontal="center" vertical="center" wrapText="1"/>
    </xf>
    <xf numFmtId="0" fontId="28" fillId="0" borderId="0" xfId="53" applyFont="1">
      <alignment vertical="center"/>
    </xf>
    <xf numFmtId="0" fontId="6" fillId="0" borderId="0" xfId="53" applyFont="1" applyBorder="1" applyAlignment="1">
      <alignment horizontal="center" vertical="center" wrapText="1"/>
    </xf>
    <xf numFmtId="0" fontId="5" fillId="0" borderId="0" xfId="53" applyFont="1" applyBorder="1" applyAlignment="1">
      <alignment horizontal="center" vertical="center" wrapText="1"/>
    </xf>
    <xf numFmtId="0" fontId="29" fillId="0" borderId="0" xfId="53" applyFont="1">
      <alignment vertical="center"/>
    </xf>
    <xf numFmtId="181" fontId="1" fillId="0" borderId="1" xfId="0" applyNumberFormat="1" applyFont="1" applyFill="1" applyBorder="1" applyAlignment="1">
      <alignment vertical="center"/>
    </xf>
    <xf numFmtId="0" fontId="30" fillId="0" borderId="0" xfId="0" applyFont="1">
      <alignment vertical="center"/>
    </xf>
    <xf numFmtId="0" fontId="5" fillId="0" borderId="0" xfId="53" applyFont="1" applyBorder="1" applyAlignment="1">
      <alignment horizontal="center" vertical="center" shrinkToFit="1"/>
    </xf>
    <xf numFmtId="0" fontId="31" fillId="0" borderId="0" xfId="53" applyFont="1">
      <alignment vertical="center"/>
    </xf>
    <xf numFmtId="0" fontId="27" fillId="0" borderId="0" xfId="53" applyFont="1" applyAlignment="1">
      <alignment horizontal="center" vertical="center" shrinkToFit="1"/>
    </xf>
    <xf numFmtId="0" fontId="4" fillId="0" borderId="0" xfId="53" applyFont="1" applyAlignment="1">
      <alignment horizontal="left" vertical="center"/>
    </xf>
    <xf numFmtId="0" fontId="4" fillId="0" borderId="0" xfId="53" applyFont="1" applyAlignment="1">
      <alignment horizontal="center" vertical="center"/>
    </xf>
    <xf numFmtId="0" fontId="4" fillId="0" borderId="0" xfId="53" applyFont="1" applyBorder="1" applyAlignment="1">
      <alignment horizontal="center" vertical="center" wrapText="1"/>
    </xf>
    <xf numFmtId="0" fontId="4" fillId="0" borderId="0" xfId="53" applyFont="1" applyBorder="1">
      <alignment vertical="center"/>
    </xf>
    <xf numFmtId="179" fontId="12" fillId="4" borderId="1" xfId="0" applyNumberFormat="1" applyFont="1" applyFill="1" applyBorder="1" applyAlignment="1">
      <alignment horizontal="right" vertical="center" wrapText="1"/>
    </xf>
    <xf numFmtId="0" fontId="25" fillId="0" borderId="1" xfId="53" applyFont="1" applyBorder="1">
      <alignment vertical="center"/>
    </xf>
    <xf numFmtId="0" fontId="25" fillId="0" borderId="1" xfId="53" applyFont="1" applyBorder="1" applyAlignment="1">
      <alignment horizontal="center" vertical="center" wrapText="1"/>
    </xf>
    <xf numFmtId="0" fontId="26" fillId="0" borderId="1" xfId="53" applyFont="1" applyBorder="1" applyAlignment="1">
      <alignment horizontal="center" vertical="center" wrapText="1"/>
    </xf>
    <xf numFmtId="0" fontId="24" fillId="0" borderId="1" xfId="53" applyFont="1" applyBorder="1" applyAlignment="1">
      <alignment vertical="center" wrapText="1"/>
    </xf>
    <xf numFmtId="0" fontId="32" fillId="0" borderId="1" xfId="53" applyFont="1" applyBorder="1" applyAlignment="1">
      <alignment horizontal="center" vertical="center" wrapText="1"/>
    </xf>
    <xf numFmtId="179" fontId="7" fillId="0" borderId="2" xfId="53" applyNumberFormat="1" applyFont="1" applyFill="1" applyBorder="1" applyAlignment="1">
      <alignment horizontal="center" vertical="center" wrapText="1"/>
    </xf>
    <xf numFmtId="179" fontId="7" fillId="0" borderId="3" xfId="53" applyNumberFormat="1" applyFont="1" applyFill="1" applyBorder="1" applyAlignment="1">
      <alignment horizontal="center" vertical="center" wrapText="1"/>
    </xf>
    <xf numFmtId="179" fontId="8" fillId="0" borderId="13" xfId="53" applyNumberFormat="1" applyFont="1" applyFill="1" applyBorder="1" applyAlignment="1">
      <alignment vertical="center" shrinkToFit="1"/>
    </xf>
    <xf numFmtId="179" fontId="2" fillId="0" borderId="13" xfId="53" applyNumberFormat="1" applyFont="1" applyFill="1" applyBorder="1" applyAlignment="1">
      <alignment horizontal="center" vertical="center" shrinkToFit="1"/>
    </xf>
    <xf numFmtId="179" fontId="9" fillId="0" borderId="2" xfId="53" applyNumberFormat="1" applyFont="1" applyFill="1" applyBorder="1" applyAlignment="1">
      <alignment vertical="center" wrapText="1"/>
    </xf>
    <xf numFmtId="179" fontId="9" fillId="0" borderId="3" xfId="53" applyNumberFormat="1" applyFont="1" applyFill="1" applyBorder="1" applyAlignment="1">
      <alignment vertical="center" wrapText="1"/>
    </xf>
    <xf numFmtId="178" fontId="3" fillId="0" borderId="1" xfId="53" applyNumberFormat="1" applyFont="1" applyFill="1" applyBorder="1" applyAlignment="1">
      <alignment horizontal="center" vertical="center" wrapText="1"/>
    </xf>
    <xf numFmtId="179" fontId="9" fillId="0" borderId="1" xfId="53" applyNumberFormat="1" applyFont="1" applyFill="1" applyBorder="1" applyAlignment="1">
      <alignment horizontal="center" vertical="center" wrapText="1"/>
    </xf>
    <xf numFmtId="0" fontId="6" fillId="0" borderId="0" xfId="53" applyFont="1" applyBorder="1" applyAlignment="1">
      <alignment horizontal="center" vertical="center" shrinkToFit="1"/>
    </xf>
    <xf numFmtId="0" fontId="33" fillId="0" borderId="0" xfId="0" applyFont="1">
      <alignment vertical="center"/>
    </xf>
    <xf numFmtId="179" fontId="8" fillId="0" borderId="2" xfId="53" applyNumberFormat="1" applyFont="1" applyFill="1" applyBorder="1" applyAlignment="1">
      <alignment vertical="center" wrapText="1"/>
    </xf>
    <xf numFmtId="179" fontId="8" fillId="0" borderId="13" xfId="53" applyNumberFormat="1" applyFont="1" applyFill="1" applyBorder="1" applyAlignment="1">
      <alignment vertical="center" wrapText="1"/>
    </xf>
    <xf numFmtId="179" fontId="9" fillId="0" borderId="10" xfId="53" applyNumberFormat="1" applyFont="1" applyFill="1" applyBorder="1" applyAlignment="1">
      <alignment horizontal="center" vertical="center" wrapText="1"/>
    </xf>
    <xf numFmtId="179" fontId="9" fillId="0" borderId="9" xfId="53" applyNumberFormat="1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>
      <alignment horizontal="left" vertical="center"/>
    </xf>
    <xf numFmtId="0" fontId="3" fillId="3" borderId="2" xfId="53" applyFont="1" applyFill="1" applyBorder="1" applyAlignment="1">
      <alignment horizontal="left" vertical="center" wrapText="1"/>
    </xf>
    <xf numFmtId="0" fontId="3" fillId="3" borderId="3" xfId="53" applyFont="1" applyFill="1" applyBorder="1" applyAlignment="1">
      <alignment horizontal="left" vertical="center" wrapText="1"/>
    </xf>
    <xf numFmtId="0" fontId="3" fillId="3" borderId="13" xfId="53" applyFont="1" applyFill="1" applyBorder="1" applyAlignment="1">
      <alignment horizontal="left" vertical="center" wrapText="1"/>
    </xf>
    <xf numFmtId="177" fontId="15" fillId="0" borderId="1" xfId="53" applyNumberFormat="1" applyFont="1" applyFill="1" applyBorder="1" applyAlignment="1">
      <alignment horizontal="center" vertical="center" wrapText="1"/>
    </xf>
    <xf numFmtId="0" fontId="1" fillId="3" borderId="2" xfId="53" applyFont="1" applyFill="1" applyBorder="1" applyAlignment="1">
      <alignment horizontal="left" vertical="center" wrapText="1"/>
    </xf>
    <xf numFmtId="0" fontId="1" fillId="3" borderId="3" xfId="53" applyFont="1" applyFill="1" applyBorder="1" applyAlignment="1">
      <alignment horizontal="left" vertical="center" wrapText="1"/>
    </xf>
    <xf numFmtId="179" fontId="15" fillId="0" borderId="1" xfId="53" applyNumberFormat="1" applyFont="1" applyFill="1" applyBorder="1" applyAlignment="1">
      <alignment horizontal="right" vertical="center" wrapText="1"/>
    </xf>
    <xf numFmtId="0" fontId="1" fillId="3" borderId="13" xfId="53" applyFont="1" applyFill="1" applyBorder="1" applyAlignment="1">
      <alignment horizontal="left" vertical="center" wrapText="1"/>
    </xf>
    <xf numFmtId="179" fontId="3" fillId="0" borderId="12" xfId="53" applyNumberFormat="1" applyFont="1" applyFill="1" applyBorder="1" applyAlignment="1">
      <alignment horizontal="right" vertical="center" wrapText="1"/>
    </xf>
    <xf numFmtId="179" fontId="3" fillId="0" borderId="2" xfId="53" applyNumberFormat="1" applyFont="1" applyFill="1" applyBorder="1" applyAlignment="1">
      <alignment horizontal="right" vertical="center" wrapText="1"/>
    </xf>
    <xf numFmtId="177" fontId="3" fillId="0" borderId="2" xfId="53" applyNumberFormat="1" applyFont="1" applyFill="1" applyBorder="1" applyAlignment="1">
      <alignment horizontal="center" vertical="center" wrapText="1"/>
    </xf>
    <xf numFmtId="179" fontId="3" fillId="0" borderId="3" xfId="53" applyNumberFormat="1" applyFont="1" applyFill="1" applyBorder="1" applyAlignment="1">
      <alignment horizontal="right" vertical="center" wrapText="1"/>
    </xf>
    <xf numFmtId="179" fontId="2" fillId="0" borderId="7" xfId="53" applyNumberFormat="1" applyFont="1" applyFill="1" applyBorder="1" applyAlignment="1">
      <alignment horizontal="right" vertical="center" wrapText="1"/>
    </xf>
    <xf numFmtId="179" fontId="3" fillId="2" borderId="12" xfId="53" applyNumberFormat="1" applyFont="1" applyFill="1" applyBorder="1" applyAlignment="1">
      <alignment horizontal="right" vertical="center" wrapText="1"/>
    </xf>
    <xf numFmtId="9" fontId="15" fillId="0" borderId="7" xfId="53" applyNumberFormat="1" applyFont="1" applyFill="1" applyBorder="1" applyAlignment="1">
      <alignment horizontal="center" vertical="center" wrapText="1"/>
    </xf>
    <xf numFmtId="179" fontId="3" fillId="2" borderId="7" xfId="53" applyNumberFormat="1" applyFont="1" applyFill="1" applyBorder="1" applyAlignment="1">
      <alignment horizontal="right" vertical="center" wrapText="1"/>
    </xf>
    <xf numFmtId="179" fontId="3" fillId="0" borderId="12" xfId="53" applyNumberFormat="1" applyFont="1" applyFill="1" applyBorder="1" applyAlignment="1">
      <alignment horizontal="center" vertical="center" wrapText="1"/>
    </xf>
    <xf numFmtId="179" fontId="3" fillId="2" borderId="7" xfId="53" applyNumberFormat="1" applyFont="1" applyFill="1" applyBorder="1" applyAlignment="1">
      <alignment vertical="center" wrapText="1"/>
    </xf>
    <xf numFmtId="179" fontId="3" fillId="2" borderId="3" xfId="53" applyNumberFormat="1" applyFont="1" applyFill="1" applyBorder="1" applyAlignment="1">
      <alignment horizontal="right" vertical="center" wrapText="1"/>
    </xf>
    <xf numFmtId="179" fontId="19" fillId="0" borderId="3" xfId="53" applyNumberFormat="1" applyFont="1" applyFill="1" applyBorder="1" applyAlignment="1">
      <alignment horizontal="right" vertical="center" wrapText="1"/>
    </xf>
    <xf numFmtId="179" fontId="3" fillId="0" borderId="3" xfId="53" applyNumberFormat="1" applyFont="1" applyFill="1" applyBorder="1" applyAlignment="1">
      <alignment horizontal="center" vertical="center" wrapText="1"/>
    </xf>
    <xf numFmtId="179" fontId="3" fillId="2" borderId="1" xfId="53" applyNumberFormat="1" applyFont="1" applyFill="1" applyBorder="1" applyAlignment="1">
      <alignment vertical="center" wrapText="1"/>
    </xf>
    <xf numFmtId="178" fontId="1" fillId="0" borderId="0" xfId="53" applyNumberFormat="1" applyFont="1" applyFill="1" applyBorder="1" applyAlignment="1">
      <alignment horizontal="center" vertical="center"/>
    </xf>
    <xf numFmtId="0" fontId="17" fillId="0" borderId="0" xfId="53" applyFont="1" applyBorder="1" applyAlignment="1">
      <alignment horizontal="center" vertical="center" wrapText="1"/>
    </xf>
    <xf numFmtId="0" fontId="23" fillId="0" borderId="0" xfId="53" applyFont="1" applyBorder="1" applyAlignment="1">
      <alignment horizontal="center" vertical="center" wrapText="1"/>
    </xf>
    <xf numFmtId="179" fontId="3" fillId="0" borderId="1" xfId="53" applyNumberFormat="1" applyFont="1" applyFill="1" applyBorder="1" applyAlignment="1">
      <alignment horizontal="right" vertical="center"/>
    </xf>
    <xf numFmtId="14" fontId="34" fillId="0" borderId="1" xfId="53" applyNumberFormat="1" applyFont="1" applyBorder="1" applyAlignment="1">
      <alignment horizontal="center" vertical="center" wrapText="1"/>
    </xf>
    <xf numFmtId="179" fontId="35" fillId="0" borderId="1" xfId="53" applyNumberFormat="1" applyFont="1" applyBorder="1" applyAlignment="1">
      <alignment horizontal="center" vertical="center" wrapText="1"/>
    </xf>
    <xf numFmtId="179" fontId="35" fillId="0" borderId="7" xfId="53" applyNumberFormat="1" applyFont="1" applyBorder="1" applyAlignment="1">
      <alignment horizontal="center" vertical="center" wrapText="1"/>
    </xf>
    <xf numFmtId="0" fontId="29" fillId="0" borderId="0" xfId="53" applyFont="1" applyAlignment="1">
      <alignment horizontal="left" vertical="center"/>
    </xf>
    <xf numFmtId="0" fontId="4" fillId="5" borderId="0" xfId="53" applyFont="1" applyFill="1">
      <alignment vertical="center"/>
    </xf>
    <xf numFmtId="0" fontId="31" fillId="0" borderId="14" xfId="53" applyFont="1" applyBorder="1" applyAlignment="1">
      <alignment horizontal="left" vertical="center" wrapText="1"/>
    </xf>
    <xf numFmtId="0" fontId="31" fillId="0" borderId="0" xfId="53" applyFont="1" applyAlignment="1">
      <alignment horizontal="center" vertical="center"/>
    </xf>
    <xf numFmtId="0" fontId="36" fillId="0" borderId="0" xfId="53" applyFont="1">
      <alignment vertical="center"/>
    </xf>
    <xf numFmtId="0" fontId="37" fillId="0" borderId="0" xfId="53" applyFont="1" applyBorder="1" applyAlignment="1">
      <alignment horizontal="left" vertical="center" wrapText="1"/>
    </xf>
    <xf numFmtId="0" fontId="31" fillId="0" borderId="0" xfId="53" applyFont="1" applyBorder="1" applyAlignment="1">
      <alignment horizontal="left" vertical="center" wrapText="1"/>
    </xf>
    <xf numFmtId="179" fontId="9" fillId="0" borderId="13" xfId="53" applyNumberFormat="1" applyFont="1" applyFill="1" applyBorder="1" applyAlignment="1">
      <alignment horizontal="center" vertical="center" wrapText="1"/>
    </xf>
    <xf numFmtId="177" fontId="3" fillId="3" borderId="1" xfId="53" applyNumberFormat="1" applyFont="1" applyFill="1" applyBorder="1" applyAlignment="1">
      <alignment horizontal="center" vertical="center" wrapText="1"/>
    </xf>
    <xf numFmtId="179" fontId="38" fillId="0" borderId="1" xfId="53" applyNumberFormat="1" applyFont="1" applyFill="1" applyBorder="1" applyAlignment="1">
      <alignment horizontal="right" vertical="center" wrapText="1"/>
    </xf>
    <xf numFmtId="0" fontId="3" fillId="0" borderId="2" xfId="53" applyFont="1" applyFill="1" applyBorder="1" applyAlignment="1">
      <alignment horizontal="left" vertical="center" wrapText="1"/>
    </xf>
    <xf numFmtId="0" fontId="3" fillId="0" borderId="3" xfId="53" applyFont="1" applyFill="1" applyBorder="1" applyAlignment="1">
      <alignment horizontal="left" vertical="center" wrapText="1"/>
    </xf>
    <xf numFmtId="179" fontId="15" fillId="0" borderId="1" xfId="53" applyNumberFormat="1" applyFont="1" applyFill="1" applyBorder="1" applyAlignment="1">
      <alignment horizontal="left" vertical="center" wrapText="1"/>
    </xf>
    <xf numFmtId="0" fontId="3" fillId="0" borderId="13" xfId="53" applyFont="1" applyFill="1" applyBorder="1" applyAlignment="1">
      <alignment horizontal="left" vertical="center" wrapText="1"/>
    </xf>
    <xf numFmtId="179" fontId="3" fillId="0" borderId="7" xfId="53" applyNumberFormat="1" applyFont="1" applyFill="1" applyBorder="1" applyAlignment="1">
      <alignment horizontal="right" vertical="center" wrapText="1"/>
    </xf>
    <xf numFmtId="179" fontId="15" fillId="0" borderId="7" xfId="53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4" Type="http://schemas.openxmlformats.org/officeDocument/2006/relationships/image" Target="../media/image41.png"/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24.png"/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jpeg"/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png"/><Relationship Id="rId8" Type="http://schemas.openxmlformats.org/officeDocument/2006/relationships/image" Target="../media/image36.png"/><Relationship Id="rId7" Type="http://schemas.openxmlformats.org/officeDocument/2006/relationships/image" Target="../media/image35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.png"/><Relationship Id="rId3" Type="http://schemas.openxmlformats.org/officeDocument/2006/relationships/image" Target="../media/image32.png"/><Relationship Id="rId2" Type="http://schemas.openxmlformats.org/officeDocument/2006/relationships/image" Target="../media/image29.png"/><Relationship Id="rId10" Type="http://schemas.openxmlformats.org/officeDocument/2006/relationships/image" Target="../media/image38.png"/><Relationship Id="rId1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png"/><Relationship Id="rId8" Type="http://schemas.openxmlformats.org/officeDocument/2006/relationships/image" Target="../media/image36.png"/><Relationship Id="rId7" Type="http://schemas.openxmlformats.org/officeDocument/2006/relationships/image" Target="../media/image35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.png"/><Relationship Id="rId3" Type="http://schemas.openxmlformats.org/officeDocument/2006/relationships/image" Target="../media/image32.png"/><Relationship Id="rId2" Type="http://schemas.openxmlformats.org/officeDocument/2006/relationships/image" Target="../media/image29.png"/><Relationship Id="rId1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41.png"/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4" Type="http://schemas.openxmlformats.org/officeDocument/2006/relationships/image" Target="../media/image41.png"/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1257300</xdr:colOff>
      <xdr:row>3</xdr:row>
      <xdr:rowOff>66675</xdr:rowOff>
    </xdr:from>
    <xdr:ext cx="4238625" cy="3581400"/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72775" y="1110615"/>
          <a:ext cx="423862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16</xdr:row>
      <xdr:rowOff>0</xdr:rowOff>
    </xdr:from>
    <xdr:ext cx="3295650" cy="523875"/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9475" y="5596890"/>
          <a:ext cx="3295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409575</xdr:colOff>
      <xdr:row>8</xdr:row>
      <xdr:rowOff>104775</xdr:rowOff>
    </xdr:from>
    <xdr:ext cx="4324350" cy="6924675"/>
    <xdr:pic>
      <xdr:nvPicPr>
        <xdr:cNvPr id="4" name="图片 3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0175" y="3049905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1495425</xdr:colOff>
      <xdr:row>19</xdr:row>
      <xdr:rowOff>114300</xdr:rowOff>
    </xdr:from>
    <xdr:ext cx="3009900" cy="5991225"/>
    <xdr:pic>
      <xdr:nvPicPr>
        <xdr:cNvPr id="5" name="图片 4" descr="C:\Users\Administrator\AppData\Roaming\Tencent\Users\501232853\QQ\WinTemp\RichOle\95O8Y7}7[T%~[[GNS7036O6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00" y="6705600"/>
          <a:ext cx="3009900" cy="599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666750</xdr:colOff>
      <xdr:row>3</xdr:row>
      <xdr:rowOff>247650</xdr:rowOff>
    </xdr:from>
    <xdr:ext cx="1495425" cy="1685925"/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77350" y="1291590"/>
          <a:ext cx="14954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1285875</xdr:colOff>
      <xdr:row>47</xdr:row>
      <xdr:rowOff>0</xdr:rowOff>
    </xdr:from>
    <xdr:ext cx="6781800" cy="9144000"/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01350" y="13834110"/>
          <a:ext cx="6781800" cy="9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2</xdr:row>
      <xdr:rowOff>0</xdr:rowOff>
    </xdr:from>
    <xdr:ext cx="8658225" cy="7172325"/>
    <xdr:pic>
      <xdr:nvPicPr>
        <xdr:cNvPr id="8" name="图片 7" descr="C:\Users\Administrator\AppData\Roaming\Tencent\Users\501232853\QQ\WinTemp\RichOle\[MM@CB8RXEE%[360ZW$RV@K.pn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40475" y="712470"/>
          <a:ext cx="8658225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895350</xdr:colOff>
      <xdr:row>1</xdr:row>
      <xdr:rowOff>66675</xdr:rowOff>
    </xdr:from>
    <xdr:ext cx="4171950" cy="3324225"/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82925" y="447675"/>
          <a:ext cx="4171950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990600</xdr:colOff>
      <xdr:row>22</xdr:row>
      <xdr:rowOff>352425</xdr:rowOff>
    </xdr:from>
    <xdr:ext cx="5400675" cy="4019550"/>
    <xdr:pic>
      <xdr:nvPicPr>
        <xdr:cNvPr id="10" name="图片 9" descr="C:\Users\Administrator\AppData\Roaming\Tencent\Users\501232853\QQ\WinTemp\RichOle\J{`}C(2$8290VP{6HJRXXKR.png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06075" y="7938135"/>
          <a:ext cx="5400675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1133475</xdr:colOff>
      <xdr:row>25</xdr:row>
      <xdr:rowOff>390525</xdr:rowOff>
    </xdr:from>
    <xdr:ext cx="4057650" cy="1047750"/>
    <xdr:pic>
      <xdr:nvPicPr>
        <xdr:cNvPr id="11" name="图片 10" descr="C:\Users\Administrator\AppData\Roaming\Tencent\Users\501232853\QQ\WinTemp\RichOle\]~003(QCFGYY2HP2]L@CYYX.png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11300" y="9690735"/>
          <a:ext cx="40576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647700</xdr:colOff>
      <xdr:row>0</xdr:row>
      <xdr:rowOff>123825</xdr:rowOff>
    </xdr:from>
    <xdr:ext cx="3895725" cy="923925"/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8300" y="123825"/>
          <a:ext cx="38957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390525</xdr:colOff>
      <xdr:row>19</xdr:row>
      <xdr:rowOff>266700</xdr:rowOff>
    </xdr:from>
    <xdr:ext cx="4076700" cy="1019175"/>
    <xdr:pic>
      <xdr:nvPicPr>
        <xdr:cNvPr id="13" name="图片 12" descr="C:\Users\Administrator\AppData\Roaming\Tencent\Users\501232853\QQ\WinTemp\RichOle\RO~7@)TE6T3FDPT5@[$O`_9.png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01125" y="6858000"/>
          <a:ext cx="40767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47625</xdr:colOff>
      <xdr:row>31</xdr:row>
      <xdr:rowOff>19050</xdr:rowOff>
    </xdr:from>
    <xdr:ext cx="8448675" cy="5686425"/>
    <xdr:pic>
      <xdr:nvPicPr>
        <xdr:cNvPr id="14" name="图片 13" descr="C:\Users\Administrator\AppData\Roaming\Tencent\Users\501232853\QQ\WinTemp\RichOle\RXENBUYAP~2ZSQ4IC@KOKC3.png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35200" y="11109960"/>
          <a:ext cx="8448675" cy="568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72</xdr:row>
      <xdr:rowOff>0</xdr:rowOff>
    </xdr:from>
    <xdr:ext cx="7400925" cy="6686550"/>
    <xdr:pic>
      <xdr:nvPicPr>
        <xdr:cNvPr id="15" name="图片 14" descr="C:\Users\Administrator\AppData\Roaming\Tencent\Users\501232853\QQ\WinTemp\RichOle\$9SSMIT$5B0]`9V`MLTC`]9.png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25" y="18120360"/>
          <a:ext cx="7400925" cy="668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1676400</xdr:colOff>
      <xdr:row>13</xdr:row>
      <xdr:rowOff>9525</xdr:rowOff>
    </xdr:from>
    <xdr:ext cx="3905250" cy="1219200"/>
    <xdr:pic>
      <xdr:nvPicPr>
        <xdr:cNvPr id="16" name="图片 1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54225" y="4612005"/>
          <a:ext cx="39052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409575</xdr:colOff>
      <xdr:row>35</xdr:row>
      <xdr:rowOff>133350</xdr:rowOff>
    </xdr:from>
    <xdr:ext cx="6858000" cy="9144000"/>
    <xdr:pic>
      <xdr:nvPicPr>
        <xdr:cNvPr id="17" name="图片 16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0" y="11910060"/>
          <a:ext cx="6858000" cy="9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34</xdr:row>
      <xdr:rowOff>0</xdr:rowOff>
    </xdr:from>
    <xdr:ext cx="8010525" cy="7153275"/>
    <xdr:pic>
      <xdr:nvPicPr>
        <xdr:cNvPr id="18" name="图片 17" descr="C:\Users\Administrator\AppData\Roaming\Tencent\Users\501232853\QQ\WinTemp\RichOle\TRWHS(3[GEXVKKXJ9N$`U%X.png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1605260"/>
          <a:ext cx="8010525" cy="71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2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3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4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5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809625</xdr:colOff>
      <xdr:row>21</xdr:row>
      <xdr:rowOff>19050</xdr:rowOff>
    </xdr:from>
    <xdr:ext cx="4324350" cy="6924675"/>
    <xdr:pic>
      <xdr:nvPicPr>
        <xdr:cNvPr id="6" name="图片 5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7225" y="6808470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504825</xdr:colOff>
      <xdr:row>14</xdr:row>
      <xdr:rowOff>19050</xdr:rowOff>
    </xdr:from>
    <xdr:to>
      <xdr:col>24</xdr:col>
      <xdr:colOff>133350</xdr:colOff>
      <xdr:row>15</xdr:row>
      <xdr:rowOff>193040</xdr:rowOff>
    </xdr:to>
    <xdr:pic>
      <xdr:nvPicPr>
        <xdr:cNvPr id="7" name="图片 6" descr="]_6{NJT@~N`CJBXG97Q[][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4592955"/>
          <a:ext cx="10058400" cy="42926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8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9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14</xdr:col>
      <xdr:colOff>38100</xdr:colOff>
      <xdr:row>23</xdr:row>
      <xdr:rowOff>247650</xdr:rowOff>
    </xdr:from>
    <xdr:to>
      <xdr:col>16</xdr:col>
      <xdr:colOff>342900</xdr:colOff>
      <xdr:row>25</xdr:row>
      <xdr:rowOff>114300</xdr:rowOff>
    </xdr:to>
    <xdr:pic>
      <xdr:nvPicPr>
        <xdr:cNvPr id="10" name="图片 9" descr="SG~)MTVJ}]`3$EFHOP~{$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48675" y="7713345"/>
          <a:ext cx="1647825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42</xdr:row>
      <xdr:rowOff>161925</xdr:rowOff>
    </xdr:from>
    <xdr:to>
      <xdr:col>9</xdr:col>
      <xdr:colOff>170815</xdr:colOff>
      <xdr:row>77</xdr:row>
      <xdr:rowOff>18415</xdr:rowOff>
    </xdr:to>
    <xdr:pic>
      <xdr:nvPicPr>
        <xdr:cNvPr id="11" name="图片 10" descr="TL8N~DGOUK[5@V6WT{N[5G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2550" y="13218160"/>
          <a:ext cx="4142740" cy="585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485775</xdr:colOff>
      <xdr:row>18</xdr:row>
      <xdr:rowOff>0</xdr:rowOff>
    </xdr:from>
    <xdr:ext cx="3009900" cy="5991225"/>
    <xdr:pic>
      <xdr:nvPicPr>
        <xdr:cNvPr id="5" name="图片 4" descr="C:\Users\Administrator\AppData\Roaming\Tencent\Users\501232853\QQ\WinTemp\RichOle\95O8Y7}7[T%~[[GNS7036O6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97150" y="6268720"/>
          <a:ext cx="3009900" cy="599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2</xdr:row>
      <xdr:rowOff>0</xdr:rowOff>
    </xdr:from>
    <xdr:ext cx="8658225" cy="7172325"/>
    <xdr:pic>
      <xdr:nvPicPr>
        <xdr:cNvPr id="8" name="图片 7" descr="C:\Users\Administrator\AppData\Roaming\Tencent\Users\501232853\QQ\WinTemp\RichOle\[MM@CB8RXEE%[360ZW$RV@K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964275" y="712470"/>
          <a:ext cx="8658225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180975</xdr:colOff>
      <xdr:row>1</xdr:row>
      <xdr:rowOff>238125</xdr:rowOff>
    </xdr:from>
    <xdr:to>
      <xdr:col>25</xdr:col>
      <xdr:colOff>295275</xdr:colOff>
      <xdr:row>3</xdr:row>
      <xdr:rowOff>257175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20250" y="619125"/>
          <a:ext cx="10325100" cy="72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1009650</xdr:colOff>
      <xdr:row>9</xdr:row>
      <xdr:rowOff>247650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9275" y="3070860"/>
          <a:ext cx="253365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10</xdr:row>
      <xdr:rowOff>76200</xdr:rowOff>
    </xdr:from>
    <xdr:to>
      <xdr:col>19</xdr:col>
      <xdr:colOff>981075</xdr:colOff>
      <xdr:row>13</xdr:row>
      <xdr:rowOff>298295</xdr:rowOff>
    </xdr:to>
    <xdr:pic>
      <xdr:nvPicPr>
        <xdr:cNvPr id="9" name="图片 8" descr="C:\Users\Administrator\AppData\Roaming\Tencent\Users\501232853\QQ\WinTemp\RichOle\P1@BCFN8@[CUZLBK}}O(621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3810000"/>
          <a:ext cx="4486275" cy="117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15</xdr:col>
      <xdr:colOff>238125</xdr:colOff>
      <xdr:row>69</xdr:row>
      <xdr:rowOff>142875</xdr:rowOff>
    </xdr:to>
    <xdr:pic>
      <xdr:nvPicPr>
        <xdr:cNvPr id="12" name="图片 11" descr="C:\Users\Administrator\AppData\Roaming\Tencent\Users\501232853\QQ\WinTemp\RichOle\(KG_1VI4}JH2KOFH[[GUHOM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9175" y="10963275"/>
          <a:ext cx="7753350" cy="682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24</xdr:col>
      <xdr:colOff>0</xdr:colOff>
      <xdr:row>2</xdr:row>
      <xdr:rowOff>0</xdr:rowOff>
    </xdr:from>
    <xdr:ext cx="8658225" cy="7172325"/>
    <xdr:pic>
      <xdr:nvPicPr>
        <xdr:cNvPr id="3" name="图片 2" descr="C:\Users\Administrator\AppData\Roaming\Tencent\Users\501232853\QQ\WinTemp\RichOle\[MM@CB8RXEE%[360ZW$RV@K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00" y="712470"/>
          <a:ext cx="8658225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</xdr:row>
      <xdr:rowOff>0</xdr:rowOff>
    </xdr:from>
    <xdr:to>
      <xdr:col>19</xdr:col>
      <xdr:colOff>638175</xdr:colOff>
      <xdr:row>11</xdr:row>
      <xdr:rowOff>171450</xdr:rowOff>
    </xdr:to>
    <xdr:pic>
      <xdr:nvPicPr>
        <xdr:cNvPr id="10" name="图片 9" descr="C:\Users\Administrator\Documents\Tencent Files\501232853\Image\C2C\Image1\08E5`HN~N4O(_Q37H5%AGET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712470"/>
          <a:ext cx="4200525" cy="355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13</xdr:row>
      <xdr:rowOff>38100</xdr:rowOff>
    </xdr:from>
    <xdr:to>
      <xdr:col>11</xdr:col>
      <xdr:colOff>320675</xdr:colOff>
      <xdr:row>14</xdr:row>
      <xdr:rowOff>104775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8450" y="5081270"/>
          <a:ext cx="37401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638175</xdr:colOff>
      <xdr:row>72</xdr:row>
      <xdr:rowOff>66675</xdr:rowOff>
    </xdr:to>
    <xdr:pic>
      <xdr:nvPicPr>
        <xdr:cNvPr id="6" name="图片 5" descr="C:\Users\Administrator\AppData\Roaming\Tencent\Users\501232853\QQ\WinTemp\RichOle\(J3]I)4}[Z}RQ{$8X]IR~2M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25" y="11323955"/>
          <a:ext cx="60007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400050</xdr:colOff>
      <xdr:row>12</xdr:row>
      <xdr:rowOff>571500</xdr:rowOff>
    </xdr:from>
    <xdr:to>
      <xdr:col>11</xdr:col>
      <xdr:colOff>158750</xdr:colOff>
      <xdr:row>13</xdr:row>
      <xdr:rowOff>152400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4881245"/>
          <a:ext cx="3740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11</xdr:col>
      <xdr:colOff>523875</xdr:colOff>
      <xdr:row>75</xdr:row>
      <xdr:rowOff>76200</xdr:rowOff>
    </xdr:to>
    <xdr:pic>
      <xdr:nvPicPr>
        <xdr:cNvPr id="5" name="图片 4" descr="C:\Users\Administrator\Documents\Tencent Files\501232853\Image\C2C\Image1\~K3SEYDAF1_6H6@@ZAX7D3J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25" y="10813415"/>
          <a:ext cx="6543675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266700</xdr:colOff>
      <xdr:row>37</xdr:row>
      <xdr:rowOff>9525</xdr:rowOff>
    </xdr:from>
    <xdr:to>
      <xdr:col>20</xdr:col>
      <xdr:colOff>781050</xdr:colOff>
      <xdr:row>67</xdr:row>
      <xdr:rowOff>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11165840"/>
          <a:ext cx="8210550" cy="513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323850</xdr:colOff>
      <xdr:row>12</xdr:row>
      <xdr:rowOff>546100</xdr:rowOff>
    </xdr:from>
    <xdr:to>
      <xdr:col>11</xdr:col>
      <xdr:colOff>82550</xdr:colOff>
      <xdr:row>13</xdr:row>
      <xdr:rowOff>127000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00325" y="4855845"/>
          <a:ext cx="3740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427295</xdr:colOff>
      <xdr:row>4</xdr:row>
      <xdr:rowOff>28535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639300" y="1083945"/>
          <a:ext cx="10637520" cy="32321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28575</xdr:rowOff>
    </xdr:to>
    <xdr:sp>
      <xdr:nvSpPr>
        <xdr:cNvPr id="5122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639300" y="55537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28575</xdr:rowOff>
    </xdr:to>
    <xdr:sp>
      <xdr:nvSpPr>
        <xdr:cNvPr id="5124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639300" y="55537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695325</xdr:colOff>
      <xdr:row>13</xdr:row>
      <xdr:rowOff>180975</xdr:rowOff>
    </xdr:from>
    <xdr:to>
      <xdr:col>18</xdr:col>
      <xdr:colOff>476250</xdr:colOff>
      <xdr:row>15</xdr:row>
      <xdr:rowOff>247650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34625" y="5224145"/>
          <a:ext cx="2581275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15</xdr:row>
      <xdr:rowOff>190500</xdr:rowOff>
    </xdr:from>
    <xdr:to>
      <xdr:col>11</xdr:col>
      <xdr:colOff>25400</xdr:colOff>
      <xdr:row>16</xdr:row>
      <xdr:rowOff>171450</xdr:rowOff>
    </xdr:to>
    <xdr:pic>
      <xdr:nvPicPr>
        <xdr:cNvPr id="9" name="图片 8" descr="C:\Users\Administrator\Documents\Tencent Files\501232853\Image\C2C\Image2\_Q(E8Q{DCYZ)@8UB@$ZWVWV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275" y="5744210"/>
          <a:ext cx="37020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85725</xdr:colOff>
      <xdr:row>16</xdr:row>
      <xdr:rowOff>314325</xdr:rowOff>
    </xdr:from>
    <xdr:to>
      <xdr:col>19</xdr:col>
      <xdr:colOff>171450</xdr:colOff>
      <xdr:row>23</xdr:row>
      <xdr:rowOff>142875</xdr:rowOff>
    </xdr:to>
    <xdr:pic>
      <xdr:nvPicPr>
        <xdr:cNvPr id="12" name="图片 11" descr="C:\Users\Administrator\AppData\Roaming\Tencent\Users\501232853\QQ\WinTemp\RichOle\{}N9)5KZS%([87MR5KX5U1Z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25025" y="6144260"/>
          <a:ext cx="36480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438150</xdr:colOff>
      <xdr:row>35</xdr:row>
      <xdr:rowOff>95250</xdr:rowOff>
    </xdr:from>
    <xdr:to>
      <xdr:col>11</xdr:col>
      <xdr:colOff>180975</xdr:colOff>
      <xdr:row>76</xdr:row>
      <xdr:rowOff>161925</xdr:rowOff>
    </xdr:to>
    <xdr:pic>
      <xdr:nvPicPr>
        <xdr:cNvPr id="14" name="图片 13" descr="C:\Users\Administrator\AppData\Roaming\Tencent\Users\501232853\QQ\WinTemp\RichOle\5(84GNARR})%(9HN5~1A~2W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9700" y="11779250"/>
          <a:ext cx="5029200" cy="709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831850</xdr:colOff>
      <xdr:row>13</xdr:row>
      <xdr:rowOff>69850</xdr:rowOff>
    </xdr:from>
    <xdr:to>
      <xdr:col>11</xdr:col>
      <xdr:colOff>590550</xdr:colOff>
      <xdr:row>14</xdr:row>
      <xdr:rowOff>133350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08325" y="4148455"/>
          <a:ext cx="374015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155575</xdr:rowOff>
    </xdr:to>
    <xdr:sp>
      <xdr:nvSpPr>
        <xdr:cNvPr id="4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45891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155575</xdr:rowOff>
    </xdr:to>
    <xdr:sp>
      <xdr:nvSpPr>
        <xdr:cNvPr id="5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45891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914400</xdr:colOff>
      <xdr:row>14</xdr:row>
      <xdr:rowOff>177800</xdr:rowOff>
    </xdr:from>
    <xdr:to>
      <xdr:col>11</xdr:col>
      <xdr:colOff>635000</xdr:colOff>
      <xdr:row>16</xdr:row>
      <xdr:rowOff>31750</xdr:rowOff>
    </xdr:to>
    <xdr:pic>
      <xdr:nvPicPr>
        <xdr:cNvPr id="7" name="图片 6" descr="C:\Users\Administrator\Documents\Tencent Files\501232853\Image\C2C\Image2\_Q(E8Q{DCYZ)@8UB@$ZWVWV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0875" y="4511675"/>
          <a:ext cx="37020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542925</xdr:colOff>
      <xdr:row>1</xdr:row>
      <xdr:rowOff>19050</xdr:rowOff>
    </xdr:from>
    <xdr:to>
      <xdr:col>19</xdr:col>
      <xdr:colOff>304800</xdr:colOff>
      <xdr:row>13</xdr:row>
      <xdr:rowOff>53975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1650" y="381000"/>
          <a:ext cx="4229100" cy="375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17</xdr:row>
      <xdr:rowOff>0</xdr:rowOff>
    </xdr:from>
    <xdr:ext cx="304800" cy="304800"/>
    <xdr:sp>
      <xdr:nvSpPr>
        <xdr:cNvPr id="16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28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4800"/>
    <xdr:sp>
      <xdr:nvSpPr>
        <xdr:cNvPr id="17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28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123825</xdr:colOff>
      <xdr:row>17</xdr:row>
      <xdr:rowOff>276225</xdr:rowOff>
    </xdr:from>
    <xdr:ext cx="4324350" cy="6924675"/>
    <xdr:pic>
      <xdr:nvPicPr>
        <xdr:cNvPr id="20" name="图片 19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5560695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409575</xdr:colOff>
      <xdr:row>15</xdr:row>
      <xdr:rowOff>38100</xdr:rowOff>
    </xdr:from>
    <xdr:to>
      <xdr:col>19</xdr:col>
      <xdr:colOff>1628775</xdr:colOff>
      <xdr:row>17</xdr:row>
      <xdr:rowOff>228600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0163175" y="4627245"/>
          <a:ext cx="4781550" cy="885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16</xdr:col>
      <xdr:colOff>1009650</xdr:colOff>
      <xdr:row>26</xdr:row>
      <xdr:rowOff>200025</xdr:rowOff>
    </xdr:to>
    <xdr:pic>
      <xdr:nvPicPr>
        <xdr:cNvPr id="13" name="图片 12" descr="C:\Users\Administrator\AppData\Roaming\Tencent\Users\501232853\QQ\WinTemp\RichOle\~$M4AC4~GMQKEOWFOR87UCX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7376160"/>
          <a:ext cx="1914525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200025</xdr:colOff>
      <xdr:row>7</xdr:row>
      <xdr:rowOff>371475</xdr:rowOff>
    </xdr:from>
    <xdr:to>
      <xdr:col>19</xdr:col>
      <xdr:colOff>1676400</xdr:colOff>
      <xdr:row>16</xdr:row>
      <xdr:rowOff>346075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2785110"/>
          <a:ext cx="5943600" cy="230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609600</xdr:colOff>
      <xdr:row>16</xdr:row>
      <xdr:rowOff>400050</xdr:rowOff>
    </xdr:from>
    <xdr:to>
      <xdr:col>17</xdr:col>
      <xdr:colOff>419100</xdr:colOff>
      <xdr:row>19</xdr:row>
      <xdr:rowOff>161925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5141595"/>
          <a:ext cx="2238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20</xdr:row>
      <xdr:rowOff>38100</xdr:rowOff>
    </xdr:from>
    <xdr:to>
      <xdr:col>7</xdr:col>
      <xdr:colOff>219075</xdr:colOff>
      <xdr:row>20</xdr:row>
      <xdr:rowOff>295275</xdr:rowOff>
    </xdr:to>
    <xdr:pic>
      <xdr:nvPicPr>
        <xdr:cNvPr id="19" name="图片 18" descr="C:\Users\Administrator\Documents\Tencent Files\501232853\Image\C2C\Image2\~LV0QGLYBAF__H%RQJ]FLI5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2475" y="6332220"/>
          <a:ext cx="37052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11</xdr:col>
      <xdr:colOff>628650</xdr:colOff>
      <xdr:row>80</xdr:row>
      <xdr:rowOff>9525</xdr:rowOff>
    </xdr:to>
    <xdr:pic>
      <xdr:nvPicPr>
        <xdr:cNvPr id="24" name="图片 23" descr="C:\Users\Administrator\AppData\Roaming\Tencent\Users\501232853\QQ\WinTemp\RichOle\_{I$DFF90U@QOI)2M6({_Z6.png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2087225"/>
          <a:ext cx="5915025" cy="721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831850</xdr:colOff>
      <xdr:row>13</xdr:row>
      <xdr:rowOff>69850</xdr:rowOff>
    </xdr:from>
    <xdr:to>
      <xdr:col>11</xdr:col>
      <xdr:colOff>590550</xdr:colOff>
      <xdr:row>14</xdr:row>
      <xdr:rowOff>133350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08325" y="4148455"/>
          <a:ext cx="374015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155575</xdr:rowOff>
    </xdr:to>
    <xdr:sp>
      <xdr:nvSpPr>
        <xdr:cNvPr id="3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45891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155575</xdr:rowOff>
    </xdr:to>
    <xdr:sp>
      <xdr:nvSpPr>
        <xdr:cNvPr id="4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45891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914400</xdr:colOff>
      <xdr:row>14</xdr:row>
      <xdr:rowOff>177800</xdr:rowOff>
    </xdr:from>
    <xdr:to>
      <xdr:col>11</xdr:col>
      <xdr:colOff>635000</xdr:colOff>
      <xdr:row>16</xdr:row>
      <xdr:rowOff>31750</xdr:rowOff>
    </xdr:to>
    <xdr:pic>
      <xdr:nvPicPr>
        <xdr:cNvPr id="5" name="图片 4" descr="C:\Users\Administrator\Documents\Tencent Files\501232853\Image\C2C\Image2\_Q(E8Q{DCYZ)@8UB@$ZWVWV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0875" y="4511675"/>
          <a:ext cx="37020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</xdr:row>
      <xdr:rowOff>257175</xdr:rowOff>
    </xdr:from>
    <xdr:to>
      <xdr:col>19</xdr:col>
      <xdr:colOff>666750</xdr:colOff>
      <xdr:row>14</xdr:row>
      <xdr:rowOff>44450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619125"/>
          <a:ext cx="4229100" cy="375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17</xdr:row>
      <xdr:rowOff>0</xdr:rowOff>
    </xdr:from>
    <xdr:ext cx="304800" cy="304800"/>
    <xdr:sp>
      <xdr:nvSpPr>
        <xdr:cNvPr id="7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28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4800"/>
    <xdr:sp>
      <xdr:nvSpPr>
        <xdr:cNvPr id="8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284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123825</xdr:colOff>
      <xdr:row>17</xdr:row>
      <xdr:rowOff>276225</xdr:rowOff>
    </xdr:from>
    <xdr:ext cx="4324350" cy="6924675"/>
    <xdr:pic>
      <xdr:nvPicPr>
        <xdr:cNvPr id="9" name="图片 8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5560695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409575</xdr:colOff>
      <xdr:row>15</xdr:row>
      <xdr:rowOff>38100</xdr:rowOff>
    </xdr:from>
    <xdr:to>
      <xdr:col>19</xdr:col>
      <xdr:colOff>1628775</xdr:colOff>
      <xdr:row>17</xdr:row>
      <xdr:rowOff>228600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0163175" y="4627245"/>
          <a:ext cx="4781550" cy="885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16</xdr:col>
      <xdr:colOff>1009650</xdr:colOff>
      <xdr:row>26</xdr:row>
      <xdr:rowOff>200025</xdr:rowOff>
    </xdr:to>
    <xdr:pic>
      <xdr:nvPicPr>
        <xdr:cNvPr id="11" name="图片 10" descr="C:\Users\Administrator\AppData\Roaming\Tencent\Users\501232853\QQ\WinTemp\RichOle\~$M4AC4~GMQKEOWFOR87UCX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7463790"/>
          <a:ext cx="1914525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200025</xdr:colOff>
      <xdr:row>7</xdr:row>
      <xdr:rowOff>371475</xdr:rowOff>
    </xdr:from>
    <xdr:to>
      <xdr:col>19</xdr:col>
      <xdr:colOff>1676400</xdr:colOff>
      <xdr:row>16</xdr:row>
      <xdr:rowOff>346075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2785110"/>
          <a:ext cx="5943600" cy="230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609600</xdr:colOff>
      <xdr:row>16</xdr:row>
      <xdr:rowOff>400050</xdr:rowOff>
    </xdr:from>
    <xdr:to>
      <xdr:col>17</xdr:col>
      <xdr:colOff>419100</xdr:colOff>
      <xdr:row>19</xdr:row>
      <xdr:rowOff>161925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5141595"/>
          <a:ext cx="2238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323850</xdr:colOff>
      <xdr:row>18</xdr:row>
      <xdr:rowOff>0</xdr:rowOff>
    </xdr:from>
    <xdr:to>
      <xdr:col>8</xdr:col>
      <xdr:colOff>85725</xdr:colOff>
      <xdr:row>19</xdr:row>
      <xdr:rowOff>76200</xdr:rowOff>
    </xdr:to>
    <xdr:pic>
      <xdr:nvPicPr>
        <xdr:cNvPr id="14" name="图片 13" descr="C:\Users\Administrator\Documents\Tencent Files\501232853\Image\C2C\Image2\~LV0QGLYBAF__H%RQJ]FLI5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0275" y="5617845"/>
          <a:ext cx="24288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3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4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7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8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828675</xdr:colOff>
      <xdr:row>21</xdr:row>
      <xdr:rowOff>209550</xdr:rowOff>
    </xdr:from>
    <xdr:ext cx="4324350" cy="6924675"/>
    <xdr:pic>
      <xdr:nvPicPr>
        <xdr:cNvPr id="9" name="图片 8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6998970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504825</xdr:colOff>
      <xdr:row>14</xdr:row>
      <xdr:rowOff>19050</xdr:rowOff>
    </xdr:from>
    <xdr:to>
      <xdr:col>24</xdr:col>
      <xdr:colOff>133350</xdr:colOff>
      <xdr:row>15</xdr:row>
      <xdr:rowOff>193040</xdr:rowOff>
    </xdr:to>
    <xdr:pic>
      <xdr:nvPicPr>
        <xdr:cNvPr id="6" name="图片 5" descr="]_6{NJT@~N`CJBXG97Q[][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4592955"/>
          <a:ext cx="10058400" cy="42926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10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11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85725</xdr:colOff>
      <xdr:row>25</xdr:row>
      <xdr:rowOff>9525</xdr:rowOff>
    </xdr:from>
    <xdr:to>
      <xdr:col>11</xdr:col>
      <xdr:colOff>19050</xdr:colOff>
      <xdr:row>27</xdr:row>
      <xdr:rowOff>206375</xdr:rowOff>
    </xdr:to>
    <xdr:pic>
      <xdr:nvPicPr>
        <xdr:cNvPr id="2" name="图片 1" descr="SG~)MTVJ}]`3$EFHOP~{$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9150" y="8313420"/>
          <a:ext cx="1647825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40</xdr:row>
      <xdr:rowOff>161925</xdr:rowOff>
    </xdr:from>
    <xdr:to>
      <xdr:col>9</xdr:col>
      <xdr:colOff>170815</xdr:colOff>
      <xdr:row>75</xdr:row>
      <xdr:rowOff>18415</xdr:rowOff>
    </xdr:to>
    <xdr:pic>
      <xdr:nvPicPr>
        <xdr:cNvPr id="5" name="图片 4" descr="TL8N~DGOUK[5@V6WT{N[5G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2550" y="12557760"/>
          <a:ext cx="4142740" cy="58572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2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304800</xdr:colOff>
      <xdr:row>17</xdr:row>
      <xdr:rowOff>155575</xdr:rowOff>
    </xdr:to>
    <xdr:sp>
      <xdr:nvSpPr>
        <xdr:cNvPr id="3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08444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4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304800"/>
    <xdr:sp>
      <xdr:nvSpPr>
        <xdr:cNvPr id="5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9753600" y="57797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809625</xdr:colOff>
      <xdr:row>21</xdr:row>
      <xdr:rowOff>19050</xdr:rowOff>
    </xdr:from>
    <xdr:ext cx="4324350" cy="6924675"/>
    <xdr:pic>
      <xdr:nvPicPr>
        <xdr:cNvPr id="6" name="图片 5" descr="C:\Users\Administrator\AppData\Roaming\Tencent\Users\501232853\QQ\WinTemp\RichOle\~{GJW`C9}@6NBMF@R_D3@23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7225" y="6808470"/>
          <a:ext cx="4324350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504825</xdr:colOff>
      <xdr:row>14</xdr:row>
      <xdr:rowOff>19050</xdr:rowOff>
    </xdr:from>
    <xdr:to>
      <xdr:col>24</xdr:col>
      <xdr:colOff>133350</xdr:colOff>
      <xdr:row>15</xdr:row>
      <xdr:rowOff>193040</xdr:rowOff>
    </xdr:to>
    <xdr:pic>
      <xdr:nvPicPr>
        <xdr:cNvPr id="7" name="图片 6" descr="]_6{NJT@~N`CJBXG97Q[][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4592955"/>
          <a:ext cx="10058400" cy="42926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8" name="AutoShape 2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>
      <xdr:nvSpPr>
        <xdr:cNvPr id="9" name="AutoShape 4" descr="C:\Users\Administrator\AppData\Roaming\Tencent\Users\501232853\QQ\WinTemp\RichOle\JB[KK`1WB0IIV{V2G~9H.png"/>
        <xdr:cNvSpPr>
          <a:spLocks noChangeAspect="1" noChangeArrowheads="1"/>
        </xdr:cNvSpPr>
      </xdr:nvSpPr>
      <xdr:spPr>
        <a:xfrm>
          <a:off x="2276475" y="70465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14</xdr:col>
      <xdr:colOff>38100</xdr:colOff>
      <xdr:row>23</xdr:row>
      <xdr:rowOff>247650</xdr:rowOff>
    </xdr:from>
    <xdr:to>
      <xdr:col>16</xdr:col>
      <xdr:colOff>342900</xdr:colOff>
      <xdr:row>25</xdr:row>
      <xdr:rowOff>114300</xdr:rowOff>
    </xdr:to>
    <xdr:pic>
      <xdr:nvPicPr>
        <xdr:cNvPr id="10" name="图片 9" descr="SG~)MTVJ}]`3$EFHOP~{$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48675" y="7713345"/>
          <a:ext cx="1647825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40</xdr:row>
      <xdr:rowOff>161925</xdr:rowOff>
    </xdr:from>
    <xdr:to>
      <xdr:col>9</xdr:col>
      <xdr:colOff>170815</xdr:colOff>
      <xdr:row>75</xdr:row>
      <xdr:rowOff>18415</xdr:rowOff>
    </xdr:to>
    <xdr:pic>
      <xdr:nvPicPr>
        <xdr:cNvPr id="11" name="图片 10" descr="TL8N~DGOUK[5@V6WT{N[5G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2550" y="12595860"/>
          <a:ext cx="4142740" cy="585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73"/>
  <sheetViews>
    <sheetView topLeftCell="H10" workbookViewId="0">
      <selection activeCell="P12" sqref="P12"/>
    </sheetView>
  </sheetViews>
  <sheetFormatPr defaultColWidth="9" defaultRowHeight="13.5"/>
  <cols>
    <col min="1" max="1" width="3.125" style="1" customWidth="1"/>
    <col min="2" max="2" width="6.625" style="6" customWidth="1"/>
    <col min="3" max="3" width="3.75" style="1" customWidth="1"/>
    <col min="4" max="4" width="11.375" style="7" customWidth="1"/>
    <col min="5" max="5" width="5.875" style="6" customWidth="1"/>
    <col min="6" max="6" width="11.5" style="7" customWidth="1"/>
    <col min="7" max="7" width="11.375" style="7" customWidth="1"/>
    <col min="8" max="8" width="4" style="1" customWidth="1"/>
    <col min="9" max="9" width="9" style="7" customWidth="1"/>
    <col min="10" max="10" width="3.625" style="1" customWidth="1"/>
    <col min="11" max="11" width="8.625" style="7" customWidth="1"/>
    <col min="12" max="12" width="10.125" style="7" customWidth="1"/>
    <col min="13" max="13" width="6.875" style="1" customWidth="1"/>
    <col min="14" max="14" width="11.3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30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6.1" customHeight="1" spans="1:25">
      <c r="A3" s="9" t="s">
        <v>13</v>
      </c>
      <c r="B3" s="9"/>
      <c r="C3" s="27">
        <v>2570000</v>
      </c>
      <c r="D3" s="28"/>
      <c r="E3" s="28"/>
      <c r="F3" s="223"/>
      <c r="G3" s="31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>
        <f>N7-G7</f>
        <v>-171027.18</v>
      </c>
      <c r="Q3" s="152"/>
      <c r="Y3" s="82"/>
    </row>
    <row r="4" ht="23.25" customHeight="1" spans="1:17">
      <c r="A4" s="9" t="s">
        <v>18</v>
      </c>
      <c r="B4" s="9"/>
      <c r="C4" s="27"/>
      <c r="D4" s="28"/>
      <c r="E4" s="28"/>
      <c r="F4" s="223"/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P4" s="1" t="s">
        <v>21</v>
      </c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P5" s="1">
        <v>93540</v>
      </c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 t="s">
        <v>36</v>
      </c>
    </row>
    <row r="7" s="3" customFormat="1" ht="29.25" customHeight="1" spans="1:21">
      <c r="A7" s="44">
        <v>1</v>
      </c>
      <c r="B7" s="58">
        <v>42605</v>
      </c>
      <c r="C7" s="46" t="s">
        <v>37</v>
      </c>
      <c r="D7" s="40">
        <v>2450000</v>
      </c>
      <c r="E7" s="224">
        <v>42583</v>
      </c>
      <c r="F7" s="40">
        <v>2450000</v>
      </c>
      <c r="G7" s="225">
        <v>2380000</v>
      </c>
      <c r="H7" s="72">
        <v>0.015</v>
      </c>
      <c r="I7" s="122">
        <f>C3*H7</f>
        <v>38550</v>
      </c>
      <c r="J7" s="133" t="s">
        <v>38</v>
      </c>
      <c r="K7" s="122">
        <v>1427.18</v>
      </c>
      <c r="L7" s="40">
        <v>1050</v>
      </c>
      <c r="M7" s="228" t="s">
        <v>39</v>
      </c>
      <c r="N7" s="202">
        <f>D7-I7-K7-L7-L8</f>
        <v>2208972.82</v>
      </c>
      <c r="O7" s="131"/>
      <c r="P7" s="132">
        <v>37410</v>
      </c>
      <c r="Q7" s="152" t="s">
        <v>40</v>
      </c>
      <c r="R7" s="160"/>
      <c r="S7" s="160"/>
      <c r="T7" s="160"/>
      <c r="U7" s="160"/>
    </row>
    <row r="8" s="3" customFormat="1" ht="45" customHeight="1" spans="1:21">
      <c r="A8" s="44"/>
      <c r="B8" s="226" t="s">
        <v>41</v>
      </c>
      <c r="C8" s="227"/>
      <c r="D8" s="227"/>
      <c r="E8" s="227"/>
      <c r="F8" s="227"/>
      <c r="G8" s="227"/>
      <c r="H8" s="227"/>
      <c r="I8" s="227"/>
      <c r="J8" s="227"/>
      <c r="K8" s="229"/>
      <c r="L8" s="230">
        <v>200000</v>
      </c>
      <c r="M8" s="231" t="s">
        <v>42</v>
      </c>
      <c r="N8" s="106"/>
      <c r="O8" s="131"/>
      <c r="P8" s="132"/>
      <c r="Q8" s="152"/>
      <c r="R8" s="160"/>
      <c r="S8" s="160"/>
      <c r="T8" s="160"/>
      <c r="U8" s="160"/>
    </row>
    <row r="9" ht="26.1" customHeight="1" spans="1:17">
      <c r="A9" s="44"/>
      <c r="B9" s="58"/>
      <c r="C9" s="46"/>
      <c r="D9" s="40"/>
      <c r="E9" s="40"/>
      <c r="F9" s="40"/>
      <c r="G9" s="40"/>
      <c r="H9" s="40"/>
      <c r="I9" s="40"/>
      <c r="J9" s="40"/>
      <c r="K9" s="40"/>
      <c r="L9" s="40"/>
      <c r="M9" s="40"/>
      <c r="N9" s="108"/>
      <c r="O9" s="89"/>
      <c r="Q9" s="151"/>
    </row>
    <row r="10" ht="26.1" customHeight="1" spans="1:17">
      <c r="A10" s="44"/>
      <c r="B10" s="58"/>
      <c r="C10" s="46"/>
      <c r="D10" s="40"/>
      <c r="E10" s="58"/>
      <c r="F10" s="55"/>
      <c r="G10" s="55"/>
      <c r="H10" s="56"/>
      <c r="I10" s="106"/>
      <c r="J10" s="107"/>
      <c r="K10" s="106"/>
      <c r="L10" s="117"/>
      <c r="M10" s="56"/>
      <c r="N10" s="208"/>
      <c r="O10" s="89"/>
      <c r="P10" s="7"/>
      <c r="Q10" s="211"/>
    </row>
    <row r="11" ht="26.1" customHeight="1" spans="1:17">
      <c r="A11" s="44"/>
      <c r="B11" s="58"/>
      <c r="C11" s="46"/>
      <c r="D11" s="40"/>
      <c r="E11" s="58"/>
      <c r="F11" s="55"/>
      <c r="G11" s="55"/>
      <c r="H11" s="56"/>
      <c r="I11" s="106"/>
      <c r="J11" s="107"/>
      <c r="K11" s="106"/>
      <c r="L11" s="117"/>
      <c r="M11" s="56"/>
      <c r="N11" s="208"/>
      <c r="O11" s="89"/>
      <c r="P11" s="7"/>
      <c r="Q11" s="211"/>
    </row>
    <row r="12" ht="26.1" customHeight="1" spans="1:17">
      <c r="A12" s="44"/>
      <c r="B12" s="58"/>
      <c r="C12" s="46"/>
      <c r="D12" s="40"/>
      <c r="E12" s="58"/>
      <c r="F12" s="55"/>
      <c r="G12" s="55"/>
      <c r="H12" s="56"/>
      <c r="I12" s="106"/>
      <c r="J12" s="107"/>
      <c r="K12" s="106"/>
      <c r="L12" s="117"/>
      <c r="M12" s="56"/>
      <c r="N12" s="208"/>
      <c r="O12" s="89"/>
      <c r="P12" s="7"/>
      <c r="Q12" s="211"/>
    </row>
    <row r="13" ht="26.1" customHeight="1" spans="1:17">
      <c r="A13" s="44"/>
      <c r="B13" s="58"/>
      <c r="C13" s="46"/>
      <c r="D13" s="40"/>
      <c r="E13" s="58"/>
      <c r="F13" s="40"/>
      <c r="G13" s="40"/>
      <c r="H13" s="59"/>
      <c r="I13" s="122"/>
      <c r="J13" s="44"/>
      <c r="K13" s="122"/>
      <c r="L13" s="40"/>
      <c r="M13" s="59"/>
      <c r="N13" s="122"/>
      <c r="O13" s="89"/>
      <c r="Q13" s="212"/>
    </row>
    <row r="14" ht="26.1" customHeight="1" spans="1:17">
      <c r="A14" s="44"/>
      <c r="B14" s="58"/>
      <c r="C14" s="46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Q14" s="211"/>
    </row>
    <row r="15" ht="26.1" customHeight="1" spans="1:17">
      <c r="A15" s="44"/>
      <c r="B15" s="58"/>
      <c r="C15" s="46"/>
      <c r="D15" s="40"/>
      <c r="E15" s="58"/>
      <c r="F15" s="40"/>
      <c r="G15" s="40"/>
      <c r="H15" s="59"/>
      <c r="I15" s="122"/>
      <c r="J15" s="44"/>
      <c r="K15" s="122"/>
      <c r="L15" s="40"/>
      <c r="M15" s="59"/>
      <c r="N15" s="122"/>
      <c r="O15" s="89"/>
      <c r="Q15" s="211"/>
    </row>
    <row r="16" ht="26.1" customHeight="1" spans="1:18">
      <c r="A16" s="44"/>
      <c r="B16" s="58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Q16" s="211"/>
      <c r="R16" s="162"/>
    </row>
    <row r="17" ht="26.1" customHeight="1" spans="1:18">
      <c r="A17" s="44"/>
      <c r="B17" s="58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Q17" s="213" t="s">
        <v>43</v>
      </c>
      <c r="R17" s="162"/>
    </row>
    <row r="18" ht="26.1" customHeight="1" spans="1:18">
      <c r="A18" s="44"/>
      <c r="B18" s="58"/>
      <c r="C18" s="46"/>
      <c r="D18" s="40"/>
      <c r="E18" s="58"/>
      <c r="F18" s="40"/>
      <c r="G18" s="40"/>
      <c r="H18" s="59"/>
      <c r="I18" s="122"/>
      <c r="J18" s="44"/>
      <c r="K18" s="122"/>
      <c r="L18" s="40"/>
      <c r="M18" s="59"/>
      <c r="N18" s="122"/>
      <c r="O18" s="89"/>
      <c r="P18" s="209"/>
      <c r="Q18" s="214" t="s">
        <v>44</v>
      </c>
      <c r="R18" s="162"/>
    </row>
    <row r="19" ht="26.1" customHeight="1" spans="1:18">
      <c r="A19" s="44"/>
      <c r="B19" s="58"/>
      <c r="C19" s="46"/>
      <c r="D19" s="40"/>
      <c r="E19" s="58"/>
      <c r="F19" s="40"/>
      <c r="G19" s="40"/>
      <c r="H19" s="59"/>
      <c r="I19" s="122"/>
      <c r="J19" s="44"/>
      <c r="K19" s="122"/>
      <c r="L19" s="40"/>
      <c r="M19" s="59"/>
      <c r="N19" s="122"/>
      <c r="O19" s="89"/>
      <c r="P19" s="7">
        <f>G7+50000</f>
        <v>2430000</v>
      </c>
      <c r="Q19" s="215" t="s">
        <v>45</v>
      </c>
      <c r="R19" s="82"/>
    </row>
    <row r="20" ht="26.1" customHeight="1" spans="1:21">
      <c r="A20" s="33" t="s">
        <v>46</v>
      </c>
      <c r="B20" s="33"/>
      <c r="C20" s="73" t="s">
        <v>47</v>
      </c>
      <c r="D20" s="74">
        <f>SUM(D7:D19)</f>
        <v>2450000</v>
      </c>
      <c r="E20" s="73" t="s">
        <v>47</v>
      </c>
      <c r="F20" s="74">
        <f>SUM(F7:F19)</f>
        <v>2450000</v>
      </c>
      <c r="G20" s="74">
        <f>SUM(G7:G19)</f>
        <v>2380000</v>
      </c>
      <c r="H20" s="73" t="s">
        <v>47</v>
      </c>
      <c r="I20" s="74">
        <f>SUM(I7:I19)</f>
        <v>38550</v>
      </c>
      <c r="J20" s="73" t="s">
        <v>47</v>
      </c>
      <c r="K20" s="74">
        <f>SUM(K7:K19)</f>
        <v>1427.18</v>
      </c>
      <c r="L20" s="74"/>
      <c r="M20" s="73" t="s">
        <v>47</v>
      </c>
      <c r="N20" s="74">
        <f>SUM(N7:N19)</f>
        <v>2208972.82</v>
      </c>
      <c r="O20" s="136"/>
      <c r="P20" s="1">
        <f>C3*0.02</f>
        <v>51400</v>
      </c>
      <c r="Q20" s="216"/>
      <c r="R20" s="162"/>
      <c r="S20" s="156"/>
      <c r="T20" s="156"/>
      <c r="U20" s="156"/>
    </row>
    <row r="21" ht="26.1" customHeight="1" spans="1:18">
      <c r="A21" s="44" t="s">
        <v>48</v>
      </c>
      <c r="B21" s="44"/>
      <c r="C21" s="44" t="s">
        <v>49</v>
      </c>
      <c r="D21" s="59">
        <f>N7</f>
        <v>2208972.82</v>
      </c>
      <c r="E21" s="59"/>
      <c r="F21" s="59"/>
      <c r="G21" s="59"/>
      <c r="H21" s="59" t="s">
        <v>50</v>
      </c>
      <c r="I21" s="59"/>
      <c r="J21" s="137" t="s">
        <v>51</v>
      </c>
      <c r="K21" s="137"/>
      <c r="L21" s="137"/>
      <c r="M21" s="137"/>
      <c r="N21" s="137"/>
      <c r="O21" s="89"/>
      <c r="P21" s="7"/>
      <c r="Q21" s="162"/>
      <c r="R21" s="162"/>
    </row>
    <row r="22" ht="26.1" customHeight="1" spans="1:18">
      <c r="A22" s="44"/>
      <c r="B22" s="44"/>
      <c r="C22" s="44" t="s">
        <v>52</v>
      </c>
      <c r="D22" s="178">
        <f>D21</f>
        <v>2208972.82</v>
      </c>
      <c r="E22" s="178"/>
      <c r="F22" s="178"/>
      <c r="G22" s="178"/>
      <c r="H22" s="59"/>
      <c r="I22" s="59"/>
      <c r="J22" s="137" t="s">
        <v>53</v>
      </c>
      <c r="K22" s="137"/>
      <c r="L22" s="137"/>
      <c r="M22" s="137"/>
      <c r="N22" s="137"/>
      <c r="O22" s="89"/>
      <c r="P22" s="209"/>
      <c r="Q22" s="162"/>
      <c r="R22" s="162"/>
    </row>
    <row r="23" ht="45" customHeight="1" spans="1:18">
      <c r="A23" s="33" t="s">
        <v>54</v>
      </c>
      <c r="B23" s="33"/>
      <c r="C23" s="191" t="s">
        <v>55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4"/>
      <c r="O23" s="89"/>
      <c r="P23" s="1">
        <v>37410</v>
      </c>
      <c r="Q23" s="217" t="s">
        <v>56</v>
      </c>
      <c r="R23" s="160" t="s">
        <v>57</v>
      </c>
    </row>
    <row r="24" ht="45" customHeight="1" spans="1:21">
      <c r="A24" s="33" t="s">
        <v>58</v>
      </c>
      <c r="B24" s="33"/>
      <c r="C24" s="79" t="s">
        <v>59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139"/>
      <c r="O24" s="89"/>
      <c r="P24" s="82"/>
      <c r="Q24" s="218" t="s">
        <v>60</v>
      </c>
      <c r="R24" s="160" t="s">
        <v>61</v>
      </c>
      <c r="S24" s="219"/>
      <c r="T24" s="162"/>
      <c r="U24" s="162"/>
    </row>
    <row r="25" ht="45" customHeight="1" spans="1:19">
      <c r="A25" s="33" t="s">
        <v>62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89"/>
      <c r="Q25" s="220" t="s">
        <v>59</v>
      </c>
      <c r="S25" s="5" t="s">
        <v>63</v>
      </c>
    </row>
    <row r="26" ht="45" customHeight="1" spans="1:17">
      <c r="A26" s="33" t="s">
        <v>64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82"/>
      <c r="Q26" s="221"/>
    </row>
    <row r="27" ht="42" customHeight="1" spans="1:21">
      <c r="A27" s="33" t="s">
        <v>65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89"/>
      <c r="P27" s="82"/>
      <c r="Q27" s="222"/>
      <c r="U27" s="163"/>
    </row>
    <row r="28" spans="17:17">
      <c r="Q28" s="164"/>
    </row>
    <row r="29" spans="17:17">
      <c r="Q29" s="164"/>
    </row>
    <row r="30" spans="17:17">
      <c r="Q30" s="164"/>
    </row>
    <row r="31" spans="17:17">
      <c r="Q31" s="164"/>
    </row>
    <row r="32" spans="17:17">
      <c r="Q32" s="165"/>
    </row>
    <row r="33" spans="17:17">
      <c r="Q33" s="165"/>
    </row>
    <row r="34" spans="17:17">
      <c r="Q34" s="165"/>
    </row>
    <row r="35" spans="4:7">
      <c r="D35" s="82"/>
      <c r="G35" s="82"/>
    </row>
    <row r="40" spans="2:2">
      <c r="B40" s="82"/>
    </row>
    <row r="73" spans="2:2">
      <c r="B73" s="82"/>
    </row>
  </sheetData>
  <mergeCells count="38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B8:K8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N7:N8"/>
    <mergeCell ref="A21:B22"/>
    <mergeCell ref="H21:I22"/>
  </mergeCells>
  <pageMargins left="0" right="0" top="0.15625" bottom="0" header="0.313888888888889" footer="0.313888888888889"/>
  <pageSetup paperSize="9" scale="95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7"/>
  <sheetViews>
    <sheetView tabSelected="1" topLeftCell="A14" workbookViewId="0">
      <selection activeCell="Q26" sqref="Q26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6.1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s="1" customFormat="1" ht="28.5" customHeight="1" spans="1:30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s="1" customFormat="1" ht="26.1" customHeight="1" spans="1:21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  <c r="R2" s="5"/>
      <c r="S2" s="5"/>
      <c r="T2" s="5"/>
      <c r="U2" s="5"/>
    </row>
    <row r="3" s="1" customFormat="1" ht="29.25" customHeight="1" spans="1:25">
      <c r="A3" s="13" t="s">
        <v>13</v>
      </c>
      <c r="B3" s="14"/>
      <c r="C3" s="15">
        <v>8004987.58</v>
      </c>
      <c r="D3" s="16"/>
      <c r="E3" s="17" t="s">
        <v>73</v>
      </c>
      <c r="F3" s="18">
        <v>2570000</v>
      </c>
      <c r="G3" s="19" t="s">
        <v>14</v>
      </c>
      <c r="H3" s="20" t="s">
        <v>15</v>
      </c>
      <c r="I3" s="86"/>
      <c r="J3" s="86"/>
      <c r="K3" s="87"/>
      <c r="L3" s="13" t="s">
        <v>16</v>
      </c>
      <c r="M3" s="14"/>
      <c r="N3" s="88" t="s">
        <v>17</v>
      </c>
      <c r="O3" s="89"/>
      <c r="P3" s="7"/>
      <c r="Q3" s="152"/>
      <c r="R3" s="5"/>
      <c r="S3" s="5"/>
      <c r="T3" s="5"/>
      <c r="U3" s="5"/>
      <c r="Y3" s="82"/>
    </row>
    <row r="4" s="1" customFormat="1" ht="29.25" customHeight="1" spans="1:25">
      <c r="A4" s="21"/>
      <c r="B4" s="22"/>
      <c r="C4" s="23"/>
      <c r="D4" s="24"/>
      <c r="E4" s="17" t="s">
        <v>87</v>
      </c>
      <c r="F4" s="18">
        <v>5434987.58</v>
      </c>
      <c r="G4" s="25"/>
      <c r="H4" s="26"/>
      <c r="I4" s="90"/>
      <c r="J4" s="90"/>
      <c r="K4" s="91"/>
      <c r="L4" s="21"/>
      <c r="M4" s="22"/>
      <c r="N4" s="92"/>
      <c r="O4" s="89"/>
      <c r="P4" s="7"/>
      <c r="Q4" s="152"/>
      <c r="R4" s="5"/>
      <c r="S4" s="5"/>
      <c r="T4" s="5"/>
      <c r="U4" s="5"/>
      <c r="Y4" s="82"/>
    </row>
    <row r="5" s="1" customFormat="1" ht="23.25" customHeight="1" spans="1:21">
      <c r="A5" s="9" t="s">
        <v>18</v>
      </c>
      <c r="B5" s="9"/>
      <c r="C5" s="27"/>
      <c r="D5" s="28"/>
      <c r="E5" s="29" t="s">
        <v>88</v>
      </c>
      <c r="F5" s="30">
        <v>4281600</v>
      </c>
      <c r="G5" s="31" t="s">
        <v>19</v>
      </c>
      <c r="H5" s="32"/>
      <c r="I5" s="93"/>
      <c r="J5" s="93"/>
      <c r="K5" s="94"/>
      <c r="L5" s="9" t="s">
        <v>20</v>
      </c>
      <c r="M5" s="9"/>
      <c r="N5" s="95">
        <v>3093</v>
      </c>
      <c r="O5" s="89"/>
      <c r="Q5" s="151"/>
      <c r="R5" s="5"/>
      <c r="S5" s="5"/>
      <c r="T5" s="5"/>
      <c r="U5" s="5"/>
    </row>
    <row r="6" s="1" customFormat="1" ht="26.1" customHeight="1" spans="1:21">
      <c r="A6" s="33" t="s">
        <v>22</v>
      </c>
      <c r="B6" s="33" t="s">
        <v>23</v>
      </c>
      <c r="C6" s="33"/>
      <c r="D6" s="33"/>
      <c r="E6" s="33" t="s">
        <v>24</v>
      </c>
      <c r="F6" s="33"/>
      <c r="G6" s="34" t="s">
        <v>25</v>
      </c>
      <c r="H6" s="33" t="s">
        <v>26</v>
      </c>
      <c r="I6" s="33"/>
      <c r="J6" s="33" t="s">
        <v>27</v>
      </c>
      <c r="K6" s="33"/>
      <c r="L6" s="33" t="s">
        <v>28</v>
      </c>
      <c r="M6" s="33"/>
      <c r="N6" s="34" t="s">
        <v>29</v>
      </c>
      <c r="O6" s="89"/>
      <c r="Q6" s="152"/>
      <c r="R6" s="5"/>
      <c r="S6" s="5"/>
      <c r="T6" s="5"/>
      <c r="U6" s="5"/>
    </row>
    <row r="7" s="1" customFormat="1" ht="26.1" customHeight="1" spans="1:21">
      <c r="A7" s="33"/>
      <c r="B7" s="35" t="s">
        <v>30</v>
      </c>
      <c r="C7" s="33" t="s">
        <v>31</v>
      </c>
      <c r="D7" s="34" t="s">
        <v>32</v>
      </c>
      <c r="E7" s="35" t="s">
        <v>30</v>
      </c>
      <c r="F7" s="34" t="s">
        <v>32</v>
      </c>
      <c r="G7" s="34" t="s">
        <v>32</v>
      </c>
      <c r="H7" s="33" t="s">
        <v>33</v>
      </c>
      <c r="I7" s="34" t="s">
        <v>32</v>
      </c>
      <c r="J7" s="33" t="s">
        <v>34</v>
      </c>
      <c r="K7" s="34" t="s">
        <v>32</v>
      </c>
      <c r="L7" s="34" t="s">
        <v>32</v>
      </c>
      <c r="M7" s="33" t="s">
        <v>35</v>
      </c>
      <c r="N7" s="34"/>
      <c r="O7" s="89"/>
      <c r="Q7" s="151"/>
      <c r="R7" s="5">
        <v>2578132</v>
      </c>
      <c r="S7" s="5"/>
      <c r="T7" s="5"/>
      <c r="U7" s="5"/>
    </row>
    <row r="8" s="2" customFormat="1" ht="30.75" customHeight="1" spans="1:21">
      <c r="A8" s="9">
        <v>1</v>
      </c>
      <c r="B8" s="36">
        <v>42605</v>
      </c>
      <c r="C8" s="37" t="s">
        <v>37</v>
      </c>
      <c r="D8" s="38">
        <v>2450000</v>
      </c>
      <c r="E8" s="39">
        <v>42583</v>
      </c>
      <c r="F8" s="38">
        <v>2450000</v>
      </c>
      <c r="G8" s="40">
        <v>2330000</v>
      </c>
      <c r="H8" s="41">
        <v>0.015</v>
      </c>
      <c r="I8" s="96">
        <v>38550</v>
      </c>
      <c r="J8" s="97" t="s">
        <v>38</v>
      </c>
      <c r="K8" s="96">
        <v>1427.18</v>
      </c>
      <c r="L8" s="98">
        <v>1050</v>
      </c>
      <c r="M8" s="99" t="s">
        <v>39</v>
      </c>
      <c r="N8" s="100">
        <f>D8-I8-K8-L8-L9</f>
        <v>2208972.82</v>
      </c>
      <c r="O8" s="101"/>
      <c r="P8" s="1"/>
      <c r="Q8" s="152"/>
      <c r="R8" s="5">
        <v>5434987.58</v>
      </c>
      <c r="S8" s="5"/>
      <c r="T8" s="5"/>
      <c r="U8" s="153"/>
    </row>
    <row r="9" s="2" customFormat="1" ht="39" customHeight="1" spans="1:21">
      <c r="A9" s="9"/>
      <c r="B9" s="42" t="s">
        <v>41</v>
      </c>
      <c r="C9" s="43"/>
      <c r="D9" s="43"/>
      <c r="E9" s="43"/>
      <c r="F9" s="43"/>
      <c r="G9" s="43"/>
      <c r="H9" s="43"/>
      <c r="I9" s="43"/>
      <c r="J9" s="43"/>
      <c r="K9" s="102"/>
      <c r="L9" s="103">
        <v>200000</v>
      </c>
      <c r="M9" s="104" t="s">
        <v>42</v>
      </c>
      <c r="N9" s="105"/>
      <c r="O9" s="101"/>
      <c r="P9" s="1"/>
      <c r="Q9" s="151"/>
      <c r="R9" s="5">
        <v>4281600</v>
      </c>
      <c r="S9" s="5"/>
      <c r="T9" s="5"/>
      <c r="U9" s="153"/>
    </row>
    <row r="10" s="1" customFormat="1" ht="14.25" customHeight="1" spans="1:21">
      <c r="A10" s="44"/>
      <c r="B10" s="45"/>
      <c r="C10" s="46"/>
      <c r="D10" s="40"/>
      <c r="E10" s="40"/>
      <c r="F10" s="40"/>
      <c r="G10" s="40"/>
      <c r="H10" s="40"/>
      <c r="I10" s="106"/>
      <c r="J10" s="107"/>
      <c r="K10" s="106"/>
      <c r="L10" s="40"/>
      <c r="M10" s="40"/>
      <c r="N10" s="108"/>
      <c r="O10" s="89"/>
      <c r="Q10" s="152"/>
      <c r="R10" s="5"/>
      <c r="S10" s="5"/>
      <c r="T10" s="5"/>
      <c r="U10" s="5"/>
    </row>
    <row r="11" s="2" customFormat="1" ht="26.1" customHeight="1" spans="1:21">
      <c r="A11" s="9">
        <v>2</v>
      </c>
      <c r="B11" s="47">
        <v>42614</v>
      </c>
      <c r="C11" s="37" t="s">
        <v>37</v>
      </c>
      <c r="D11" s="38">
        <v>300000</v>
      </c>
      <c r="E11" s="48">
        <v>42626</v>
      </c>
      <c r="F11" s="49">
        <v>300000</v>
      </c>
      <c r="G11" s="49">
        <v>300000</v>
      </c>
      <c r="H11" s="41">
        <v>0.015</v>
      </c>
      <c r="I11" s="109">
        <v>42974.81</v>
      </c>
      <c r="J11" s="110" t="s">
        <v>38</v>
      </c>
      <c r="K11" s="100">
        <v>174.76</v>
      </c>
      <c r="L11" s="49">
        <v>0</v>
      </c>
      <c r="M11" s="111"/>
      <c r="N11" s="112">
        <f>D11-I11-K11-L11</f>
        <v>256850.43</v>
      </c>
      <c r="O11" s="101"/>
      <c r="P11" s="1"/>
      <c r="Q11" s="151"/>
      <c r="R11" s="5"/>
      <c r="S11" s="5"/>
      <c r="T11" s="5"/>
      <c r="U11" s="153"/>
    </row>
    <row r="12" s="2" customFormat="1" ht="18.75" customHeight="1" spans="1:21">
      <c r="A12" s="9"/>
      <c r="B12" s="47"/>
      <c r="C12" s="37"/>
      <c r="D12" s="50"/>
      <c r="E12" s="51"/>
      <c r="F12" s="52"/>
      <c r="G12" s="52"/>
      <c r="H12" s="53" t="s">
        <v>70</v>
      </c>
      <c r="I12" s="113"/>
      <c r="J12" s="114"/>
      <c r="K12" s="113"/>
      <c r="L12" s="52"/>
      <c r="M12" s="115"/>
      <c r="N12" s="116"/>
      <c r="O12" s="101"/>
      <c r="P12" s="1"/>
      <c r="Q12" s="152"/>
      <c r="R12" s="5"/>
      <c r="S12" s="5"/>
      <c r="T12" s="5"/>
      <c r="U12" s="153"/>
    </row>
    <row r="13" s="1" customFormat="1" ht="10.5" customHeight="1" spans="1:21">
      <c r="A13" s="44"/>
      <c r="B13" s="45"/>
      <c r="C13" s="46"/>
      <c r="D13" s="40"/>
      <c r="E13" s="54"/>
      <c r="F13" s="55"/>
      <c r="G13" s="55"/>
      <c r="H13" s="56"/>
      <c r="I13" s="106"/>
      <c r="J13" s="107"/>
      <c r="K13" s="106"/>
      <c r="L13" s="117"/>
      <c r="M13" s="56"/>
      <c r="N13" s="118"/>
      <c r="O13" s="89"/>
      <c r="Q13" s="151"/>
      <c r="R13" s="5"/>
      <c r="S13" s="5"/>
      <c r="T13" s="5"/>
      <c r="U13" s="5"/>
    </row>
    <row r="14" s="2" customFormat="1" ht="32.25" customHeight="1" spans="1:21">
      <c r="A14" s="9">
        <v>3</v>
      </c>
      <c r="B14" s="36">
        <v>42635</v>
      </c>
      <c r="C14" s="37" t="s">
        <v>37</v>
      </c>
      <c r="D14" s="38">
        <v>2800000</v>
      </c>
      <c r="E14" s="48">
        <v>43419</v>
      </c>
      <c r="F14" s="38">
        <v>2800000</v>
      </c>
      <c r="G14" s="38">
        <v>8000500</v>
      </c>
      <c r="H14" s="57"/>
      <c r="I14" s="96"/>
      <c r="J14" s="97" t="s">
        <v>38</v>
      </c>
      <c r="K14" s="96">
        <v>1631.07</v>
      </c>
      <c r="L14" s="119">
        <v>50000</v>
      </c>
      <c r="M14" s="120" t="s">
        <v>69</v>
      </c>
      <c r="N14" s="96">
        <f>D14-I14-K14-L14</f>
        <v>2748368.93</v>
      </c>
      <c r="O14" s="101"/>
      <c r="P14" s="121"/>
      <c r="Q14" s="154"/>
      <c r="R14" s="153"/>
      <c r="S14" s="153"/>
      <c r="T14" s="153"/>
      <c r="U14" s="153"/>
    </row>
    <row r="15" s="1" customFormat="1" ht="20.1" customHeight="1" spans="1:21">
      <c r="A15" s="44"/>
      <c r="B15" s="45"/>
      <c r="C15" s="37"/>
      <c r="D15" s="40"/>
      <c r="E15" s="58"/>
      <c r="F15" s="40"/>
      <c r="G15" s="40"/>
      <c r="H15" s="59"/>
      <c r="I15" s="122"/>
      <c r="J15" s="44"/>
      <c r="K15" s="122"/>
      <c r="L15" s="123"/>
      <c r="M15" s="124"/>
      <c r="N15" s="122"/>
      <c r="O15" s="89"/>
      <c r="P15" s="121"/>
      <c r="Q15" s="151"/>
      <c r="R15" s="5"/>
      <c r="S15" s="5"/>
      <c r="T15" s="5"/>
      <c r="U15" s="5"/>
    </row>
    <row r="16" s="1" customFormat="1" ht="20.1" customHeight="1" spans="1:21">
      <c r="A16" s="33">
        <v>4</v>
      </c>
      <c r="B16" s="60" t="s">
        <v>77</v>
      </c>
      <c r="C16" s="61"/>
      <c r="D16" s="62"/>
      <c r="E16" s="35"/>
      <c r="F16" s="62"/>
      <c r="G16" s="62"/>
      <c r="H16" s="34"/>
      <c r="I16" s="125"/>
      <c r="J16" s="33"/>
      <c r="K16" s="125"/>
      <c r="L16" s="119">
        <v>-50000</v>
      </c>
      <c r="M16" s="124" t="s">
        <v>89</v>
      </c>
      <c r="N16" s="125">
        <f>F16-L16</f>
        <v>50000</v>
      </c>
      <c r="O16" s="89"/>
      <c r="P16" s="7"/>
      <c r="Q16" s="155"/>
      <c r="R16" s="156"/>
      <c r="S16" s="156"/>
      <c r="T16" s="156"/>
      <c r="U16" s="156"/>
    </row>
    <row r="17" s="1" customFormat="1" ht="12" customHeight="1" spans="1:21">
      <c r="A17" s="44"/>
      <c r="B17" s="45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P17" s="121"/>
      <c r="Q17"/>
      <c r="R17" s="5"/>
      <c r="S17" s="5"/>
      <c r="T17" s="5"/>
      <c r="U17" s="5"/>
    </row>
    <row r="18" s="2" customFormat="1" ht="42.75" customHeight="1" spans="1:21">
      <c r="A18" s="9">
        <v>5</v>
      </c>
      <c r="B18" s="63">
        <v>42712</v>
      </c>
      <c r="C18" s="37" t="s">
        <v>37</v>
      </c>
      <c r="D18" s="38">
        <v>200000</v>
      </c>
      <c r="E18" s="64">
        <v>43449</v>
      </c>
      <c r="F18" s="65">
        <v>200000</v>
      </c>
      <c r="G18" s="38"/>
      <c r="H18" s="41" t="s">
        <v>79</v>
      </c>
      <c r="I18" s="96">
        <v>4725.19</v>
      </c>
      <c r="J18" s="97" t="s">
        <v>38</v>
      </c>
      <c r="K18" s="96">
        <v>116.5</v>
      </c>
      <c r="L18" s="38">
        <v>500</v>
      </c>
      <c r="M18" s="126" t="s">
        <v>80</v>
      </c>
      <c r="N18" s="96">
        <f t="shared" ref="N18:N23" si="0">D18-I18-K18-L18</f>
        <v>194658.31</v>
      </c>
      <c r="O18" s="101"/>
      <c r="P18" s="64">
        <v>42753</v>
      </c>
      <c r="Q18" s="157">
        <v>500000</v>
      </c>
      <c r="R18" s="153"/>
      <c r="S18" s="153"/>
      <c r="T18" s="153"/>
      <c r="U18" s="153"/>
    </row>
    <row r="19" s="1" customFormat="1" ht="26.25" customHeight="1" spans="1:21">
      <c r="A19" s="33"/>
      <c r="B19" s="35"/>
      <c r="C19" s="61"/>
      <c r="D19" s="62"/>
      <c r="E19" s="35"/>
      <c r="F19" s="62"/>
      <c r="G19" s="62"/>
      <c r="H19" s="66" t="s">
        <v>81</v>
      </c>
      <c r="I19" s="125"/>
      <c r="J19" s="33"/>
      <c r="K19" s="125"/>
      <c r="L19" s="62"/>
      <c r="M19" s="34"/>
      <c r="N19" s="125"/>
      <c r="O19" s="89"/>
      <c r="P19" s="64">
        <v>42851</v>
      </c>
      <c r="Q19" s="157">
        <v>100000</v>
      </c>
      <c r="R19" s="156"/>
      <c r="S19" s="156"/>
      <c r="T19" s="156"/>
      <c r="U19" s="156"/>
    </row>
    <row r="20" s="1" customFormat="1" ht="20.25" customHeight="1" spans="1:21">
      <c r="A20" s="33"/>
      <c r="B20" s="45"/>
      <c r="C20" s="61"/>
      <c r="D20" s="62"/>
      <c r="E20" s="35"/>
      <c r="F20" s="62"/>
      <c r="G20" s="62"/>
      <c r="H20" s="66"/>
      <c r="I20" s="125"/>
      <c r="J20" s="33"/>
      <c r="K20" s="125"/>
      <c r="L20" s="62"/>
      <c r="M20" s="34"/>
      <c r="N20" s="125"/>
      <c r="O20" s="89"/>
      <c r="P20" s="7"/>
      <c r="Q20" s="158"/>
      <c r="R20" s="156"/>
      <c r="S20" s="156"/>
      <c r="T20" s="156"/>
      <c r="U20" s="156"/>
    </row>
    <row r="21" s="1" customFormat="1" ht="33" customHeight="1" spans="1:21">
      <c r="A21" s="33">
        <v>6</v>
      </c>
      <c r="B21" s="67">
        <v>42755</v>
      </c>
      <c r="C21" s="61" t="s">
        <v>37</v>
      </c>
      <c r="D21" s="62">
        <v>900000</v>
      </c>
      <c r="E21" s="64">
        <v>42753</v>
      </c>
      <c r="F21" s="62">
        <v>500000</v>
      </c>
      <c r="G21" s="62"/>
      <c r="H21" s="68">
        <v>0.015</v>
      </c>
      <c r="I21" s="125">
        <f t="shared" ref="I21:I25" si="1">D21*0.015</f>
        <v>13500</v>
      </c>
      <c r="J21" s="127" t="s">
        <v>38</v>
      </c>
      <c r="K21" s="125">
        <v>270.27</v>
      </c>
      <c r="L21" s="62">
        <v>50</v>
      </c>
      <c r="M21" s="128"/>
      <c r="N21" s="125">
        <f t="shared" si="0"/>
        <v>886179.73</v>
      </c>
      <c r="O21" s="89"/>
      <c r="P21" s="7"/>
      <c r="Q21" s="159"/>
      <c r="R21" s="156"/>
      <c r="S21" s="156"/>
      <c r="T21" s="156"/>
      <c r="U21" s="156"/>
    </row>
    <row r="22" s="1" customFormat="1" ht="20.25" customHeight="1" spans="1:21">
      <c r="A22" s="33"/>
      <c r="B22" s="69"/>
      <c r="C22" s="61"/>
      <c r="D22" s="62"/>
      <c r="E22" s="35"/>
      <c r="F22" s="62"/>
      <c r="G22" s="62"/>
      <c r="H22" s="66"/>
      <c r="I22" s="125"/>
      <c r="J22" s="33"/>
      <c r="K22" s="125"/>
      <c r="L22" s="129" t="s">
        <v>85</v>
      </c>
      <c r="M22" s="34"/>
      <c r="N22" s="125"/>
      <c r="O22" s="89"/>
      <c r="P22" s="7"/>
      <c r="Q22" s="158"/>
      <c r="R22" s="156"/>
      <c r="S22" s="156"/>
      <c r="T22" s="156"/>
      <c r="U22" s="156"/>
    </row>
    <row r="23" s="1" customFormat="1" ht="33" customHeight="1" spans="1:21">
      <c r="A23" s="33">
        <v>7</v>
      </c>
      <c r="B23" s="67">
        <v>42760</v>
      </c>
      <c r="C23" s="61" t="s">
        <v>37</v>
      </c>
      <c r="D23" s="62">
        <v>100000</v>
      </c>
      <c r="E23" s="64">
        <v>42851</v>
      </c>
      <c r="F23" s="62">
        <v>100000</v>
      </c>
      <c r="G23" s="62"/>
      <c r="H23" s="68">
        <v>0.015</v>
      </c>
      <c r="I23" s="125">
        <f t="shared" si="1"/>
        <v>1500</v>
      </c>
      <c r="J23" s="127" t="s">
        <v>38</v>
      </c>
      <c r="K23" s="125">
        <v>0</v>
      </c>
      <c r="L23" s="62"/>
      <c r="M23" s="128"/>
      <c r="N23" s="125">
        <f t="shared" si="0"/>
        <v>98500</v>
      </c>
      <c r="O23" s="89"/>
      <c r="P23" s="7"/>
      <c r="Q23" s="159"/>
      <c r="R23" s="156"/>
      <c r="S23" s="156"/>
      <c r="T23" s="156"/>
      <c r="U23" s="156"/>
    </row>
    <row r="24" s="3" customFormat="1" ht="33" customHeight="1" spans="1:21">
      <c r="A24" s="44"/>
      <c r="B24" s="45"/>
      <c r="C24" s="46"/>
      <c r="D24" s="40"/>
      <c r="E24" s="58"/>
      <c r="F24" s="40"/>
      <c r="G24" s="40"/>
      <c r="H24" s="70"/>
      <c r="I24" s="122"/>
      <c r="J24" s="44"/>
      <c r="K24" s="122"/>
      <c r="L24" s="130" t="s">
        <v>85</v>
      </c>
      <c r="M24" s="59"/>
      <c r="N24" s="122"/>
      <c r="O24" s="131"/>
      <c r="P24" s="132"/>
      <c r="Q24" s="151"/>
      <c r="R24" s="160"/>
      <c r="S24" s="160"/>
      <c r="T24" s="160"/>
      <c r="U24" s="160"/>
    </row>
    <row r="25" s="3" customFormat="1" ht="33" customHeight="1" spans="1:21">
      <c r="A25" s="33">
        <v>8</v>
      </c>
      <c r="B25" s="67">
        <v>43140</v>
      </c>
      <c r="C25" s="61" t="s">
        <v>37</v>
      </c>
      <c r="D25" s="62">
        <v>3000000</v>
      </c>
      <c r="E25" s="35">
        <v>43138</v>
      </c>
      <c r="F25" s="62">
        <v>4516896.61</v>
      </c>
      <c r="G25" s="62"/>
      <c r="H25" s="68">
        <v>0.015</v>
      </c>
      <c r="I25" s="125">
        <f t="shared" si="1"/>
        <v>45000</v>
      </c>
      <c r="J25" s="127" t="s">
        <v>38</v>
      </c>
      <c r="K25" s="125">
        <v>4245.52</v>
      </c>
      <c r="L25" s="62">
        <v>500</v>
      </c>
      <c r="M25" s="128" t="s">
        <v>90</v>
      </c>
      <c r="N25" s="125">
        <f>D25-I25-K25-L25</f>
        <v>2950254.48</v>
      </c>
      <c r="O25" s="131"/>
      <c r="P25" s="132"/>
      <c r="Q25" s="151"/>
      <c r="R25" s="160"/>
      <c r="S25" s="160"/>
      <c r="T25" s="160"/>
      <c r="U25" s="160"/>
    </row>
    <row r="26" s="4" customFormat="1" ht="23" customHeight="1" spans="1:21">
      <c r="A26" s="33">
        <v>9</v>
      </c>
      <c r="B26" s="67">
        <v>43969</v>
      </c>
      <c r="C26" s="61"/>
      <c r="D26" s="62"/>
      <c r="E26" s="35"/>
      <c r="F26" s="62"/>
      <c r="G26" s="62"/>
      <c r="H26" s="68"/>
      <c r="I26" s="125"/>
      <c r="J26" s="127"/>
      <c r="K26" s="125"/>
      <c r="L26" s="62">
        <v>-200000</v>
      </c>
      <c r="M26" s="128" t="s">
        <v>97</v>
      </c>
      <c r="N26" s="125">
        <v>100000</v>
      </c>
      <c r="O26" s="131"/>
      <c r="P26" s="132"/>
      <c r="Q26" s="161"/>
      <c r="R26" s="160"/>
      <c r="S26" s="160"/>
      <c r="T26" s="160"/>
      <c r="U26" s="160"/>
    </row>
    <row r="27" s="4" customFormat="1" ht="23" customHeight="1" spans="1:21">
      <c r="A27" s="33"/>
      <c r="B27" s="67"/>
      <c r="C27" s="61"/>
      <c r="D27" s="62"/>
      <c r="E27" s="35"/>
      <c r="F27" s="62"/>
      <c r="G27" s="62"/>
      <c r="H27" s="68"/>
      <c r="I27" s="125"/>
      <c r="J27" s="127"/>
      <c r="K27" s="125"/>
      <c r="L27" s="62">
        <v>100</v>
      </c>
      <c r="M27" s="128" t="s">
        <v>98</v>
      </c>
      <c r="N27" s="125"/>
      <c r="O27" s="131"/>
      <c r="P27" s="132"/>
      <c r="Q27" s="161"/>
      <c r="R27" s="160"/>
      <c r="S27" s="160"/>
      <c r="T27" s="160"/>
      <c r="U27" s="160"/>
    </row>
    <row r="28" s="4" customFormat="1" ht="23" customHeight="1" spans="1:21">
      <c r="A28" s="44">
        <v>10</v>
      </c>
      <c r="B28" s="71">
        <v>44652</v>
      </c>
      <c r="C28" s="46"/>
      <c r="D28" s="40"/>
      <c r="E28" s="58"/>
      <c r="F28" s="40"/>
      <c r="G28" s="40"/>
      <c r="H28" s="72"/>
      <c r="I28" s="122"/>
      <c r="J28" s="133"/>
      <c r="K28" s="122"/>
      <c r="L28" s="40">
        <v>50</v>
      </c>
      <c r="M28" s="134" t="s">
        <v>98</v>
      </c>
      <c r="N28" s="122">
        <v>99850</v>
      </c>
      <c r="O28" s="131"/>
      <c r="P28" s="132"/>
      <c r="Q28" s="161"/>
      <c r="R28" s="160"/>
      <c r="S28" s="160"/>
      <c r="T28" s="160"/>
      <c r="U28" s="160"/>
    </row>
    <row r="29" s="4" customFormat="1" ht="23" customHeight="1" spans="1:21">
      <c r="A29" s="44"/>
      <c r="B29" s="71"/>
      <c r="C29" s="46"/>
      <c r="D29" s="40"/>
      <c r="E29" s="58"/>
      <c r="F29" s="40"/>
      <c r="G29" s="40"/>
      <c r="H29" s="72"/>
      <c r="I29" s="122"/>
      <c r="J29" s="133"/>
      <c r="K29" s="122"/>
      <c r="L29" s="40"/>
      <c r="M29" s="134"/>
      <c r="N29" s="122"/>
      <c r="O29" s="131"/>
      <c r="P29" s="132"/>
      <c r="Q29" s="161"/>
      <c r="R29" s="160"/>
      <c r="S29" s="160"/>
      <c r="T29" s="160"/>
      <c r="U29" s="160"/>
    </row>
    <row r="30" s="4" customFormat="1" ht="20" customHeight="1" spans="1:21">
      <c r="A30" s="44"/>
      <c r="B30" s="71"/>
      <c r="C30" s="46"/>
      <c r="D30" s="40"/>
      <c r="E30" s="58"/>
      <c r="F30" s="40"/>
      <c r="G30" s="40"/>
      <c r="H30" s="72"/>
      <c r="I30" s="122"/>
      <c r="J30" s="133"/>
      <c r="K30" s="122"/>
      <c r="L30" s="135"/>
      <c r="M30" s="135"/>
      <c r="N30" s="122"/>
      <c r="O30" s="131"/>
      <c r="P30" s="132"/>
      <c r="Q30" s="161"/>
      <c r="R30" s="160"/>
      <c r="S30" s="160"/>
      <c r="T30" s="160"/>
      <c r="U30" s="160"/>
    </row>
    <row r="31" s="1" customFormat="1" ht="18.75" customHeight="1" spans="1:21">
      <c r="A31" s="33" t="s">
        <v>46</v>
      </c>
      <c r="B31" s="33"/>
      <c r="C31" s="73" t="s">
        <v>47</v>
      </c>
      <c r="D31" s="74">
        <f>SUM(D8:D30)</f>
        <v>9750000</v>
      </c>
      <c r="E31" s="73" t="s">
        <v>47</v>
      </c>
      <c r="F31" s="74">
        <f>SUM(F8:F30)</f>
        <v>10866896.61</v>
      </c>
      <c r="G31" s="74">
        <f>SUM(G8:G30)</f>
        <v>10630500</v>
      </c>
      <c r="H31" s="73" t="s">
        <v>47</v>
      </c>
      <c r="I31" s="74">
        <f>SUM(I8:I30)</f>
        <v>146250</v>
      </c>
      <c r="J31" s="73" t="s">
        <v>47</v>
      </c>
      <c r="K31" s="74">
        <f>SUM(K8:K30)</f>
        <v>7865.3</v>
      </c>
      <c r="L31" s="74">
        <f>SUM(L8:L29)</f>
        <v>2250</v>
      </c>
      <c r="M31" s="73" t="s">
        <v>47</v>
      </c>
      <c r="N31" s="74">
        <f>SUM(N8:N30)</f>
        <v>9593634.7</v>
      </c>
      <c r="O31" s="136"/>
      <c r="P31" s="121"/>
      <c r="Q31"/>
      <c r="R31" s="5"/>
      <c r="S31" s="5"/>
      <c r="T31" s="5"/>
      <c r="U31" s="156"/>
    </row>
    <row r="32" s="1" customFormat="1" ht="26.1" customHeight="1" spans="1:21">
      <c r="A32" s="44" t="s">
        <v>48</v>
      </c>
      <c r="B32" s="44"/>
      <c r="C32" s="44" t="s">
        <v>49</v>
      </c>
      <c r="D32" s="75">
        <v>199900</v>
      </c>
      <c r="E32" s="75"/>
      <c r="F32" s="75"/>
      <c r="G32" s="75"/>
      <c r="H32" s="59" t="s">
        <v>50</v>
      </c>
      <c r="I32" s="59"/>
      <c r="J32" s="137" t="s">
        <v>91</v>
      </c>
      <c r="K32" s="137"/>
      <c r="L32" s="137"/>
      <c r="M32" s="137"/>
      <c r="N32" s="137"/>
      <c r="O32" s="89"/>
      <c r="P32"/>
      <c r="Q32"/>
      <c r="R32" s="5"/>
      <c r="S32" s="5"/>
      <c r="T32" s="5"/>
      <c r="U32" s="5"/>
    </row>
    <row r="33" s="1" customFormat="1" ht="26.1" customHeight="1" spans="1:21">
      <c r="A33" s="44"/>
      <c r="B33" s="44"/>
      <c r="C33" s="44" t="s">
        <v>52</v>
      </c>
      <c r="D33" s="76">
        <f>D32</f>
        <v>199900</v>
      </c>
      <c r="E33" s="76"/>
      <c r="F33" s="76"/>
      <c r="G33" s="76"/>
      <c r="H33" s="59"/>
      <c r="I33" s="59"/>
      <c r="J33" s="137"/>
      <c r="K33" s="137"/>
      <c r="L33" s="137"/>
      <c r="M33" s="137"/>
      <c r="N33" s="137"/>
      <c r="O33" s="89"/>
      <c r="P33" s="121"/>
      <c r="Q33"/>
      <c r="R33" s="5"/>
      <c r="S33" s="5"/>
      <c r="T33" s="5"/>
      <c r="U33" s="5"/>
    </row>
    <row r="34" s="1" customFormat="1" ht="27" customHeight="1" spans="1:21">
      <c r="A34" s="33" t="s">
        <v>54</v>
      </c>
      <c r="B34" s="33"/>
      <c r="C34" s="77" t="s">
        <v>92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138"/>
      <c r="O34" s="89"/>
      <c r="P34" s="121"/>
      <c r="Q34"/>
      <c r="R34" s="5"/>
      <c r="S34" s="5"/>
      <c r="T34" s="5"/>
      <c r="U34" s="5"/>
    </row>
    <row r="35" s="1" customFormat="1" ht="27" customHeight="1" spans="1:21">
      <c r="A35" s="33" t="s">
        <v>58</v>
      </c>
      <c r="B35" s="33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139"/>
      <c r="O35" s="89"/>
      <c r="P35" s="121"/>
      <c r="Q35" s="151"/>
      <c r="R35" s="5"/>
      <c r="S35" s="5"/>
      <c r="T35" s="5"/>
      <c r="U35" s="162"/>
    </row>
    <row r="36" s="1" customFormat="1" ht="27" customHeight="1" spans="1:21">
      <c r="A36" s="33" t="s">
        <v>62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89"/>
      <c r="P36" s="121"/>
      <c r="Q36" s="152"/>
      <c r="R36" s="5"/>
      <c r="S36" s="5"/>
      <c r="T36" s="5"/>
      <c r="U36" s="5"/>
    </row>
    <row r="37" s="1" customFormat="1" ht="27" customHeight="1" spans="1:21">
      <c r="A37" s="33" t="s">
        <v>64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89"/>
      <c r="P37" s="121"/>
      <c r="Q37" s="151"/>
      <c r="R37" s="5"/>
      <c r="S37" s="5"/>
      <c r="T37" s="5"/>
      <c r="U37" s="5"/>
    </row>
    <row r="38" s="1" customFormat="1" ht="27" customHeight="1" spans="1:21">
      <c r="A38" s="33" t="s">
        <v>93</v>
      </c>
      <c r="B38" s="33"/>
      <c r="C38" s="81"/>
      <c r="D38" s="81"/>
      <c r="E38" s="81"/>
      <c r="F38" s="81"/>
      <c r="G38" s="81"/>
      <c r="H38" s="81"/>
      <c r="I38" s="33" t="s">
        <v>94</v>
      </c>
      <c r="J38" s="33"/>
      <c r="K38" s="140"/>
      <c r="L38" s="141"/>
      <c r="M38" s="141"/>
      <c r="N38" s="142"/>
      <c r="O38" s="89"/>
      <c r="P38" s="121"/>
      <c r="Q38" s="152"/>
      <c r="R38" s="5"/>
      <c r="S38" s="5"/>
      <c r="T38" s="5"/>
      <c r="U38" s="163"/>
    </row>
    <row r="39" s="1" customFormat="1" ht="14.25" spans="2:21">
      <c r="B39" s="6"/>
      <c r="D39" s="7"/>
      <c r="E39" s="6"/>
      <c r="F39" s="7"/>
      <c r="G39" s="7"/>
      <c r="I39" s="7"/>
      <c r="K39" s="7"/>
      <c r="L39" s="7"/>
      <c r="N39" s="7"/>
      <c r="O39" s="89"/>
      <c r="P39" s="121"/>
      <c r="Q39" s="151"/>
      <c r="R39" s="5"/>
      <c r="S39" s="5"/>
      <c r="T39" s="5"/>
      <c r="U39" s="5"/>
    </row>
    <row r="40" s="1" customFormat="1" ht="14.25" spans="2:21">
      <c r="B40" s="6"/>
      <c r="D40" s="7"/>
      <c r="E40" s="6"/>
      <c r="F40" s="7"/>
      <c r="G40" s="7"/>
      <c r="I40" s="7"/>
      <c r="K40" s="7"/>
      <c r="L40" s="7"/>
      <c r="N40" s="7"/>
      <c r="O40" s="89"/>
      <c r="P40" s="121"/>
      <c r="Q40" s="152"/>
      <c r="R40" s="5"/>
      <c r="S40" s="5"/>
      <c r="T40" s="5"/>
      <c r="U40" s="5"/>
    </row>
    <row r="41" s="1" customFormat="1" ht="14.25" spans="2:21">
      <c r="B41" s="6"/>
      <c r="D41" s="7"/>
      <c r="E41" s="6"/>
      <c r="F41" s="7"/>
      <c r="G41" s="7"/>
      <c r="I41" s="7"/>
      <c r="K41" s="7"/>
      <c r="L41" s="7"/>
      <c r="N41" s="7"/>
      <c r="O41" s="89"/>
      <c r="P41" s="121"/>
      <c r="Q41" s="151"/>
      <c r="R41" s="5"/>
      <c r="S41" s="5"/>
      <c r="T41" s="5"/>
      <c r="U41" s="5"/>
    </row>
    <row r="42" s="1" customFormat="1" spans="2:21">
      <c r="B42"/>
      <c r="D42"/>
      <c r="E42" s="6"/>
      <c r="F42" s="7"/>
      <c r="G42" s="7"/>
      <c r="I42" s="7"/>
      <c r="K42" s="7"/>
      <c r="L42" s="7"/>
      <c r="N42" s="7"/>
      <c r="O42" s="89"/>
      <c r="P42" s="121"/>
      <c r="Q42" s="164"/>
      <c r="R42" s="5"/>
      <c r="S42" s="5"/>
      <c r="T42" s="5"/>
      <c r="U42" s="5"/>
    </row>
    <row r="43" s="1" customFormat="1" spans="2:21">
      <c r="B43" s="6"/>
      <c r="D43" s="7"/>
      <c r="E43" s="6"/>
      <c r="F43" s="7"/>
      <c r="G43" s="7"/>
      <c r="I43" s="7"/>
      <c r="K43" s="7"/>
      <c r="L43" s="7"/>
      <c r="N43" s="7"/>
      <c r="O43" s="89"/>
      <c r="P43" s="121"/>
      <c r="Q43" s="165"/>
      <c r="R43" s="5"/>
      <c r="S43" s="5"/>
      <c r="T43" s="5"/>
      <c r="U43" s="5"/>
    </row>
    <row r="44" s="5" customFormat="1" spans="1:30">
      <c r="A44" s="1"/>
      <c r="B44"/>
      <c r="C44" s="1"/>
      <c r="D44" s="7"/>
      <c r="E44" s="6"/>
      <c r="F44" s="7"/>
      <c r="G44" s="7"/>
      <c r="H44" s="1"/>
      <c r="I44" s="7"/>
      <c r="J44" s="1"/>
      <c r="K44" s="7"/>
      <c r="L44" s="7"/>
      <c r="M44" s="1"/>
      <c r="N44" s="7"/>
      <c r="O44" s="89"/>
      <c r="P44" s="121"/>
      <c r="Q44" s="165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89"/>
      <c r="P45" s="121"/>
      <c r="Q45" s="165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/>
      <c r="E46" s="6"/>
      <c r="F46" s="7"/>
      <c r="G46" s="82"/>
      <c r="H46" s="1"/>
      <c r="I46" s="7"/>
      <c r="J46" s="1"/>
      <c r="K46" s="7"/>
      <c r="L46" s="7"/>
      <c r="M46" s="1"/>
      <c r="N46" s="7"/>
      <c r="O46" s="89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89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89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6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89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89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82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89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89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89"/>
      <c r="P53" s="121"/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21"/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43">
        <v>42583</v>
      </c>
      <c r="Q55" s="166">
        <v>450000</v>
      </c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43">
        <v>42583</v>
      </c>
      <c r="Q56" s="166">
        <v>1000000</v>
      </c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43">
        <v>42583</v>
      </c>
      <c r="Q57" s="166">
        <v>1000000</v>
      </c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43">
        <v>42626</v>
      </c>
      <c r="Q58" s="65">
        <v>300000</v>
      </c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43">
        <v>42679</v>
      </c>
      <c r="Q59" s="166">
        <v>1000000</v>
      </c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43">
        <v>42679</v>
      </c>
      <c r="Q60" s="166">
        <v>1000000</v>
      </c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43">
        <v>42679</v>
      </c>
      <c r="Q61" s="166">
        <v>800000</v>
      </c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43">
        <v>42719</v>
      </c>
      <c r="Q62" s="65">
        <v>200000</v>
      </c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69" s="5" customFormat="1" spans="1:30">
      <c r="A69" s="1"/>
      <c r="B69" s="6"/>
      <c r="C69" s="1"/>
      <c r="D69" s="7"/>
      <c r="E69" s="6"/>
      <c r="F69" s="7"/>
      <c r="G69" s="7"/>
      <c r="H69" s="1"/>
      <c r="I69" s="7"/>
      <c r="J69" s="1"/>
      <c r="K69" s="7"/>
      <c r="L69" s="7"/>
      <c r="M69" s="1"/>
      <c r="N69" s="7"/>
      <c r="O69" s="1"/>
      <c r="P69" s="121"/>
      <c r="V69" s="1"/>
      <c r="W69" s="1"/>
      <c r="X69" s="1"/>
      <c r="Y69" s="1"/>
      <c r="Z69" s="1"/>
      <c r="AA69" s="1"/>
      <c r="AB69" s="1"/>
      <c r="AC69" s="1"/>
      <c r="AD69" s="1"/>
    </row>
    <row r="70" s="5" customFormat="1" spans="1:30">
      <c r="A70" s="1"/>
      <c r="B70" s="6"/>
      <c r="C70" s="1"/>
      <c r="D70" s="7"/>
      <c r="E70" s="6"/>
      <c r="F70" s="7"/>
      <c r="G70" s="7"/>
      <c r="H70" s="1"/>
      <c r="I70" s="7"/>
      <c r="J70" s="1"/>
      <c r="K70" s="7"/>
      <c r="L70" s="7"/>
      <c r="M70" s="1"/>
      <c r="N70" s="7"/>
      <c r="O70" s="1"/>
      <c r="P70" s="121"/>
      <c r="V70" s="1"/>
      <c r="W70" s="1"/>
      <c r="X70" s="1"/>
      <c r="Y70" s="1"/>
      <c r="Z70" s="1"/>
      <c r="AA70" s="1"/>
      <c r="AB70" s="1"/>
      <c r="AC70" s="1"/>
      <c r="AD70" s="1"/>
    </row>
    <row r="71" s="5" customFormat="1" spans="1:30">
      <c r="A71" s="1"/>
      <c r="B71" s="6"/>
      <c r="C71" s="1"/>
      <c r="D71" s="7"/>
      <c r="E71" s="6"/>
      <c r="F71" s="7"/>
      <c r="G71" s="7"/>
      <c r="H71" s="1"/>
      <c r="I71" s="7"/>
      <c r="J71" s="1"/>
      <c r="K71" s="7"/>
      <c r="L71" s="7"/>
      <c r="M71" s="1"/>
      <c r="N71" s="7"/>
      <c r="O71" s="1"/>
      <c r="P71" s="121"/>
      <c r="V71" s="1"/>
      <c r="W71" s="1"/>
      <c r="X71" s="1"/>
      <c r="Y71" s="1"/>
      <c r="Z71" s="1"/>
      <c r="AA71" s="1"/>
      <c r="AB71" s="1"/>
      <c r="AC71" s="1"/>
      <c r="AD71" s="1"/>
    </row>
    <row r="72" s="5" customFormat="1" spans="1:30">
      <c r="A72" s="1"/>
      <c r="B72" s="6"/>
      <c r="C72" s="1"/>
      <c r="D72" s="7"/>
      <c r="E72" s="6"/>
      <c r="F72" s="7"/>
      <c r="G72" s="7"/>
      <c r="H72" s="1"/>
      <c r="I72" s="7"/>
      <c r="J72" s="1"/>
      <c r="K72" s="7"/>
      <c r="L72" s="7"/>
      <c r="M72" s="1"/>
      <c r="N72" s="7"/>
      <c r="O72" s="1"/>
      <c r="P72" s="121"/>
      <c r="V72" s="1"/>
      <c r="W72" s="1"/>
      <c r="X72" s="1"/>
      <c r="Y72" s="1"/>
      <c r="Z72" s="1"/>
      <c r="AA72" s="1"/>
      <c r="AB72" s="1"/>
      <c r="AC72" s="1"/>
      <c r="AD72" s="1"/>
    </row>
    <row r="73" s="5" customFormat="1" spans="1:30">
      <c r="A73" s="1"/>
      <c r="B73" s="6"/>
      <c r="C73" s="1"/>
      <c r="D73" s="7"/>
      <c r="E73" s="6"/>
      <c r="F73" s="7"/>
      <c r="G73" s="7"/>
      <c r="H73" s="1"/>
      <c r="I73" s="7"/>
      <c r="J73" s="1"/>
      <c r="K73" s="7"/>
      <c r="L73" s="7"/>
      <c r="M73" s="1"/>
      <c r="N73" s="7"/>
      <c r="O73" s="1"/>
      <c r="P73" s="121"/>
      <c r="V73" s="1"/>
      <c r="W73" s="1"/>
      <c r="X73" s="1"/>
      <c r="Y73" s="1"/>
      <c r="Z73" s="1"/>
      <c r="AA73" s="1"/>
      <c r="AB73" s="1"/>
      <c r="AC73" s="1"/>
      <c r="AD73" s="1"/>
    </row>
    <row r="74" s="5" customFormat="1" spans="1:30">
      <c r="A74" s="1"/>
      <c r="B74" s="6"/>
      <c r="C74" s="1"/>
      <c r="D74" s="7"/>
      <c r="E74" s="6"/>
      <c r="F74" s="7"/>
      <c r="G74" s="7"/>
      <c r="H74" s="1"/>
      <c r="I74" s="7"/>
      <c r="J74" s="1"/>
      <c r="K74" s="7"/>
      <c r="L74" s="7"/>
      <c r="M74" s="1"/>
      <c r="N74" s="7"/>
      <c r="O74" s="1"/>
      <c r="P74" s="121"/>
      <c r="V74" s="1"/>
      <c r="W74" s="1"/>
      <c r="X74" s="1"/>
      <c r="Y74" s="1"/>
      <c r="Z74" s="1"/>
      <c r="AA74" s="1"/>
      <c r="AB74" s="1"/>
      <c r="AC74" s="1"/>
      <c r="AD74" s="1"/>
    </row>
    <row r="75" s="5" customFormat="1" spans="1:30">
      <c r="A75" s="1"/>
      <c r="B75" s="6"/>
      <c r="C75" s="1"/>
      <c r="D75" s="7"/>
      <c r="E75" s="6"/>
      <c r="F75" s="7"/>
      <c r="G75" s="7"/>
      <c r="H75" s="1"/>
      <c r="I75" s="7"/>
      <c r="J75" s="1"/>
      <c r="K75" s="7"/>
      <c r="L75" s="7"/>
      <c r="M75" s="1"/>
      <c r="N75" s="7"/>
      <c r="O75" s="1"/>
      <c r="P75" s="121"/>
      <c r="V75" s="1"/>
      <c r="W75" s="1"/>
      <c r="X75" s="1"/>
      <c r="Y75" s="1"/>
      <c r="Z75" s="1"/>
      <c r="AA75" s="1"/>
      <c r="AB75" s="1"/>
      <c r="AC75" s="1"/>
      <c r="AD75" s="1"/>
    </row>
    <row r="76" s="5" customFormat="1" spans="1:30">
      <c r="A76" s="1"/>
      <c r="B76" s="6"/>
      <c r="C76" s="1"/>
      <c r="D76" s="7"/>
      <c r="E76" s="6"/>
      <c r="F76" s="7"/>
      <c r="G76" s="7"/>
      <c r="H76" s="1"/>
      <c r="I76" s="7"/>
      <c r="J76" s="1"/>
      <c r="K76" s="7"/>
      <c r="L76" s="7"/>
      <c r="M76" s="1"/>
      <c r="N76" s="7"/>
      <c r="O76" s="1"/>
      <c r="P76" s="121"/>
      <c r="V76" s="1"/>
      <c r="W76" s="1"/>
      <c r="X76" s="1"/>
      <c r="Y76" s="1"/>
      <c r="Z76" s="1"/>
      <c r="AA76" s="1"/>
      <c r="AB76" s="1"/>
      <c r="AC76" s="1"/>
      <c r="AD76" s="1"/>
    </row>
    <row r="77" s="1" customFormat="1" spans="2:21">
      <c r="B77" s="6"/>
      <c r="D77" s="7"/>
      <c r="E77" s="6"/>
      <c r="F77" s="7"/>
      <c r="G77" s="7"/>
      <c r="I77" s="7"/>
      <c r="K77" s="7"/>
      <c r="L77" s="7"/>
      <c r="N77" s="7"/>
      <c r="Q77" s="5"/>
      <c r="R77" s="5"/>
      <c r="S77" s="5"/>
      <c r="T77" s="5"/>
      <c r="U77" s="5"/>
    </row>
    <row r="78" s="1" customFormat="1" spans="2:21">
      <c r="B78" s="6"/>
      <c r="D78" s="7"/>
      <c r="E78" s="6"/>
      <c r="F78" s="7"/>
      <c r="G78" s="7"/>
      <c r="I78" s="7"/>
      <c r="K78" s="7"/>
      <c r="L78" s="7"/>
      <c r="N78" s="7"/>
      <c r="Q78" s="5"/>
      <c r="R78" s="5"/>
      <c r="S78" s="5"/>
      <c r="T78" s="5"/>
      <c r="U78" s="5"/>
    </row>
    <row r="79" s="1" customFormat="1" spans="2:21">
      <c r="B79" s="6"/>
      <c r="D79" s="7"/>
      <c r="E79" s="6"/>
      <c r="F79" s="7"/>
      <c r="G79" s="7"/>
      <c r="I79" s="7"/>
      <c r="K79" s="7"/>
      <c r="L79" s="7"/>
      <c r="N79" s="7"/>
      <c r="Q79" s="5"/>
      <c r="R79" s="5"/>
      <c r="S79" s="5"/>
      <c r="T79" s="5"/>
      <c r="U79" s="5"/>
    </row>
    <row r="80" s="1" customFormat="1" spans="2:21">
      <c r="B80" s="6"/>
      <c r="D80" s="7"/>
      <c r="E80" s="6"/>
      <c r="F80" s="7"/>
      <c r="G80" s="7"/>
      <c r="I80" s="7"/>
      <c r="K80" s="7"/>
      <c r="L80" s="7"/>
      <c r="N80" s="7"/>
      <c r="Q80" s="5"/>
      <c r="R80" s="5"/>
      <c r="S80" s="5"/>
      <c r="T80" s="5"/>
      <c r="U80" s="5"/>
    </row>
    <row r="81" s="1" customFormat="1" spans="2:21">
      <c r="B81" s="6"/>
      <c r="D81" s="7"/>
      <c r="E81" s="6"/>
      <c r="F81" s="7"/>
      <c r="G81" s="7"/>
      <c r="I81" s="7"/>
      <c r="K81" s="7"/>
      <c r="L81" s="7"/>
      <c r="N81" s="7"/>
      <c r="Q81" s="5"/>
      <c r="R81" s="5"/>
      <c r="S81" s="5"/>
      <c r="T81" s="5"/>
      <c r="U81" s="5"/>
    </row>
    <row r="82" s="1" customFormat="1" spans="2:21">
      <c r="B82" s="6"/>
      <c r="D82" s="7"/>
      <c r="E82" s="6"/>
      <c r="F82" s="7"/>
      <c r="G82" s="7"/>
      <c r="I82" s="7"/>
      <c r="K82" s="7"/>
      <c r="L82" s="7"/>
      <c r="N82" s="7"/>
      <c r="Q82" s="5"/>
      <c r="R82" s="5"/>
      <c r="S82" s="5"/>
      <c r="T82" s="5"/>
      <c r="U82" s="5"/>
    </row>
    <row r="83" s="1" customFormat="1" spans="2:21">
      <c r="B83" s="6"/>
      <c r="D83" s="7"/>
      <c r="E83" s="6"/>
      <c r="F83" s="7"/>
      <c r="G83" s="7"/>
      <c r="I83" s="7"/>
      <c r="K83" s="7"/>
      <c r="L83" s="7"/>
      <c r="N83" s="7"/>
      <c r="Q83" s="5"/>
      <c r="R83" s="5"/>
      <c r="S83" s="5"/>
      <c r="T83" s="5"/>
      <c r="U83" s="5"/>
    </row>
    <row r="84" s="5" customFormat="1" spans="1:30">
      <c r="A84" s="1"/>
      <c r="B84" s="82"/>
      <c r="C84" s="1"/>
      <c r="D84" s="7"/>
      <c r="E84" s="6"/>
      <c r="F84" s="7"/>
      <c r="G84" s="7"/>
      <c r="H84" s="1"/>
      <c r="I84" s="7"/>
      <c r="J84" s="1"/>
      <c r="K84" s="7"/>
      <c r="L84" s="7"/>
      <c r="M84" s="1"/>
      <c r="N84" s="7"/>
      <c r="O84" s="1"/>
      <c r="P84" s="1"/>
      <c r="V84" s="1"/>
      <c r="W84" s="1"/>
      <c r="X84" s="1"/>
      <c r="Y84" s="1"/>
      <c r="Z84" s="1"/>
      <c r="AA84" s="1"/>
      <c r="AB84" s="1"/>
      <c r="AC84" s="1"/>
      <c r="AD84" s="1"/>
    </row>
    <row r="85" s="1" customFormat="1" spans="2:21">
      <c r="B85" s="6"/>
      <c r="D85" s="7"/>
      <c r="E85" s="6"/>
      <c r="F85" s="7"/>
      <c r="G85" s="7"/>
      <c r="I85" s="7"/>
      <c r="K85" s="7"/>
      <c r="L85" s="7"/>
      <c r="N85" s="7"/>
      <c r="Q85" s="5"/>
      <c r="R85" s="5"/>
      <c r="S85" s="5"/>
      <c r="T85" s="5"/>
      <c r="U85" s="5"/>
    </row>
    <row r="86" s="1" customFormat="1" spans="2:21">
      <c r="B86" s="6"/>
      <c r="D86" s="7"/>
      <c r="E86" s="6"/>
      <c r="F86" s="7"/>
      <c r="G86" s="7"/>
      <c r="I86" s="7"/>
      <c r="K86" s="7"/>
      <c r="L86" s="7"/>
      <c r="N86" s="7"/>
      <c r="Q86" s="5"/>
      <c r="R86" s="5"/>
      <c r="S86" s="5"/>
      <c r="T86" s="5"/>
      <c r="U86" s="5"/>
    </row>
    <row r="87" s="1" customFormat="1" spans="2:21">
      <c r="B87"/>
      <c r="D87" s="7"/>
      <c r="E87" s="6"/>
      <c r="F87" s="7"/>
      <c r="G87" s="7"/>
      <c r="I87" s="7"/>
      <c r="K87" s="7"/>
      <c r="L87" s="7"/>
      <c r="N87" s="7"/>
      <c r="Q87" s="5"/>
      <c r="R87" s="5"/>
      <c r="S87" s="5"/>
      <c r="T87" s="5"/>
      <c r="U87" s="5"/>
    </row>
  </sheetData>
  <mergeCells count="42">
    <mergeCell ref="A1:N1"/>
    <mergeCell ref="A2:B2"/>
    <mergeCell ref="C2:K2"/>
    <mergeCell ref="L2:M2"/>
    <mergeCell ref="A5:B5"/>
    <mergeCell ref="C5:D5"/>
    <mergeCell ref="H5:K5"/>
    <mergeCell ref="L5:M5"/>
    <mergeCell ref="B6:D6"/>
    <mergeCell ref="E6:F6"/>
    <mergeCell ref="H6:I6"/>
    <mergeCell ref="J6:K6"/>
    <mergeCell ref="L6:M6"/>
    <mergeCell ref="B9:K9"/>
    <mergeCell ref="A31:B31"/>
    <mergeCell ref="D32:G32"/>
    <mergeCell ref="J32:N32"/>
    <mergeCell ref="D33:G33"/>
    <mergeCell ref="J33:N33"/>
    <mergeCell ref="A34:B34"/>
    <mergeCell ref="C34:N34"/>
    <mergeCell ref="A35:B35"/>
    <mergeCell ref="C35:N35"/>
    <mergeCell ref="A36:B36"/>
    <mergeCell ref="C36:N36"/>
    <mergeCell ref="A37:B37"/>
    <mergeCell ref="C37:N37"/>
    <mergeCell ref="A38:B38"/>
    <mergeCell ref="C38:H38"/>
    <mergeCell ref="I38:J38"/>
    <mergeCell ref="K38:N38"/>
    <mergeCell ref="A6:A7"/>
    <mergeCell ref="G3:G4"/>
    <mergeCell ref="N3:N4"/>
    <mergeCell ref="N6:N7"/>
    <mergeCell ref="N8:N9"/>
    <mergeCell ref="A3:B4"/>
    <mergeCell ref="C3:D4"/>
    <mergeCell ref="H3:K4"/>
    <mergeCell ref="L3:M4"/>
    <mergeCell ref="A32:B33"/>
    <mergeCell ref="H32:I3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73"/>
  <sheetViews>
    <sheetView topLeftCell="A7" workbookViewId="0">
      <selection activeCell="C2" sqref="C2:K2"/>
    </sheetView>
  </sheetViews>
  <sheetFormatPr defaultColWidth="9" defaultRowHeight="13.5"/>
  <cols>
    <col min="1" max="1" width="3.125" style="1" customWidth="1"/>
    <col min="2" max="2" width="6.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1.375" style="7" customWidth="1"/>
    <col min="8" max="8" width="4" style="1" customWidth="1"/>
    <col min="9" max="9" width="9" style="7" customWidth="1"/>
    <col min="10" max="10" width="3.625" style="1" customWidth="1"/>
    <col min="11" max="11" width="8.625" style="7" customWidth="1"/>
    <col min="12" max="12" width="9.875" style="7" customWidth="1"/>
    <col min="13" max="13" width="4.625" style="1" customWidth="1"/>
    <col min="14" max="14" width="12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30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27">
        <v>5434987.58</v>
      </c>
      <c r="D3" s="28"/>
      <c r="E3" s="182" t="s">
        <v>66</v>
      </c>
      <c r="F3" s="183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27">
        <v>5434987.58</v>
      </c>
      <c r="D4" s="28"/>
      <c r="E4" s="184"/>
      <c r="F4" s="185"/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 t="s">
        <v>36</v>
      </c>
    </row>
    <row r="7" s="2" customFormat="1" ht="36" customHeight="1" spans="1:21">
      <c r="A7" s="9">
        <v>1</v>
      </c>
      <c r="B7" s="47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f>F3*0.015</f>
        <v>38550</v>
      </c>
      <c r="J7" s="97" t="s">
        <v>38</v>
      </c>
      <c r="K7" s="96">
        <v>1427.18</v>
      </c>
      <c r="L7" s="38">
        <v>1050</v>
      </c>
      <c r="M7" s="99" t="s">
        <v>39</v>
      </c>
      <c r="N7" s="100">
        <f>D7-I7-K7-L7-L8</f>
        <v>2208972.82</v>
      </c>
      <c r="O7" s="101"/>
      <c r="P7" s="121"/>
      <c r="Q7" s="154" t="s">
        <v>40</v>
      </c>
      <c r="R7" s="153"/>
      <c r="S7" s="153"/>
      <c r="T7" s="153"/>
      <c r="U7" s="153"/>
    </row>
    <row r="8" s="2" customFormat="1" ht="4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99">
        <v>200000</v>
      </c>
      <c r="M8" s="104" t="s">
        <v>42</v>
      </c>
      <c r="N8" s="105"/>
      <c r="O8" s="101"/>
      <c r="P8" s="121"/>
      <c r="Q8" s="154">
        <f>C3*0.015</f>
        <v>81524.8137</v>
      </c>
      <c r="R8" s="153"/>
      <c r="S8" s="153"/>
      <c r="T8" s="153"/>
      <c r="U8" s="153"/>
    </row>
    <row r="9" ht="26.1" customHeight="1" spans="1:17">
      <c r="A9" s="44"/>
      <c r="B9" s="45" t="s">
        <v>43</v>
      </c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1"/>
    </row>
    <row r="10" s="3" customFormat="1" ht="26.1" customHeight="1" spans="1:21">
      <c r="A10" s="44">
        <v>2</v>
      </c>
      <c r="B10" s="58">
        <v>42614</v>
      </c>
      <c r="C10" s="46" t="s">
        <v>37</v>
      </c>
      <c r="D10" s="40">
        <v>300000</v>
      </c>
      <c r="E10" s="39">
        <v>42626</v>
      </c>
      <c r="F10" s="195">
        <v>300000</v>
      </c>
      <c r="G10" s="195">
        <v>300000</v>
      </c>
      <c r="H10" s="72">
        <v>0.015</v>
      </c>
      <c r="I10" s="200">
        <f>ROUNDDOWN(C3*0.015-I7,2)</f>
        <v>42974.81</v>
      </c>
      <c r="J10" s="201" t="s">
        <v>38</v>
      </c>
      <c r="K10" s="202">
        <v>174.76</v>
      </c>
      <c r="L10" s="195">
        <v>0</v>
      </c>
      <c r="M10" s="203"/>
      <c r="N10" s="204">
        <f>D10-I10-K10-L10</f>
        <v>256850.43</v>
      </c>
      <c r="O10" s="131"/>
      <c r="P10" s="132"/>
      <c r="Q10" s="210"/>
      <c r="R10" s="160"/>
      <c r="S10" s="160"/>
      <c r="T10" s="160"/>
      <c r="U10" s="160"/>
    </row>
    <row r="11" ht="24.95" customHeight="1" spans="1:17">
      <c r="A11" s="44"/>
      <c r="B11" s="58"/>
      <c r="C11" s="46"/>
      <c r="D11" s="196"/>
      <c r="E11" s="197"/>
      <c r="F11" s="198"/>
      <c r="G11" s="198"/>
      <c r="H11" s="70" t="s">
        <v>67</v>
      </c>
      <c r="I11" s="205"/>
      <c r="J11" s="130"/>
      <c r="K11" s="205"/>
      <c r="L11" s="206"/>
      <c r="M11" s="207"/>
      <c r="N11" s="208"/>
      <c r="O11" s="89"/>
      <c r="P11" s="7"/>
      <c r="Q11" s="211"/>
    </row>
    <row r="12" ht="24.95" customHeight="1" spans="1:17">
      <c r="A12" s="44"/>
      <c r="B12" s="58"/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P12" s="7"/>
      <c r="Q12" s="211"/>
    </row>
    <row r="13" ht="24.95" customHeight="1" spans="1:17">
      <c r="A13" s="44"/>
      <c r="B13" s="58"/>
      <c r="C13" s="46"/>
      <c r="D13" s="40"/>
      <c r="E13" s="58"/>
      <c r="F13" s="40"/>
      <c r="G13" s="40"/>
      <c r="H13" s="59"/>
      <c r="I13" s="122"/>
      <c r="J13" s="44"/>
      <c r="K13" s="122"/>
      <c r="L13" s="40"/>
      <c r="M13" s="59"/>
      <c r="N13" s="122"/>
      <c r="O13" s="89"/>
      <c r="Q13" s="212"/>
    </row>
    <row r="14" ht="24.95" customHeight="1" spans="1:17">
      <c r="A14" s="44"/>
      <c r="B14" s="58"/>
      <c r="C14" s="46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Q14" s="211"/>
    </row>
    <row r="15" ht="24.95" customHeight="1" spans="1:17">
      <c r="A15" s="44"/>
      <c r="B15" s="58"/>
      <c r="C15" s="46"/>
      <c r="D15" s="40"/>
      <c r="E15" s="58"/>
      <c r="F15" s="40"/>
      <c r="G15" s="40"/>
      <c r="H15" s="59"/>
      <c r="I15" s="122"/>
      <c r="J15" s="44"/>
      <c r="K15" s="122"/>
      <c r="L15" s="40"/>
      <c r="M15" s="59"/>
      <c r="N15" s="122"/>
      <c r="O15" s="89"/>
      <c r="P15" s="7">
        <f>C3-F3</f>
        <v>2864987.58</v>
      </c>
      <c r="Q15" s="211">
        <f>P15*0.015</f>
        <v>42974.8137</v>
      </c>
    </row>
    <row r="16" ht="24.95" customHeight="1" spans="1:18">
      <c r="A16" s="44"/>
      <c r="B16" s="58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Q16" s="211"/>
      <c r="R16" s="162"/>
    </row>
    <row r="17" ht="24.95" customHeight="1" spans="1:18">
      <c r="A17" s="44"/>
      <c r="B17" s="58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Q17" s="213" t="s">
        <v>43</v>
      </c>
      <c r="R17" s="162"/>
    </row>
    <row r="18" ht="24.95" customHeight="1" spans="1:18">
      <c r="A18" s="44"/>
      <c r="B18" s="58"/>
      <c r="C18" s="46"/>
      <c r="D18" s="40"/>
      <c r="E18" s="58"/>
      <c r="F18" s="40"/>
      <c r="G18" s="40"/>
      <c r="H18" s="59"/>
      <c r="I18" s="122"/>
      <c r="J18" s="44"/>
      <c r="K18" s="122"/>
      <c r="L18" s="40"/>
      <c r="M18" s="59"/>
      <c r="N18" s="122"/>
      <c r="O18" s="89"/>
      <c r="P18" s="209"/>
      <c r="Q18" s="214" t="s">
        <v>44</v>
      </c>
      <c r="R18" s="162"/>
    </row>
    <row r="19" ht="24.95" customHeight="1" spans="1:18">
      <c r="A19" s="44"/>
      <c r="B19" s="58"/>
      <c r="C19" s="46"/>
      <c r="D19" s="40"/>
      <c r="E19" s="58"/>
      <c r="F19" s="40"/>
      <c r="G19" s="40"/>
      <c r="H19" s="59"/>
      <c r="I19" s="122"/>
      <c r="J19" s="44"/>
      <c r="K19" s="122"/>
      <c r="L19" s="40"/>
      <c r="M19" s="59"/>
      <c r="N19" s="122"/>
      <c r="O19" s="89"/>
      <c r="P19" s="7">
        <f>G7+50000</f>
        <v>2380000</v>
      </c>
      <c r="Q19" s="215" t="s">
        <v>45</v>
      </c>
      <c r="R19" s="82"/>
    </row>
    <row r="20" ht="30" customHeight="1" spans="1:21">
      <c r="A20" s="33" t="s">
        <v>46</v>
      </c>
      <c r="B20" s="33"/>
      <c r="C20" s="73" t="s">
        <v>47</v>
      </c>
      <c r="D20" s="74">
        <f>SUM(D7:D19)</f>
        <v>2750000</v>
      </c>
      <c r="E20" s="73" t="s">
        <v>47</v>
      </c>
      <c r="F20" s="74">
        <f>SUM(F7:F19)</f>
        <v>2750000</v>
      </c>
      <c r="G20" s="74">
        <f>SUM(G7:G19)</f>
        <v>2630000</v>
      </c>
      <c r="H20" s="73" t="s">
        <v>47</v>
      </c>
      <c r="I20" s="74">
        <f>SUM(I7:I19)</f>
        <v>81524.81</v>
      </c>
      <c r="J20" s="73" t="s">
        <v>47</v>
      </c>
      <c r="K20" s="74">
        <f>SUM(K7:K19)</f>
        <v>1601.94</v>
      </c>
      <c r="L20" s="74"/>
      <c r="M20" s="73" t="s">
        <v>47</v>
      </c>
      <c r="N20" s="74">
        <f>SUM(N7:N19)</f>
        <v>2465823.25</v>
      </c>
      <c r="O20" s="136"/>
      <c r="P20" s="1">
        <f>C3*0.02</f>
        <v>108699.7516</v>
      </c>
      <c r="Q20" s="216"/>
      <c r="R20" s="162"/>
      <c r="S20" s="156"/>
      <c r="T20" s="156"/>
      <c r="U20" s="156"/>
    </row>
    <row r="21" ht="26.1" customHeight="1" spans="1:18">
      <c r="A21" s="44" t="s">
        <v>48</v>
      </c>
      <c r="B21" s="44"/>
      <c r="C21" s="44" t="s">
        <v>49</v>
      </c>
      <c r="D21" s="59">
        <f>N10</f>
        <v>256850.43</v>
      </c>
      <c r="E21" s="59"/>
      <c r="F21" s="59"/>
      <c r="G21" s="59"/>
      <c r="H21" s="59" t="s">
        <v>50</v>
      </c>
      <c r="I21" s="59"/>
      <c r="J21" s="137" t="s">
        <v>51</v>
      </c>
      <c r="K21" s="137"/>
      <c r="L21" s="137"/>
      <c r="M21" s="137"/>
      <c r="N21" s="137"/>
      <c r="O21" s="89"/>
      <c r="P21" s="7"/>
      <c r="Q21" s="162"/>
      <c r="R21" s="162"/>
    </row>
    <row r="22" ht="26.1" customHeight="1" spans="1:18">
      <c r="A22" s="44"/>
      <c r="B22" s="44"/>
      <c r="C22" s="44" t="s">
        <v>52</v>
      </c>
      <c r="D22" s="178">
        <f>D21</f>
        <v>256850.43</v>
      </c>
      <c r="E22" s="178"/>
      <c r="F22" s="178"/>
      <c r="G22" s="178"/>
      <c r="H22" s="59"/>
      <c r="I22" s="59"/>
      <c r="J22" s="137" t="s">
        <v>53</v>
      </c>
      <c r="K22" s="137"/>
      <c r="L22" s="137"/>
      <c r="M22" s="137"/>
      <c r="N22" s="137"/>
      <c r="O22" s="89"/>
      <c r="P22" s="209"/>
      <c r="Q22" s="162"/>
      <c r="R22" s="162"/>
    </row>
    <row r="23" ht="45" customHeight="1" spans="1:18">
      <c r="A23" s="33" t="s">
        <v>54</v>
      </c>
      <c r="B23" s="33"/>
      <c r="C23" s="191" t="s">
        <v>68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4"/>
      <c r="O23" s="89"/>
      <c r="P23" s="1">
        <v>37410</v>
      </c>
      <c r="Q23" s="217" t="s">
        <v>56</v>
      </c>
      <c r="R23" s="160" t="s">
        <v>57</v>
      </c>
    </row>
    <row r="24" ht="45" customHeight="1" spans="1:21">
      <c r="A24" s="33" t="s">
        <v>58</v>
      </c>
      <c r="B24" s="33"/>
      <c r="C24" s="79" t="s">
        <v>59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139"/>
      <c r="O24" s="89"/>
      <c r="P24" s="82"/>
      <c r="Q24" s="218" t="s">
        <v>60</v>
      </c>
      <c r="R24" s="160" t="s">
        <v>61</v>
      </c>
      <c r="S24" s="219"/>
      <c r="T24" s="162"/>
      <c r="U24" s="162"/>
    </row>
    <row r="25" ht="45" customHeight="1" spans="1:19">
      <c r="A25" s="33" t="s">
        <v>62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89"/>
      <c r="Q25" s="220" t="s">
        <v>59</v>
      </c>
      <c r="S25" s="5" t="s">
        <v>63</v>
      </c>
    </row>
    <row r="26" ht="45" customHeight="1" spans="1:17">
      <c r="A26" s="33" t="s">
        <v>64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82"/>
      <c r="Q26" s="221"/>
    </row>
    <row r="27" ht="42" customHeight="1" spans="1:21">
      <c r="A27" s="33" t="s">
        <v>65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89"/>
      <c r="P27" s="82"/>
      <c r="Q27" s="222"/>
      <c r="U27" s="163"/>
    </row>
    <row r="28" spans="17:17">
      <c r="Q28" s="164"/>
    </row>
    <row r="29" spans="17:17">
      <c r="Q29" s="164"/>
    </row>
    <row r="30" spans="17:17">
      <c r="Q30" s="164"/>
    </row>
    <row r="31" spans="4:17">
      <c r="D31"/>
      <c r="Q31" s="164"/>
    </row>
    <row r="32" spans="17:17">
      <c r="Q32" s="165"/>
    </row>
    <row r="33" spans="17:17">
      <c r="Q33" s="165"/>
    </row>
    <row r="34" spans="3:17">
      <c r="C34"/>
      <c r="Q34" s="165"/>
    </row>
    <row r="35" spans="4:7">
      <c r="D35" s="82"/>
      <c r="G35" s="82"/>
    </row>
    <row r="40" spans="2:2">
      <c r="B40" s="82"/>
    </row>
    <row r="73" spans="2:2">
      <c r="B73" s="82"/>
    </row>
  </sheetData>
  <mergeCells count="38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B8:K8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N7:N8"/>
    <mergeCell ref="A21:B22"/>
    <mergeCell ref="H21:I22"/>
  </mergeCells>
  <pageMargins left="0" right="0" top="0.15625" bottom="0" header="0.313888888888889" footer="0.313888888888889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73"/>
  <sheetViews>
    <sheetView topLeftCell="A16" workbookViewId="0">
      <selection activeCell="P10" sqref="P10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4.625" style="1" customWidth="1"/>
    <col min="14" max="14" width="11.3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30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27">
        <v>5434987.58</v>
      </c>
      <c r="D3" s="28"/>
      <c r="E3" s="182" t="s">
        <v>66</v>
      </c>
      <c r="F3" s="183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27"/>
      <c r="D4" s="28"/>
      <c r="E4" s="184"/>
      <c r="F4" s="185"/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/>
    </row>
    <row r="7" s="2" customFormat="1" ht="51.75" customHeight="1" spans="1:21">
      <c r="A7" s="9">
        <v>1</v>
      </c>
      <c r="B7" s="36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f>F3*0.015</f>
        <v>38550</v>
      </c>
      <c r="J7" s="97" t="s">
        <v>38</v>
      </c>
      <c r="K7" s="96">
        <v>1427.18</v>
      </c>
      <c r="L7" s="98">
        <v>1050</v>
      </c>
      <c r="M7" s="99" t="s">
        <v>39</v>
      </c>
      <c r="N7" s="100">
        <f>D7-I7-K7-L7-L8</f>
        <v>2208972.82</v>
      </c>
      <c r="O7" s="101"/>
      <c r="P7" s="121"/>
      <c r="Q7" s="152"/>
      <c r="R7" s="5"/>
      <c r="S7" s="5"/>
      <c r="T7" s="5"/>
      <c r="U7" s="153"/>
    </row>
    <row r="8" s="2" customFormat="1" ht="4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03">
        <v>200000</v>
      </c>
      <c r="M8" s="104" t="s">
        <v>42</v>
      </c>
      <c r="N8" s="105"/>
      <c r="O8" s="101"/>
      <c r="P8" s="121"/>
      <c r="Q8" s="151"/>
      <c r="R8" s="5"/>
      <c r="S8" s="5"/>
      <c r="T8" s="5"/>
      <c r="U8" s="153"/>
    </row>
    <row r="9" ht="14.25" customHeight="1" spans="1:17">
      <c r="A9" s="44"/>
      <c r="B9" s="45"/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2"/>
    </row>
    <row r="10" s="2" customFormat="1" ht="26.1" customHeight="1" spans="1:21">
      <c r="A10" s="9">
        <v>2</v>
      </c>
      <c r="B10" s="47">
        <v>42614</v>
      </c>
      <c r="C10" s="37" t="s">
        <v>37</v>
      </c>
      <c r="D10" s="38">
        <v>300000</v>
      </c>
      <c r="E10" s="48">
        <v>42626</v>
      </c>
      <c r="F10" s="49">
        <v>300000</v>
      </c>
      <c r="G10" s="49">
        <v>300000</v>
      </c>
      <c r="H10" s="41">
        <v>0.015</v>
      </c>
      <c r="I10" s="109">
        <f>ROUNDDOWN(C3*0.015-I7,2)</f>
        <v>42974.81</v>
      </c>
      <c r="J10" s="110" t="s">
        <v>38</v>
      </c>
      <c r="K10" s="100">
        <v>174.76</v>
      </c>
      <c r="L10" s="49">
        <v>0</v>
      </c>
      <c r="M10" s="111"/>
      <c r="N10" s="112">
        <f>D10-I10-K10-L10</f>
        <v>256850.43</v>
      </c>
      <c r="O10" s="101"/>
      <c r="P10" s="121"/>
      <c r="Q10" s="151"/>
      <c r="R10" s="5"/>
      <c r="S10" s="5"/>
      <c r="T10" s="5"/>
      <c r="U10" s="153"/>
    </row>
    <row r="11" s="2" customFormat="1" ht="24.95" customHeight="1" spans="1:21">
      <c r="A11" s="9"/>
      <c r="B11" s="47"/>
      <c r="C11" s="37"/>
      <c r="D11" s="50"/>
      <c r="E11" s="51"/>
      <c r="F11" s="52"/>
      <c r="G11" s="52"/>
      <c r="H11" s="53" t="s">
        <v>67</v>
      </c>
      <c r="I11" s="113"/>
      <c r="J11" s="114"/>
      <c r="K11" s="113"/>
      <c r="L11" s="52"/>
      <c r="M11" s="115"/>
      <c r="N11" s="116"/>
      <c r="O11" s="101"/>
      <c r="P11" s="121"/>
      <c r="Q11" s="152"/>
      <c r="R11" s="5"/>
      <c r="S11" s="5"/>
      <c r="T11" s="5"/>
      <c r="U11" s="153"/>
    </row>
    <row r="12" ht="16.5" customHeight="1" spans="1:17">
      <c r="A12" s="44"/>
      <c r="B12" s="45" t="s">
        <v>43</v>
      </c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P12" s="121"/>
      <c r="Q12" s="151"/>
    </row>
    <row r="13" s="3" customFormat="1" ht="57.75" customHeight="1" spans="1:21">
      <c r="A13" s="44">
        <v>3</v>
      </c>
      <c r="B13" s="190">
        <v>42635</v>
      </c>
      <c r="C13" s="46" t="s">
        <v>37</v>
      </c>
      <c r="D13" s="40">
        <v>2800000</v>
      </c>
      <c r="E13" s="58"/>
      <c r="F13" s="40"/>
      <c r="G13" s="40">
        <v>8000500</v>
      </c>
      <c r="H13" s="59"/>
      <c r="I13" s="122"/>
      <c r="J13" s="97" t="s">
        <v>38</v>
      </c>
      <c r="K13" s="122">
        <v>1631.07</v>
      </c>
      <c r="L13" s="193">
        <v>50000</v>
      </c>
      <c r="M13" s="104" t="s">
        <v>69</v>
      </c>
      <c r="N13" s="122">
        <f>D13-I13-K13-L13</f>
        <v>2748368.93</v>
      </c>
      <c r="O13" s="131"/>
      <c r="P13" s="132"/>
      <c r="Q13" s="152"/>
      <c r="R13" s="160"/>
      <c r="S13" s="160"/>
      <c r="T13" s="160"/>
      <c r="U13" s="160"/>
    </row>
    <row r="14" ht="20.1" customHeight="1" spans="1:17">
      <c r="A14" s="44"/>
      <c r="B14" s="58"/>
      <c r="C14" s="37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P14" s="121"/>
      <c r="Q14" s="151"/>
    </row>
    <row r="15" ht="20.1" customHeight="1" spans="1:17">
      <c r="A15" s="44"/>
      <c r="B15" s="58"/>
      <c r="C15" s="46"/>
      <c r="D15" s="40"/>
      <c r="E15" s="58"/>
      <c r="F15" s="40"/>
      <c r="G15" s="40"/>
      <c r="H15" s="59"/>
      <c r="I15" s="122"/>
      <c r="J15" s="44"/>
      <c r="K15" s="122"/>
      <c r="L15" s="40"/>
      <c r="M15" s="59"/>
      <c r="N15" s="122"/>
      <c r="O15" s="89"/>
      <c r="P15" s="121"/>
      <c r="Q15" s="152"/>
    </row>
    <row r="16" ht="20.1" customHeight="1" spans="1:17">
      <c r="A16" s="44"/>
      <c r="B16" s="58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P16" s="121"/>
      <c r="Q16" s="151"/>
    </row>
    <row r="17" ht="20.1" customHeight="1" spans="1:17">
      <c r="A17" s="44"/>
      <c r="B17" s="58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P17" s="121"/>
      <c r="Q17" s="152"/>
    </row>
    <row r="18" ht="20.1" customHeight="1" spans="1:17">
      <c r="A18" s="44"/>
      <c r="B18" s="58"/>
      <c r="C18" s="46"/>
      <c r="D18" s="40"/>
      <c r="E18" s="58"/>
      <c r="F18" s="40"/>
      <c r="G18" s="40"/>
      <c r="H18" s="59"/>
      <c r="I18" s="122"/>
      <c r="J18" s="44"/>
      <c r="K18" s="122"/>
      <c r="L18" s="40"/>
      <c r="M18" s="59"/>
      <c r="N18" s="122"/>
      <c r="O18" s="89"/>
      <c r="P18" s="121"/>
      <c r="Q18" s="151"/>
    </row>
    <row r="19" ht="20.1" customHeight="1" spans="1:17">
      <c r="A19" s="44"/>
      <c r="B19" s="58"/>
      <c r="C19" s="46"/>
      <c r="D19" s="40"/>
      <c r="E19" s="58"/>
      <c r="F19" s="40"/>
      <c r="G19" s="40"/>
      <c r="H19" s="59"/>
      <c r="I19" s="122"/>
      <c r="J19" s="44"/>
      <c r="K19" s="122"/>
      <c r="L19" s="40"/>
      <c r="M19" s="59"/>
      <c r="N19" s="122"/>
      <c r="O19" s="89"/>
      <c r="P19" s="121"/>
      <c r="Q19" s="152"/>
    </row>
    <row r="20" ht="30" customHeight="1" spans="1:21">
      <c r="A20" s="33" t="s">
        <v>46</v>
      </c>
      <c r="B20" s="33"/>
      <c r="C20" s="73" t="s">
        <v>47</v>
      </c>
      <c r="D20" s="74">
        <f>SUM(D7:D19)</f>
        <v>5550000</v>
      </c>
      <c r="E20" s="73" t="s">
        <v>47</v>
      </c>
      <c r="F20" s="74">
        <f>SUM(F7:F19)</f>
        <v>2750000</v>
      </c>
      <c r="G20" s="74">
        <f>SUM(G7:G19)</f>
        <v>10630500</v>
      </c>
      <c r="H20" s="73" t="s">
        <v>47</v>
      </c>
      <c r="I20" s="74">
        <f>SUM(I7:I19)</f>
        <v>81524.81</v>
      </c>
      <c r="J20" s="73" t="s">
        <v>47</v>
      </c>
      <c r="K20" s="74">
        <f>SUM(K7:K19)</f>
        <v>3233.01</v>
      </c>
      <c r="L20" s="74"/>
      <c r="M20" s="73" t="s">
        <v>47</v>
      </c>
      <c r="N20" s="74">
        <f>SUM(N7:N19)</f>
        <v>5214192.18</v>
      </c>
      <c r="O20" s="136"/>
      <c r="P20" s="121"/>
      <c r="Q20" s="151"/>
      <c r="U20" s="156"/>
    </row>
    <row r="21" ht="26.1" customHeight="1" spans="1:17">
      <c r="A21" s="44" t="s">
        <v>48</v>
      </c>
      <c r="B21" s="44"/>
      <c r="C21" s="44" t="s">
        <v>49</v>
      </c>
      <c r="D21" s="59">
        <f>N13</f>
        <v>2748368.93</v>
      </c>
      <c r="E21" s="59"/>
      <c r="F21" s="59"/>
      <c r="G21" s="59"/>
      <c r="H21" s="59" t="s">
        <v>50</v>
      </c>
      <c r="I21" s="59"/>
      <c r="J21" s="137" t="s">
        <v>51</v>
      </c>
      <c r="K21" s="137"/>
      <c r="L21" s="137"/>
      <c r="M21" s="137"/>
      <c r="N21" s="137"/>
      <c r="O21" s="89"/>
      <c r="P21" s="121"/>
      <c r="Q21" s="152"/>
    </row>
    <row r="22" ht="26.1" customHeight="1" spans="1:17">
      <c r="A22" s="44"/>
      <c r="B22" s="44"/>
      <c r="C22" s="44" t="s">
        <v>52</v>
      </c>
      <c r="D22" s="178">
        <f>D21</f>
        <v>2748368.93</v>
      </c>
      <c r="E22" s="178"/>
      <c r="F22" s="178"/>
      <c r="G22" s="178"/>
      <c r="H22" s="59"/>
      <c r="I22" s="59"/>
      <c r="J22" s="137" t="s">
        <v>53</v>
      </c>
      <c r="K22" s="137"/>
      <c r="L22" s="137"/>
      <c r="M22" s="137"/>
      <c r="N22" s="137"/>
      <c r="O22" s="89"/>
      <c r="P22" s="121"/>
      <c r="Q22" s="151"/>
    </row>
    <row r="23" ht="45" customHeight="1" spans="1:17">
      <c r="A23" s="33" t="s">
        <v>54</v>
      </c>
      <c r="B23" s="33"/>
      <c r="C23" s="191" t="s">
        <v>68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4"/>
      <c r="O23" s="89"/>
      <c r="P23" s="121"/>
      <c r="Q23" s="152"/>
    </row>
    <row r="24" ht="45" customHeight="1" spans="1:21">
      <c r="A24" s="33" t="s">
        <v>58</v>
      </c>
      <c r="B24" s="33"/>
      <c r="C24" s="79" t="s">
        <v>59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139"/>
      <c r="O24" s="89"/>
      <c r="P24" s="121"/>
      <c r="Q24" s="151"/>
      <c r="U24" s="162"/>
    </row>
    <row r="25" ht="45" customHeight="1" spans="1:17">
      <c r="A25" s="33" t="s">
        <v>62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89"/>
      <c r="P25" s="121"/>
      <c r="Q25" s="152"/>
    </row>
    <row r="26" ht="45" customHeight="1" spans="1:17">
      <c r="A26" s="33" t="s">
        <v>64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82"/>
      <c r="P26" s="121"/>
      <c r="Q26" s="151"/>
    </row>
    <row r="27" ht="42" customHeight="1" spans="1:21">
      <c r="A27" s="33" t="s">
        <v>65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89"/>
      <c r="P27" s="121"/>
      <c r="Q27" s="152"/>
      <c r="U27" s="163"/>
    </row>
    <row r="28" ht="14.25" spans="16:17">
      <c r="P28" s="121"/>
      <c r="Q28" s="151"/>
    </row>
    <row r="29" ht="14.25" spans="16:17">
      <c r="P29" s="121"/>
      <c r="Q29" s="152"/>
    </row>
    <row r="30" ht="14.25" spans="16:17">
      <c r="P30" s="121"/>
      <c r="Q30" s="151"/>
    </row>
    <row r="31" spans="4:17">
      <c r="D31"/>
      <c r="P31" s="121"/>
      <c r="Q31" s="164"/>
    </row>
    <row r="32" spans="16:17">
      <c r="P32" s="121"/>
      <c r="Q32" s="165"/>
    </row>
    <row r="33" spans="2:17">
      <c r="B33"/>
      <c r="P33" s="121"/>
      <c r="Q33" s="165"/>
    </row>
    <row r="34" spans="3:17">
      <c r="C34"/>
      <c r="P34" s="121"/>
      <c r="Q34" s="165"/>
    </row>
    <row r="35" spans="4:16">
      <c r="D35" s="82"/>
      <c r="G35" s="82"/>
      <c r="P35" s="121"/>
    </row>
    <row r="36" spans="16:16">
      <c r="P36" s="121"/>
    </row>
    <row r="37" spans="16:16">
      <c r="P37" s="121"/>
    </row>
    <row r="38" spans="16:16">
      <c r="P38" s="121"/>
    </row>
    <row r="39" spans="16:16">
      <c r="P39" s="121"/>
    </row>
    <row r="40" spans="2:16">
      <c r="B40" s="82"/>
      <c r="P40" s="121"/>
    </row>
    <row r="41" spans="16:16">
      <c r="P41" s="121"/>
    </row>
    <row r="42" spans="16:16">
      <c r="P42" s="121"/>
    </row>
    <row r="43" spans="16:16">
      <c r="P43" s="121"/>
    </row>
    <row r="44" spans="16:16">
      <c r="P44" s="121"/>
    </row>
    <row r="45" spans="16:16">
      <c r="P45" s="121"/>
    </row>
    <row r="46" spans="16:16">
      <c r="P46" s="121"/>
    </row>
    <row r="47" spans="16:16">
      <c r="P47" s="121"/>
    </row>
    <row r="48" spans="16:16">
      <c r="P48" s="121"/>
    </row>
    <row r="49" spans="16:16">
      <c r="P49" s="121"/>
    </row>
    <row r="50" spans="16:16">
      <c r="P50" s="121"/>
    </row>
    <row r="51" spans="16:16">
      <c r="P51" s="121"/>
    </row>
    <row r="52" spans="16:16">
      <c r="P52" s="121"/>
    </row>
    <row r="53" spans="16:16">
      <c r="P53" s="121"/>
    </row>
    <row r="54" spans="16:16">
      <c r="P54" s="121"/>
    </row>
    <row r="55" spans="16:16">
      <c r="P55" s="121"/>
    </row>
    <row r="56" spans="16:16">
      <c r="P56" s="121"/>
    </row>
    <row r="57" spans="16:16">
      <c r="P57" s="121"/>
    </row>
    <row r="58" spans="16:16">
      <c r="P58" s="121"/>
    </row>
    <row r="59" spans="16:16">
      <c r="P59" s="121"/>
    </row>
    <row r="60" spans="16:16">
      <c r="P60" s="121"/>
    </row>
    <row r="61" spans="16:16">
      <c r="P61" s="121"/>
    </row>
    <row r="62" spans="16:16">
      <c r="P62" s="121"/>
    </row>
    <row r="63" spans="16:16">
      <c r="P63" s="121"/>
    </row>
    <row r="64" spans="16:16">
      <c r="P64" s="121"/>
    </row>
    <row r="65" spans="16:16">
      <c r="P65" s="121"/>
    </row>
    <row r="73" spans="2:2">
      <c r="B73" s="82"/>
    </row>
  </sheetData>
  <mergeCells count="38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B8:K8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N7:N8"/>
    <mergeCell ref="A21:B22"/>
    <mergeCell ref="H21:I22"/>
  </mergeCells>
  <pageMargins left="0" right="0" top="0.15625" bottom="0" header="0.313888888888889" footer="0.313888888888889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76"/>
  <sheetViews>
    <sheetView topLeftCell="A16" workbookViewId="0">
      <selection activeCell="C29" sqref="C29:N29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4.6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30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27">
        <v>5434987.58</v>
      </c>
      <c r="D3" s="28"/>
      <c r="E3" s="182" t="s">
        <v>66</v>
      </c>
      <c r="F3" s="183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27"/>
      <c r="D4" s="28"/>
      <c r="E4" s="184"/>
      <c r="F4" s="185"/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/>
    </row>
    <row r="7" s="2" customFormat="1" ht="51.75" customHeight="1" spans="1:21">
      <c r="A7" s="9">
        <v>1</v>
      </c>
      <c r="B7" s="36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f>F3*0.015</f>
        <v>38550</v>
      </c>
      <c r="J7" s="97" t="s">
        <v>38</v>
      </c>
      <c r="K7" s="96">
        <v>1427.18</v>
      </c>
      <c r="L7" s="98">
        <v>1050</v>
      </c>
      <c r="M7" s="99" t="s">
        <v>39</v>
      </c>
      <c r="N7" s="100">
        <f>D7-I7-K7-L7-L8</f>
        <v>2208972.82</v>
      </c>
      <c r="O7" s="101"/>
      <c r="P7" s="121"/>
      <c r="Q7" s="152"/>
      <c r="R7" s="5"/>
      <c r="S7" s="5"/>
      <c r="T7" s="5"/>
      <c r="U7" s="153"/>
    </row>
    <row r="8" s="2" customFormat="1" ht="4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03">
        <v>200000</v>
      </c>
      <c r="M8" s="104" t="s">
        <v>42</v>
      </c>
      <c r="N8" s="105"/>
      <c r="O8" s="101"/>
      <c r="P8" s="121"/>
      <c r="Q8" s="151"/>
      <c r="R8" s="5"/>
      <c r="S8" s="5"/>
      <c r="T8" s="5"/>
      <c r="U8" s="153"/>
    </row>
    <row r="9" ht="14.25" customHeight="1" spans="1:17">
      <c r="A9" s="44"/>
      <c r="B9" s="45"/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2"/>
    </row>
    <row r="10" s="2" customFormat="1" ht="26.1" customHeight="1" spans="1:21">
      <c r="A10" s="9">
        <v>2</v>
      </c>
      <c r="B10" s="47">
        <v>42614</v>
      </c>
      <c r="C10" s="37" t="s">
        <v>37</v>
      </c>
      <c r="D10" s="38">
        <v>300000</v>
      </c>
      <c r="E10" s="48">
        <v>42626</v>
      </c>
      <c r="F10" s="49">
        <v>300000</v>
      </c>
      <c r="G10" s="49">
        <v>300000</v>
      </c>
      <c r="H10" s="41">
        <v>0.015</v>
      </c>
      <c r="I10" s="109">
        <f>ROUNDDOWN(C3*0.015-I7,2)</f>
        <v>42974.81</v>
      </c>
      <c r="J10" s="110" t="s">
        <v>38</v>
      </c>
      <c r="K10" s="100">
        <v>174.76</v>
      </c>
      <c r="L10" s="49">
        <v>0</v>
      </c>
      <c r="M10" s="111"/>
      <c r="N10" s="112">
        <f>D10-I10-K10-L10</f>
        <v>256850.43</v>
      </c>
      <c r="O10" s="101"/>
      <c r="P10" s="121"/>
      <c r="Q10" s="151"/>
      <c r="R10" s="5"/>
      <c r="S10" s="5"/>
      <c r="T10" s="5"/>
      <c r="U10" s="153"/>
    </row>
    <row r="11" s="2" customFormat="1" ht="24.95" customHeight="1" spans="1:21">
      <c r="A11" s="9"/>
      <c r="B11" s="47"/>
      <c r="C11" s="37"/>
      <c r="D11" s="50"/>
      <c r="E11" s="51"/>
      <c r="F11" s="52"/>
      <c r="G11" s="52"/>
      <c r="H11" s="53" t="s">
        <v>70</v>
      </c>
      <c r="I11" s="113"/>
      <c r="J11" s="114"/>
      <c r="K11" s="113"/>
      <c r="L11" s="52"/>
      <c r="M11" s="115"/>
      <c r="N11" s="116"/>
      <c r="O11" s="101"/>
      <c r="P11" s="121"/>
      <c r="Q11" s="152"/>
      <c r="R11" s="5"/>
      <c r="S11" s="5"/>
      <c r="T11" s="5"/>
      <c r="U11" s="153"/>
    </row>
    <row r="12" ht="16.5" customHeight="1" spans="1:17">
      <c r="A12" s="44"/>
      <c r="B12" s="45"/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P12" s="121"/>
      <c r="Q12" s="151"/>
    </row>
    <row r="13" s="2" customFormat="1" ht="57.75" customHeight="1" spans="1:21">
      <c r="A13" s="9">
        <v>3</v>
      </c>
      <c r="B13" s="36">
        <v>42635</v>
      </c>
      <c r="C13" s="37" t="s">
        <v>37</v>
      </c>
      <c r="D13" s="38">
        <v>2800000</v>
      </c>
      <c r="E13" s="47"/>
      <c r="F13" s="38"/>
      <c r="G13" s="38">
        <v>8000500</v>
      </c>
      <c r="H13" s="57"/>
      <c r="I13" s="96"/>
      <c r="J13" s="97" t="s">
        <v>38</v>
      </c>
      <c r="K13" s="96">
        <v>1631.07</v>
      </c>
      <c r="L13" s="98">
        <v>50000</v>
      </c>
      <c r="M13" s="104" t="s">
        <v>69</v>
      </c>
      <c r="N13" s="96">
        <f>D13-I13-K13-L13</f>
        <v>2748368.93</v>
      </c>
      <c r="O13" s="101"/>
      <c r="P13" s="121"/>
      <c r="Q13" s="154"/>
      <c r="R13" s="153"/>
      <c r="S13" s="153"/>
      <c r="T13" s="153"/>
      <c r="U13" s="153"/>
    </row>
    <row r="14" ht="20.1" customHeight="1" spans="1:17">
      <c r="A14" s="44"/>
      <c r="B14" s="45" t="s">
        <v>43</v>
      </c>
      <c r="C14" s="37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P14" s="121"/>
      <c r="Q14" s="151"/>
    </row>
    <row r="15" ht="20.1" customHeight="1" spans="1:17">
      <c r="A15" s="44">
        <v>4</v>
      </c>
      <c r="B15" s="186" t="s">
        <v>71</v>
      </c>
      <c r="C15" s="46"/>
      <c r="D15" s="40"/>
      <c r="E15" s="58"/>
      <c r="F15" s="40"/>
      <c r="G15" s="40"/>
      <c r="H15" s="59"/>
      <c r="I15" s="122"/>
      <c r="J15" s="44"/>
      <c r="K15" s="122"/>
      <c r="L15" s="40"/>
      <c r="M15" s="59"/>
      <c r="N15" s="122">
        <f>50000-I15-K15-L15</f>
        <v>50000</v>
      </c>
      <c r="O15" s="89"/>
      <c r="P15" s="121"/>
      <c r="Q15" s="152"/>
    </row>
    <row r="16" ht="20.1" customHeight="1" spans="1:17">
      <c r="A16" s="44"/>
      <c r="B16" s="58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P16" s="121"/>
      <c r="Q16" s="151"/>
    </row>
    <row r="17" ht="20.1" hidden="1" customHeight="1" spans="1:17">
      <c r="A17" s="44"/>
      <c r="B17" s="58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P17" s="121"/>
      <c r="Q17" s="151"/>
    </row>
    <row r="18" ht="20.1" hidden="1" customHeight="1" spans="1:17">
      <c r="A18" s="44"/>
      <c r="B18" s="58"/>
      <c r="C18" s="46"/>
      <c r="D18" s="40"/>
      <c r="E18" s="58"/>
      <c r="F18" s="40"/>
      <c r="G18" s="40"/>
      <c r="H18" s="59"/>
      <c r="I18" s="122"/>
      <c r="J18" s="44"/>
      <c r="K18" s="122"/>
      <c r="L18" s="40"/>
      <c r="M18" s="59"/>
      <c r="N18" s="122"/>
      <c r="O18" s="89"/>
      <c r="P18" s="121"/>
      <c r="Q18" s="151"/>
    </row>
    <row r="19" ht="20.1" hidden="1" customHeight="1" spans="1:17">
      <c r="A19" s="44"/>
      <c r="B19" s="58"/>
      <c r="C19" s="46"/>
      <c r="D19" s="40"/>
      <c r="E19" s="58"/>
      <c r="F19" s="40"/>
      <c r="G19" s="40"/>
      <c r="H19" s="59"/>
      <c r="I19" s="122"/>
      <c r="J19" s="44"/>
      <c r="K19" s="122"/>
      <c r="L19" s="40"/>
      <c r="M19" s="59"/>
      <c r="N19" s="122"/>
      <c r="O19" s="89"/>
      <c r="P19" s="121"/>
      <c r="Q19" s="151"/>
    </row>
    <row r="20" ht="20.1" hidden="1" customHeight="1" spans="1:17">
      <c r="A20" s="44"/>
      <c r="B20" s="58"/>
      <c r="C20" s="46"/>
      <c r="D20" s="40"/>
      <c r="E20" s="58"/>
      <c r="F20" s="40"/>
      <c r="G20" s="40"/>
      <c r="H20" s="59"/>
      <c r="I20" s="122"/>
      <c r="J20" s="44"/>
      <c r="K20" s="122"/>
      <c r="L20" s="40"/>
      <c r="M20" s="59"/>
      <c r="N20" s="122"/>
      <c r="O20" s="89"/>
      <c r="P20" s="121"/>
      <c r="Q20" s="152"/>
    </row>
    <row r="21" ht="20.1" hidden="1" customHeight="1" spans="1:17">
      <c r="A21" s="44"/>
      <c r="B21" s="58"/>
      <c r="C21" s="46"/>
      <c r="D21" s="40"/>
      <c r="E21" s="58"/>
      <c r="F21" s="40"/>
      <c r="G21" s="40"/>
      <c r="H21" s="59"/>
      <c r="I21" s="122"/>
      <c r="J21" s="44"/>
      <c r="K21" s="122"/>
      <c r="L21" s="40"/>
      <c r="M21" s="59"/>
      <c r="N21" s="122"/>
      <c r="O21" s="89"/>
      <c r="P21" s="121"/>
      <c r="Q21" s="151"/>
    </row>
    <row r="22" ht="20.1" customHeight="1" spans="1:17">
      <c r="A22" s="44"/>
      <c r="B22" s="58"/>
      <c r="C22" s="46"/>
      <c r="D22" s="40"/>
      <c r="E22" s="58"/>
      <c r="F22" s="40"/>
      <c r="G22" s="40"/>
      <c r="H22" s="59"/>
      <c r="I22" s="122"/>
      <c r="J22" s="44"/>
      <c r="K22" s="122"/>
      <c r="L22" s="40"/>
      <c r="M22" s="59"/>
      <c r="N22" s="122"/>
      <c r="O22" s="89"/>
      <c r="P22" s="121"/>
      <c r="Q22" s="152"/>
    </row>
    <row r="23" ht="30" customHeight="1" spans="1:21">
      <c r="A23" s="33" t="s">
        <v>46</v>
      </c>
      <c r="B23" s="33"/>
      <c r="C23" s="73" t="s">
        <v>47</v>
      </c>
      <c r="D23" s="74">
        <f>SUM(D7:D22)</f>
        <v>5550000</v>
      </c>
      <c r="E23" s="73" t="s">
        <v>47</v>
      </c>
      <c r="F23" s="74">
        <f>SUM(F7:F22)</f>
        <v>2750000</v>
      </c>
      <c r="G23" s="74">
        <f>SUM(G7:G22)</f>
        <v>10630500</v>
      </c>
      <c r="H23" s="73" t="s">
        <v>47</v>
      </c>
      <c r="I23" s="74">
        <f>SUM(I7:I22)</f>
        <v>81524.81</v>
      </c>
      <c r="J23" s="73" t="s">
        <v>47</v>
      </c>
      <c r="K23" s="74">
        <f>SUM(K7:K22)</f>
        <v>3233.01</v>
      </c>
      <c r="L23" s="74"/>
      <c r="M23" s="73" t="s">
        <v>47</v>
      </c>
      <c r="N23" s="74">
        <f>SUM(N7:N22)</f>
        <v>5264192.18</v>
      </c>
      <c r="O23" s="136"/>
      <c r="P23" s="121"/>
      <c r="Q23" s="151"/>
      <c r="U23" s="156"/>
    </row>
    <row r="24" ht="26.1" customHeight="1" spans="1:17">
      <c r="A24" s="44" t="s">
        <v>48</v>
      </c>
      <c r="B24" s="44"/>
      <c r="C24" s="44" t="s">
        <v>49</v>
      </c>
      <c r="D24" s="59">
        <f>N15</f>
        <v>50000</v>
      </c>
      <c r="E24" s="59"/>
      <c r="F24" s="59"/>
      <c r="G24" s="59"/>
      <c r="H24" s="59" t="s">
        <v>50</v>
      </c>
      <c r="I24" s="59"/>
      <c r="J24" s="137" t="s">
        <v>51</v>
      </c>
      <c r="K24" s="137"/>
      <c r="L24" s="137"/>
      <c r="M24" s="137"/>
      <c r="N24" s="137"/>
      <c r="O24" s="89"/>
      <c r="P24" s="121"/>
      <c r="Q24" s="152"/>
    </row>
    <row r="25" ht="26.1" customHeight="1" spans="1:17">
      <c r="A25" s="44"/>
      <c r="B25" s="44"/>
      <c r="C25" s="44" t="s">
        <v>52</v>
      </c>
      <c r="D25" s="178">
        <f>D24</f>
        <v>50000</v>
      </c>
      <c r="E25" s="178"/>
      <c r="F25" s="178"/>
      <c r="G25" s="178"/>
      <c r="H25" s="59"/>
      <c r="I25" s="59"/>
      <c r="J25" s="137" t="s">
        <v>53</v>
      </c>
      <c r="K25" s="137"/>
      <c r="L25" s="137"/>
      <c r="M25" s="137"/>
      <c r="N25" s="137"/>
      <c r="O25" s="89"/>
      <c r="P25" s="121"/>
      <c r="Q25" s="151"/>
    </row>
    <row r="26" ht="45" customHeight="1" spans="1:17">
      <c r="A26" s="33" t="s">
        <v>54</v>
      </c>
      <c r="B26" s="33"/>
      <c r="C26" s="187" t="s">
        <v>72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9"/>
      <c r="O26" s="89"/>
      <c r="P26" s="121"/>
      <c r="Q26" s="152"/>
    </row>
    <row r="27" ht="45" customHeight="1" spans="1:21">
      <c r="A27" s="33" t="s">
        <v>58</v>
      </c>
      <c r="B27" s="33"/>
      <c r="C27" s="79" t="s">
        <v>59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139"/>
      <c r="O27" s="89"/>
      <c r="P27" s="121"/>
      <c r="Q27" s="151"/>
      <c r="U27" s="162"/>
    </row>
    <row r="28" ht="45" customHeight="1" spans="1:17">
      <c r="A28" s="33" t="s">
        <v>62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9"/>
      <c r="P28" s="121"/>
      <c r="Q28" s="152"/>
    </row>
    <row r="29" ht="45" customHeight="1" spans="1:17">
      <c r="A29" s="33" t="s">
        <v>64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82"/>
      <c r="P29" s="121"/>
      <c r="Q29" s="151"/>
    </row>
    <row r="30" ht="42" customHeight="1" spans="1:21">
      <c r="A30" s="33" t="s">
        <v>65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89"/>
      <c r="P30" s="121"/>
      <c r="Q30" s="152"/>
      <c r="U30" s="163"/>
    </row>
    <row r="31" ht="14.25" spans="16:17">
      <c r="P31" s="121"/>
      <c r="Q31" s="151"/>
    </row>
    <row r="32" ht="14.25" spans="16:17">
      <c r="P32" s="121"/>
      <c r="Q32" s="152"/>
    </row>
    <row r="33" ht="14.25" spans="16:17">
      <c r="P33" s="121"/>
      <c r="Q33" s="151"/>
    </row>
    <row r="34" spans="4:17">
      <c r="D34"/>
      <c r="P34" s="121"/>
      <c r="Q34" s="164"/>
    </row>
    <row r="35" spans="16:17">
      <c r="P35" s="121"/>
      <c r="Q35" s="165"/>
    </row>
    <row r="36" s="5" customFormat="1" spans="1:30">
      <c r="A36" s="1"/>
      <c r="B36"/>
      <c r="C36" s="1"/>
      <c r="D36" s="7"/>
      <c r="E36" s="6"/>
      <c r="F36" s="7"/>
      <c r="G36" s="7"/>
      <c r="H36" s="1"/>
      <c r="I36" s="7"/>
      <c r="J36" s="1"/>
      <c r="K36" s="7"/>
      <c r="L36" s="7"/>
      <c r="M36" s="1"/>
      <c r="N36" s="7"/>
      <c r="O36" s="1"/>
      <c r="P36" s="121"/>
      <c r="Q36" s="165"/>
      <c r="V36" s="1"/>
      <c r="W36" s="1"/>
      <c r="X36" s="1"/>
      <c r="Y36" s="1"/>
      <c r="Z36" s="1"/>
      <c r="AA36" s="1"/>
      <c r="AB36" s="1"/>
      <c r="AC36" s="1"/>
      <c r="AD36" s="1"/>
    </row>
    <row r="37" s="5" customFormat="1" spans="1:30">
      <c r="A37" s="1"/>
      <c r="B37" s="6"/>
      <c r="C37"/>
      <c r="D37" s="7"/>
      <c r="E37" s="6"/>
      <c r="F37" s="7"/>
      <c r="G37" s="7"/>
      <c r="H37" s="1"/>
      <c r="I37" s="7"/>
      <c r="J37" s="1"/>
      <c r="K37" s="7"/>
      <c r="L37" s="7"/>
      <c r="M37" s="1"/>
      <c r="N37" s="7"/>
      <c r="O37" s="1"/>
      <c r="P37" s="121"/>
      <c r="Q37" s="165"/>
      <c r="V37" s="1"/>
      <c r="W37" s="1"/>
      <c r="X37" s="1"/>
      <c r="Y37" s="1"/>
      <c r="Z37" s="1"/>
      <c r="AA37" s="1"/>
      <c r="AB37" s="1"/>
      <c r="AC37" s="1"/>
      <c r="AD37" s="1"/>
    </row>
    <row r="38" s="5" customFormat="1" spans="1:30">
      <c r="A38" s="1"/>
      <c r="B38" s="6"/>
      <c r="C38" s="1"/>
      <c r="D38" s="82"/>
      <c r="E38" s="6"/>
      <c r="F38" s="7"/>
      <c r="G38" s="82"/>
      <c r="H38" s="1"/>
      <c r="I38" s="7"/>
      <c r="J38" s="1"/>
      <c r="K38" s="7"/>
      <c r="L38" s="7"/>
      <c r="M38" s="1"/>
      <c r="N38" s="7"/>
      <c r="O38" s="1"/>
      <c r="P38" s="121"/>
      <c r="V38" s="1"/>
      <c r="W38" s="1"/>
      <c r="X38" s="1"/>
      <c r="Y38" s="1"/>
      <c r="Z38" s="1"/>
      <c r="AA38" s="1"/>
      <c r="AB38" s="1"/>
      <c r="AC38" s="1"/>
      <c r="AD38" s="1"/>
    </row>
    <row r="39" s="5" customFormat="1" spans="1:30">
      <c r="A39" s="1"/>
      <c r="B39" s="6"/>
      <c r="C39" s="1"/>
      <c r="D39" s="7"/>
      <c r="E39" s="6"/>
      <c r="F39" s="7"/>
      <c r="G39" s="7"/>
      <c r="H39" s="1"/>
      <c r="I39" s="7"/>
      <c r="J39" s="1"/>
      <c r="K39" s="7"/>
      <c r="L39" s="7"/>
      <c r="M39" s="1"/>
      <c r="N39" s="7"/>
      <c r="O39" s="1"/>
      <c r="P39" s="121"/>
      <c r="V39" s="1"/>
      <c r="W39" s="1"/>
      <c r="X39" s="1"/>
      <c r="Y39" s="1"/>
      <c r="Z39" s="1"/>
      <c r="AA39" s="1"/>
      <c r="AB39" s="1"/>
      <c r="AC39" s="1"/>
      <c r="AD39" s="1"/>
    </row>
    <row r="40" s="5" customFormat="1" spans="1:30">
      <c r="A40" s="1"/>
      <c r="B40" s="6"/>
      <c r="C40" s="1"/>
      <c r="D40" s="7"/>
      <c r="E40" s="6"/>
      <c r="F40" s="7"/>
      <c r="G40" s="7"/>
      <c r="H40" s="1"/>
      <c r="I40" s="7"/>
      <c r="J40" s="1"/>
      <c r="K40" s="7"/>
      <c r="L40" s="7"/>
      <c r="M40" s="1"/>
      <c r="N40" s="7"/>
      <c r="O40" s="1"/>
      <c r="P40" s="121"/>
      <c r="V40" s="1"/>
      <c r="W40" s="1"/>
      <c r="X40" s="1"/>
      <c r="Y40" s="1"/>
      <c r="Z40" s="1"/>
      <c r="AA40" s="1"/>
      <c r="AB40" s="1"/>
      <c r="AC40" s="1"/>
      <c r="AD40" s="1"/>
    </row>
    <row r="41" s="5" customFormat="1" spans="1:30">
      <c r="A41" s="1"/>
      <c r="B41" s="6"/>
      <c r="C41" s="1"/>
      <c r="D41" s="7"/>
      <c r="E41" s="6"/>
      <c r="F41" s="7"/>
      <c r="G41" s="7"/>
      <c r="H41" s="1"/>
      <c r="I41" s="7"/>
      <c r="J41" s="1"/>
      <c r="K41" s="7"/>
      <c r="L41" s="7"/>
      <c r="M41" s="1"/>
      <c r="N41" s="7"/>
      <c r="O41" s="1"/>
      <c r="P41" s="121"/>
      <c r="V41" s="1"/>
      <c r="W41" s="1"/>
      <c r="X41" s="1"/>
      <c r="Y41" s="1"/>
      <c r="Z41" s="1"/>
      <c r="AA41" s="1"/>
      <c r="AB41" s="1"/>
      <c r="AC41" s="1"/>
      <c r="AD41" s="1"/>
    </row>
    <row r="42" s="5" customFormat="1" spans="1:30">
      <c r="A42" s="1"/>
      <c r="B42" s="6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1"/>
      <c r="P42" s="121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82"/>
      <c r="C43" s="1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1"/>
      <c r="P43" s="121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6"/>
      <c r="C44" s="1"/>
      <c r="D44" s="7"/>
      <c r="E44" s="6"/>
      <c r="F44" s="7"/>
      <c r="G44" s="7"/>
      <c r="H44" s="1"/>
      <c r="I44" s="7"/>
      <c r="J44" s="1"/>
      <c r="K44" s="7"/>
      <c r="L44" s="7"/>
      <c r="M44" s="1"/>
      <c r="N44" s="7"/>
      <c r="O44" s="1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1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1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1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1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6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1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1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1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21"/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21"/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21"/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21"/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21"/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21"/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21"/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21"/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76" s="5" customFormat="1" spans="1:30">
      <c r="A76" s="1"/>
      <c r="B76" s="82"/>
      <c r="C76" s="1"/>
      <c r="D76" s="7"/>
      <c r="E76" s="6"/>
      <c r="F76" s="7"/>
      <c r="G76" s="7"/>
      <c r="H76" s="1"/>
      <c r="I76" s="7"/>
      <c r="J76" s="1"/>
      <c r="K76" s="7"/>
      <c r="L76" s="7"/>
      <c r="M76" s="1"/>
      <c r="N76" s="7"/>
      <c r="O76" s="1"/>
      <c r="P76" s="1"/>
      <c r="V76" s="1"/>
      <c r="W76" s="1"/>
      <c r="X76" s="1"/>
      <c r="Y76" s="1"/>
      <c r="Z76" s="1"/>
      <c r="AA76" s="1"/>
      <c r="AB76" s="1"/>
      <c r="AC76" s="1"/>
      <c r="AD76" s="1"/>
    </row>
  </sheetData>
  <mergeCells count="38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B8:K8"/>
    <mergeCell ref="A23:B23"/>
    <mergeCell ref="D24:G24"/>
    <mergeCell ref="J24:N24"/>
    <mergeCell ref="D25:G25"/>
    <mergeCell ref="J25:N25"/>
    <mergeCell ref="A26:B26"/>
    <mergeCell ref="C26:N26"/>
    <mergeCell ref="A27:B27"/>
    <mergeCell ref="C27:N27"/>
    <mergeCell ref="A28:B28"/>
    <mergeCell ref="C28:N28"/>
    <mergeCell ref="A29:B29"/>
    <mergeCell ref="C29:N29"/>
    <mergeCell ref="A30:B30"/>
    <mergeCell ref="C30:N30"/>
    <mergeCell ref="A5:A6"/>
    <mergeCell ref="N5:N6"/>
    <mergeCell ref="N7:N8"/>
    <mergeCell ref="A24:B25"/>
    <mergeCell ref="H24:I25"/>
  </mergeCells>
  <pageMargins left="0" right="0" top="0" bottom="0" header="0" footer="0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79"/>
  <sheetViews>
    <sheetView topLeftCell="A7" workbookViewId="0">
      <selection activeCell="B16" sqref="B16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4.6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30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172">
        <v>8004987.58</v>
      </c>
      <c r="D3" s="173"/>
      <c r="E3" s="17" t="s">
        <v>73</v>
      </c>
      <c r="F3" s="174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176"/>
      <c r="D4" s="177"/>
      <c r="E4" s="29" t="s">
        <v>74</v>
      </c>
      <c r="F4" s="30">
        <v>5434987.58</v>
      </c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>
        <v>5434987.58</v>
      </c>
    </row>
    <row r="7" s="2" customFormat="1" ht="51.75" customHeight="1" spans="1:21">
      <c r="A7" s="9">
        <v>1</v>
      </c>
      <c r="B7" s="36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v>38550</v>
      </c>
      <c r="J7" s="97" t="s">
        <v>38</v>
      </c>
      <c r="K7" s="96">
        <v>1427.18</v>
      </c>
      <c r="L7" s="98">
        <v>1050</v>
      </c>
      <c r="M7" s="99" t="s">
        <v>39</v>
      </c>
      <c r="N7" s="100">
        <f>D7-I7-K7-L7-L8</f>
        <v>2208972.82</v>
      </c>
      <c r="O7" s="101"/>
      <c r="P7" s="1"/>
      <c r="Q7" s="152">
        <v>2570000</v>
      </c>
      <c r="R7" s="5"/>
      <c r="S7" s="5"/>
      <c r="T7" s="5"/>
      <c r="U7" s="153"/>
    </row>
    <row r="8" s="2" customFormat="1" ht="4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03">
        <v>200000</v>
      </c>
      <c r="M8" s="104" t="s">
        <v>42</v>
      </c>
      <c r="N8" s="105"/>
      <c r="O8" s="101"/>
      <c r="P8" s="1"/>
      <c r="Q8" s="151">
        <f>SUM(Q6:Q7)</f>
        <v>8004987.58</v>
      </c>
      <c r="R8" s="5" t="e">
        <f>Q8*H17</f>
        <v>#VALUE!</v>
      </c>
      <c r="S8" s="5"/>
      <c r="T8" s="5"/>
      <c r="U8" s="153"/>
    </row>
    <row r="9" ht="14.25" customHeight="1" spans="1:17">
      <c r="A9" s="44"/>
      <c r="B9" s="45"/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2"/>
    </row>
    <row r="10" s="2" customFormat="1" ht="26.1" customHeight="1" spans="1:21">
      <c r="A10" s="9">
        <v>2</v>
      </c>
      <c r="B10" s="47">
        <v>42614</v>
      </c>
      <c r="C10" s="37" t="s">
        <v>37</v>
      </c>
      <c r="D10" s="38">
        <v>300000</v>
      </c>
      <c r="E10" s="48">
        <v>42626</v>
      </c>
      <c r="F10" s="49">
        <v>300000</v>
      </c>
      <c r="G10" s="49">
        <v>300000</v>
      </c>
      <c r="H10" s="41">
        <v>0.015</v>
      </c>
      <c r="I10" s="109">
        <v>42974.81</v>
      </c>
      <c r="J10" s="110" t="s">
        <v>38</v>
      </c>
      <c r="K10" s="100">
        <v>174.76</v>
      </c>
      <c r="L10" s="49">
        <v>0</v>
      </c>
      <c r="M10" s="111"/>
      <c r="N10" s="112">
        <f>D10-I10-K10-L10</f>
        <v>256850.43</v>
      </c>
      <c r="O10" s="101"/>
      <c r="P10" s="1"/>
      <c r="Q10" s="151" t="s">
        <v>75</v>
      </c>
      <c r="R10" s="5"/>
      <c r="S10" s="5"/>
      <c r="T10" s="5"/>
      <c r="U10" s="153"/>
    </row>
    <row r="11" s="2" customFormat="1" ht="24.95" customHeight="1" spans="1:21">
      <c r="A11" s="9"/>
      <c r="B11" s="47"/>
      <c r="C11" s="37"/>
      <c r="D11" s="50"/>
      <c r="E11" s="51"/>
      <c r="F11" s="52"/>
      <c r="G11" s="52"/>
      <c r="H11" s="53" t="s">
        <v>70</v>
      </c>
      <c r="I11" s="113"/>
      <c r="J11" s="114"/>
      <c r="K11" s="113"/>
      <c r="L11" s="52"/>
      <c r="M11" s="115"/>
      <c r="N11" s="116"/>
      <c r="O11" s="101"/>
      <c r="P11" s="1"/>
      <c r="Q11" s="152"/>
      <c r="R11" s="5">
        <v>38550</v>
      </c>
      <c r="S11" s="5"/>
      <c r="T11" s="5" t="e">
        <f>R8-R13</f>
        <v>#VALUE!</v>
      </c>
      <c r="U11" s="153"/>
    </row>
    <row r="12" ht="16.5" customHeight="1" spans="1:18">
      <c r="A12" s="44"/>
      <c r="B12" s="45"/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Q12" s="151"/>
      <c r="R12" s="5">
        <v>42974.81</v>
      </c>
    </row>
    <row r="13" s="2" customFormat="1" ht="57.75" customHeight="1" spans="1:21">
      <c r="A13" s="9">
        <v>3</v>
      </c>
      <c r="B13" s="36">
        <v>42635</v>
      </c>
      <c r="C13" s="37" t="s">
        <v>37</v>
      </c>
      <c r="D13" s="38">
        <v>2800000</v>
      </c>
      <c r="E13" s="47"/>
      <c r="F13" s="38"/>
      <c r="G13" s="38">
        <v>8000500</v>
      </c>
      <c r="H13" s="57"/>
      <c r="I13" s="96"/>
      <c r="J13" s="97" t="s">
        <v>38</v>
      </c>
      <c r="K13" s="96">
        <v>1631.07</v>
      </c>
      <c r="L13" s="98">
        <v>50000</v>
      </c>
      <c r="M13" s="104" t="s">
        <v>69</v>
      </c>
      <c r="N13" s="96">
        <f>D13-I13-K13-L13</f>
        <v>2748368.93</v>
      </c>
      <c r="O13" s="101"/>
      <c r="P13" s="121"/>
      <c r="Q13" s="154"/>
      <c r="R13" s="153">
        <f>SUM(R11:R12)</f>
        <v>81524.81</v>
      </c>
      <c r="S13" s="153"/>
      <c r="T13" s="153" t="s">
        <v>76</v>
      </c>
      <c r="U13" s="153"/>
    </row>
    <row r="14" ht="20.1" customHeight="1" spans="1:17">
      <c r="A14" s="44"/>
      <c r="B14" s="45"/>
      <c r="C14" s="37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P14" s="121"/>
      <c r="Q14" s="151"/>
    </row>
    <row r="15" ht="20.1" customHeight="1" spans="1:21">
      <c r="A15" s="33">
        <v>4</v>
      </c>
      <c r="B15" s="60" t="s">
        <v>77</v>
      </c>
      <c r="C15" s="61"/>
      <c r="D15" s="62"/>
      <c r="E15" s="35"/>
      <c r="F15" s="62"/>
      <c r="G15" s="62"/>
      <c r="H15" s="34"/>
      <c r="I15" s="125"/>
      <c r="J15" s="33"/>
      <c r="K15" s="125"/>
      <c r="L15" s="62"/>
      <c r="M15" s="34"/>
      <c r="N15" s="125">
        <f>50000-I15-K15-L15</f>
        <v>50000</v>
      </c>
      <c r="O15" s="89"/>
      <c r="P15" s="7"/>
      <c r="Q15" s="155"/>
      <c r="R15" s="156"/>
      <c r="S15" s="156"/>
      <c r="T15" s="156"/>
      <c r="U15" s="156"/>
    </row>
    <row r="16" ht="21.75" customHeight="1" spans="1:17">
      <c r="A16" s="44"/>
      <c r="B16" s="45" t="s">
        <v>78</v>
      </c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P16" s="121"/>
      <c r="Q16"/>
    </row>
    <row r="17" s="2" customFormat="1" ht="60.75" customHeight="1" spans="1:21">
      <c r="A17" s="9">
        <v>5</v>
      </c>
      <c r="B17" s="63">
        <v>42712</v>
      </c>
      <c r="C17" s="37" t="s">
        <v>37</v>
      </c>
      <c r="D17" s="38">
        <v>200000</v>
      </c>
      <c r="E17" s="47"/>
      <c r="F17" s="38"/>
      <c r="G17" s="38"/>
      <c r="H17" s="41" t="s">
        <v>79</v>
      </c>
      <c r="I17" s="96">
        <v>4725.19</v>
      </c>
      <c r="J17" s="97" t="s">
        <v>38</v>
      </c>
      <c r="K17" s="96">
        <v>116.5</v>
      </c>
      <c r="L17" s="38">
        <v>500</v>
      </c>
      <c r="M17" s="126" t="s">
        <v>80</v>
      </c>
      <c r="N17" s="96">
        <f>D17-I17-K17-L17</f>
        <v>194658.31</v>
      </c>
      <c r="O17" s="101"/>
      <c r="P17" s="121"/>
      <c r="Q17" s="180"/>
      <c r="R17" s="153"/>
      <c r="S17" s="153"/>
      <c r="T17" s="153"/>
      <c r="U17" s="153"/>
    </row>
    <row r="18" s="3" customFormat="1" ht="18.75" customHeight="1" spans="1:21">
      <c r="A18" s="44"/>
      <c r="B18" s="58"/>
      <c r="C18" s="46"/>
      <c r="D18" s="40"/>
      <c r="E18" s="58"/>
      <c r="F18" s="40"/>
      <c r="G18" s="40"/>
      <c r="H18" s="70" t="s">
        <v>81</v>
      </c>
      <c r="I18" s="122"/>
      <c r="J18" s="44"/>
      <c r="K18" s="122"/>
      <c r="L18" s="40"/>
      <c r="M18" s="59"/>
      <c r="N18" s="122"/>
      <c r="O18" s="131"/>
      <c r="P18" s="132"/>
      <c r="Q18"/>
      <c r="R18" s="160"/>
      <c r="S18" s="160"/>
      <c r="T18" s="160"/>
      <c r="U18" s="160"/>
    </row>
    <row r="19" ht="18.75" hidden="1" customHeight="1" spans="1:17">
      <c r="A19" s="44"/>
      <c r="B19" s="58"/>
      <c r="C19" s="46"/>
      <c r="D19" s="40"/>
      <c r="E19" s="58"/>
      <c r="F19" s="40"/>
      <c r="G19"/>
      <c r="H19" s="59"/>
      <c r="I19" s="122"/>
      <c r="J19" s="44"/>
      <c r="K19" s="122"/>
      <c r="L19" s="40"/>
      <c r="M19" s="59"/>
      <c r="N19" s="122"/>
      <c r="O19" s="89"/>
      <c r="P19" s="121"/>
      <c r="Q19" s="151"/>
    </row>
    <row r="20" ht="18.75" hidden="1" customHeight="1" spans="1:17">
      <c r="A20" s="44"/>
      <c r="B20" s="58"/>
      <c r="C20" s="46"/>
      <c r="D20" s="40"/>
      <c r="E20" s="58"/>
      <c r="F20" s="40"/>
      <c r="G20" s="40"/>
      <c r="H20" s="59"/>
      <c r="I20" s="122"/>
      <c r="J20" s="44"/>
      <c r="K20" s="122"/>
      <c r="L20" s="40"/>
      <c r="M20" s="59"/>
      <c r="N20" s="122"/>
      <c r="O20" s="89"/>
      <c r="P20" s="121"/>
      <c r="Q20" s="152"/>
    </row>
    <row r="21" ht="18.75" hidden="1" customHeight="1" spans="1:17">
      <c r="A21" s="44"/>
      <c r="B21" s="58"/>
      <c r="C21" s="46"/>
      <c r="D21" s="40"/>
      <c r="E21" s="58"/>
      <c r="F21" s="40"/>
      <c r="G21" s="40"/>
      <c r="H21" s="59"/>
      <c r="I21" s="122"/>
      <c r="J21" s="44"/>
      <c r="K21" s="122"/>
      <c r="L21" s="40"/>
      <c r="M21" s="59"/>
      <c r="N21" s="122"/>
      <c r="O21" s="89"/>
      <c r="P21" s="121"/>
      <c r="Q21" s="151"/>
    </row>
    <row r="22" ht="18.75" customHeight="1" spans="1:17">
      <c r="A22" s="44"/>
      <c r="B22" s="58"/>
      <c r="C22" s="46"/>
      <c r="D22" s="40"/>
      <c r="E22" s="58"/>
      <c r="F22" s="40"/>
      <c r="G22" s="40"/>
      <c r="H22" s="59"/>
      <c r="I22" s="122"/>
      <c r="J22" s="44"/>
      <c r="K22" s="122"/>
      <c r="L22" s="40"/>
      <c r="M22" s="59"/>
      <c r="N22" s="122"/>
      <c r="O22" s="89"/>
      <c r="P22" s="121"/>
      <c r="Q22" s="152"/>
    </row>
    <row r="23" ht="18.75" customHeight="1" spans="1:21">
      <c r="A23" s="33" t="s">
        <v>46</v>
      </c>
      <c r="B23" s="33"/>
      <c r="C23" s="73" t="s">
        <v>47</v>
      </c>
      <c r="D23" s="74">
        <f>SUM(D7:D22)</f>
        <v>5750000</v>
      </c>
      <c r="E23" s="73" t="s">
        <v>47</v>
      </c>
      <c r="F23" s="74">
        <f>SUM(F7:F22)</f>
        <v>2750000</v>
      </c>
      <c r="G23" s="74">
        <f>SUM(G7:G22)</f>
        <v>10630500</v>
      </c>
      <c r="H23" s="73" t="s">
        <v>47</v>
      </c>
      <c r="I23" s="74">
        <f>SUM(I7:I22)</f>
        <v>86250</v>
      </c>
      <c r="J23" s="73" t="s">
        <v>47</v>
      </c>
      <c r="K23" s="74">
        <f>SUM(K7:K22)</f>
        <v>3349.51</v>
      </c>
      <c r="L23" s="74"/>
      <c r="M23" s="73" t="s">
        <v>47</v>
      </c>
      <c r="N23" s="74">
        <f>SUM(N7:N22)</f>
        <v>5458850.49</v>
      </c>
      <c r="O23" s="136"/>
      <c r="P23" s="121"/>
      <c r="Q23" s="152" t="s">
        <v>82</v>
      </c>
      <c r="U23" s="156"/>
    </row>
    <row r="24" ht="26.1" customHeight="1" spans="1:17">
      <c r="A24" s="44" t="s">
        <v>48</v>
      </c>
      <c r="B24" s="44"/>
      <c r="C24" s="44" t="s">
        <v>49</v>
      </c>
      <c r="D24" s="59">
        <f>N17</f>
        <v>194658.31</v>
      </c>
      <c r="E24" s="59"/>
      <c r="F24" s="59"/>
      <c r="G24" s="59"/>
      <c r="H24" s="59" t="s">
        <v>50</v>
      </c>
      <c r="I24" s="59"/>
      <c r="J24" s="137" t="s">
        <v>51</v>
      </c>
      <c r="K24" s="137"/>
      <c r="L24" s="137"/>
      <c r="M24" s="137"/>
      <c r="N24" s="137"/>
      <c r="O24" s="89"/>
      <c r="P24" s="121"/>
      <c r="Q24" s="152"/>
    </row>
    <row r="25" ht="26.1" customHeight="1" spans="1:17">
      <c r="A25" s="44"/>
      <c r="B25" s="44"/>
      <c r="C25" s="44" t="s">
        <v>52</v>
      </c>
      <c r="D25" s="178">
        <f>D24</f>
        <v>194658.31</v>
      </c>
      <c r="E25" s="178"/>
      <c r="F25" s="178"/>
      <c r="G25" s="178"/>
      <c r="H25" s="59"/>
      <c r="I25" s="59"/>
      <c r="J25" s="137" t="s">
        <v>53</v>
      </c>
      <c r="K25" s="137"/>
      <c r="L25" s="137"/>
      <c r="M25" s="137"/>
      <c r="N25" s="137"/>
      <c r="O25" s="89"/>
      <c r="P25" s="121"/>
      <c r="Q25" s="152"/>
    </row>
    <row r="26" ht="45" customHeight="1" spans="1:17">
      <c r="A26" s="33" t="s">
        <v>54</v>
      </c>
      <c r="B26" s="33"/>
      <c r="C26" s="77" t="s">
        <v>83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138"/>
      <c r="O26" s="89"/>
      <c r="P26" s="121"/>
      <c r="Q26" s="152"/>
    </row>
    <row r="27" ht="45" customHeight="1" spans="1:21">
      <c r="A27" s="33" t="s">
        <v>58</v>
      </c>
      <c r="B27" s="33"/>
      <c r="C27" s="79" t="s">
        <v>59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139"/>
      <c r="O27" s="89"/>
      <c r="P27" s="121"/>
      <c r="Q27" s="151"/>
      <c r="U27" s="162"/>
    </row>
    <row r="28" ht="45" customHeight="1" spans="1:17">
      <c r="A28" s="33" t="s">
        <v>62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9"/>
      <c r="P28" s="121"/>
      <c r="Q28" s="152"/>
    </row>
    <row r="29" ht="45" customHeight="1" spans="1:17">
      <c r="A29" s="33" t="s">
        <v>64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82"/>
      <c r="P29" s="121"/>
      <c r="Q29" s="151"/>
    </row>
    <row r="30" ht="42" customHeight="1" spans="1:21">
      <c r="A30" s="33" t="s">
        <v>65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89"/>
      <c r="P30" s="121"/>
      <c r="Q30" s="152"/>
      <c r="U30" s="163"/>
    </row>
    <row r="31" ht="14.25" spans="16:17">
      <c r="P31" s="121"/>
      <c r="Q31" s="151"/>
    </row>
    <row r="32" ht="14.25" spans="16:17">
      <c r="P32" s="121"/>
      <c r="Q32" s="152"/>
    </row>
    <row r="33" ht="14.25" spans="16:17">
      <c r="P33" s="121"/>
      <c r="Q33" s="151"/>
    </row>
    <row r="34" spans="4:17">
      <c r="D34"/>
      <c r="P34" s="121"/>
      <c r="Q34" s="164"/>
    </row>
    <row r="35" spans="16:17">
      <c r="P35" s="121"/>
      <c r="Q35" s="165"/>
    </row>
    <row r="36" s="5" customFormat="1" spans="1:30">
      <c r="A36" s="1"/>
      <c r="B36"/>
      <c r="C36" s="1"/>
      <c r="D36" s="7"/>
      <c r="E36" s="6"/>
      <c r="F36" s="7"/>
      <c r="G36" s="7"/>
      <c r="H36" s="1"/>
      <c r="I36" s="7"/>
      <c r="J36" s="1"/>
      <c r="K36" s="7"/>
      <c r="L36" s="7"/>
      <c r="M36" s="1"/>
      <c r="N36" s="7"/>
      <c r="O36" s="1"/>
      <c r="P36" s="121"/>
      <c r="Q36" s="165"/>
      <c r="V36" s="1"/>
      <c r="W36" s="1"/>
      <c r="X36" s="1"/>
      <c r="Y36" s="1"/>
      <c r="Z36" s="1"/>
      <c r="AA36" s="1"/>
      <c r="AB36" s="1"/>
      <c r="AC36" s="1"/>
      <c r="AD36" s="1"/>
    </row>
    <row r="37" s="5" customFormat="1" spans="1:30">
      <c r="A37" s="1"/>
      <c r="B37" s="6"/>
      <c r="C37"/>
      <c r="D37" s="7"/>
      <c r="E37" s="6"/>
      <c r="F37" s="7"/>
      <c r="G37" s="7"/>
      <c r="H37" s="1"/>
      <c r="I37" s="7"/>
      <c r="J37" s="1"/>
      <c r="K37" s="7"/>
      <c r="L37" s="7"/>
      <c r="M37" s="1"/>
      <c r="N37" s="7"/>
      <c r="O37" s="1"/>
      <c r="P37" s="121"/>
      <c r="Q37" s="165"/>
      <c r="V37" s="1"/>
      <c r="W37" s="1"/>
      <c r="X37" s="1"/>
      <c r="Y37" s="1"/>
      <c r="Z37" s="1"/>
      <c r="AA37" s="1"/>
      <c r="AB37" s="1"/>
      <c r="AC37" s="1"/>
      <c r="AD37" s="1"/>
    </row>
    <row r="38" s="5" customFormat="1" spans="1:30">
      <c r="A38" s="1"/>
      <c r="B38" s="6"/>
      <c r="C38" s="1"/>
      <c r="D38" s="82"/>
      <c r="E38" s="6"/>
      <c r="F38" s="7"/>
      <c r="G38" s="82"/>
      <c r="H38" s="1"/>
      <c r="I38" s="7"/>
      <c r="J38" s="1"/>
      <c r="K38" s="7"/>
      <c r="L38" s="7"/>
      <c r="M38" s="1"/>
      <c r="N38" s="7"/>
      <c r="O38" s="1"/>
      <c r="P38" s="121"/>
      <c r="V38" s="1"/>
      <c r="W38" s="1"/>
      <c r="X38" s="1"/>
      <c r="Y38" s="1"/>
      <c r="Z38" s="1"/>
      <c r="AA38" s="1"/>
      <c r="AB38" s="1"/>
      <c r="AC38" s="1"/>
      <c r="AD38" s="1"/>
    </row>
    <row r="39" s="5" customFormat="1" spans="1:30">
      <c r="A39" s="1"/>
      <c r="B39" s="6"/>
      <c r="C39" s="1"/>
      <c r="D39" s="7"/>
      <c r="E39" s="6"/>
      <c r="F39" s="7"/>
      <c r="G39" s="7"/>
      <c r="H39" s="1"/>
      <c r="I39" s="7"/>
      <c r="J39" s="1"/>
      <c r="K39" s="7"/>
      <c r="L39" s="7"/>
      <c r="M39" s="1"/>
      <c r="N39" s="7"/>
      <c r="O39" s="1"/>
      <c r="P39" s="121"/>
      <c r="V39" s="1"/>
      <c r="W39" s="1"/>
      <c r="X39" s="1"/>
      <c r="Y39" s="1"/>
      <c r="Z39" s="1"/>
      <c r="AA39" s="1"/>
      <c r="AB39" s="1"/>
      <c r="AC39" s="1"/>
      <c r="AD39" s="1"/>
    </row>
    <row r="40" s="5" customFormat="1" spans="1:30">
      <c r="A40" s="1"/>
      <c r="B40" s="6"/>
      <c r="C40" s="1"/>
      <c r="D40" s="7"/>
      <c r="E40" s="6"/>
      <c r="F40" s="7"/>
      <c r="G40" s="7"/>
      <c r="H40" s="1"/>
      <c r="I40" s="7"/>
      <c r="J40" s="1"/>
      <c r="K40" s="7"/>
      <c r="L40" s="7"/>
      <c r="M40" s="1"/>
      <c r="N40" s="7"/>
      <c r="O40" s="1"/>
      <c r="P40" s="121"/>
      <c r="V40" s="1"/>
      <c r="W40" s="1"/>
      <c r="X40" s="1"/>
      <c r="Y40" s="1"/>
      <c r="Z40" s="1"/>
      <c r="AA40" s="1"/>
      <c r="AB40" s="1"/>
      <c r="AC40" s="1"/>
      <c r="AD40" s="1"/>
    </row>
    <row r="41" s="5" customFormat="1" spans="1:30">
      <c r="A41" s="1"/>
      <c r="B41" s="6"/>
      <c r="C41" s="1"/>
      <c r="D41" s="7"/>
      <c r="E41" s="6"/>
      <c r="F41" s="7"/>
      <c r="G41" s="7"/>
      <c r="H41" s="1"/>
      <c r="I41" s="7"/>
      <c r="J41" s="1"/>
      <c r="K41" s="7"/>
      <c r="L41" s="7"/>
      <c r="M41" s="1"/>
      <c r="N41" s="7"/>
      <c r="O41" s="1"/>
      <c r="P41" s="121"/>
      <c r="V41" s="1"/>
      <c r="W41" s="1"/>
      <c r="X41" s="1"/>
      <c r="Y41" s="1"/>
      <c r="Z41" s="1"/>
      <c r="AA41" s="1"/>
      <c r="AB41" s="1"/>
      <c r="AC41" s="1"/>
      <c r="AD41" s="1"/>
    </row>
    <row r="42" s="5" customFormat="1" spans="1:30">
      <c r="A42" s="1"/>
      <c r="B42" s="6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1"/>
      <c r="P42" s="121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82"/>
      <c r="C43" s="1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1"/>
      <c r="P43" s="121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6"/>
      <c r="C44" s="1"/>
      <c r="D44" s="7"/>
      <c r="E44" s="6"/>
      <c r="F44" s="7"/>
      <c r="G44" s="7"/>
      <c r="H44" s="1"/>
      <c r="I44" s="7"/>
      <c r="J44" s="1"/>
      <c r="K44" s="7"/>
      <c r="L44" s="7"/>
      <c r="M44" s="1"/>
      <c r="N44" s="7"/>
      <c r="O44" s="1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1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1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1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1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6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1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1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1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21"/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21"/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21"/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21"/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21"/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21"/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21"/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21"/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76" s="5" customFormat="1" spans="1:30">
      <c r="A76" s="1"/>
      <c r="B76" s="82"/>
      <c r="C76" s="1"/>
      <c r="D76" s="7"/>
      <c r="E76" s="6"/>
      <c r="F76" s="7"/>
      <c r="G76" s="7"/>
      <c r="H76" s="1"/>
      <c r="I76" s="7"/>
      <c r="J76" s="1"/>
      <c r="K76" s="7"/>
      <c r="L76" s="7"/>
      <c r="M76" s="1"/>
      <c r="N76" s="7"/>
      <c r="O76" s="1"/>
      <c r="P76" s="1"/>
      <c r="V76" s="1"/>
      <c r="W76" s="1"/>
      <c r="X76" s="1"/>
      <c r="Y76" s="1"/>
      <c r="Z76" s="1"/>
      <c r="AA76" s="1"/>
      <c r="AB76" s="1"/>
      <c r="AC76" s="1"/>
      <c r="AD76" s="1"/>
    </row>
    <row r="79" spans="2:2">
      <c r="B79"/>
    </row>
  </sheetData>
  <mergeCells count="38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H4:K4"/>
    <mergeCell ref="L4:M4"/>
    <mergeCell ref="B5:D5"/>
    <mergeCell ref="E5:F5"/>
    <mergeCell ref="H5:I5"/>
    <mergeCell ref="J5:K5"/>
    <mergeCell ref="L5:M5"/>
    <mergeCell ref="B8:K8"/>
    <mergeCell ref="A23:B23"/>
    <mergeCell ref="D24:G24"/>
    <mergeCell ref="J24:N24"/>
    <mergeCell ref="D25:G25"/>
    <mergeCell ref="J25:N25"/>
    <mergeCell ref="A26:B26"/>
    <mergeCell ref="C26:N26"/>
    <mergeCell ref="A27:B27"/>
    <mergeCell ref="C27:N27"/>
    <mergeCell ref="A28:B28"/>
    <mergeCell ref="C28:N28"/>
    <mergeCell ref="A29:B29"/>
    <mergeCell ref="C29:N29"/>
    <mergeCell ref="A30:B30"/>
    <mergeCell ref="C30:N30"/>
    <mergeCell ref="A5:A6"/>
    <mergeCell ref="N5:N6"/>
    <mergeCell ref="N7:N8"/>
    <mergeCell ref="Q23:Q25"/>
    <mergeCell ref="A24:B25"/>
    <mergeCell ref="H24:I2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80"/>
  <sheetViews>
    <sheetView topLeftCell="A7" workbookViewId="0">
      <selection activeCell="M21" sqref="M21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6.1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28.5" customHeight="1" spans="1:30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172">
        <v>8004987.58</v>
      </c>
      <c r="D3" s="173"/>
      <c r="E3" s="17" t="s">
        <v>73</v>
      </c>
      <c r="F3" s="174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176"/>
      <c r="D4" s="177"/>
      <c r="E4" s="29" t="s">
        <v>74</v>
      </c>
      <c r="F4" s="30">
        <v>5434987.58</v>
      </c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/>
    </row>
    <row r="7" s="2" customFormat="1" ht="30.75" customHeight="1" spans="1:21">
      <c r="A7" s="9">
        <v>1</v>
      </c>
      <c r="B7" s="36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v>38550</v>
      </c>
      <c r="J7" s="97" t="s">
        <v>38</v>
      </c>
      <c r="K7" s="96">
        <v>1427.18</v>
      </c>
      <c r="L7" s="98">
        <v>1050</v>
      </c>
      <c r="M7" s="99" t="s">
        <v>39</v>
      </c>
      <c r="N7" s="100">
        <f>D7-I7-K7-L7-L8</f>
        <v>2208972.82</v>
      </c>
      <c r="O7" s="101"/>
      <c r="P7" s="1"/>
      <c r="Q7" s="152"/>
      <c r="R7" s="5"/>
      <c r="S7" s="5"/>
      <c r="T7" s="5"/>
      <c r="U7" s="153"/>
    </row>
    <row r="8" s="2" customFormat="1" ht="29.2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03">
        <v>200000</v>
      </c>
      <c r="M8" s="104" t="s">
        <v>42</v>
      </c>
      <c r="N8" s="105"/>
      <c r="O8" s="101"/>
      <c r="P8" s="1"/>
      <c r="Q8" s="151"/>
      <c r="R8" s="5"/>
      <c r="S8" s="5"/>
      <c r="T8" s="5"/>
      <c r="U8" s="153"/>
    </row>
    <row r="9" ht="14.25" customHeight="1" spans="1:17">
      <c r="A9" s="44"/>
      <c r="B9" s="45"/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2"/>
    </row>
    <row r="10" s="2" customFormat="1" ht="26.1" customHeight="1" spans="1:21">
      <c r="A10" s="9">
        <v>2</v>
      </c>
      <c r="B10" s="47">
        <v>42614</v>
      </c>
      <c r="C10" s="37" t="s">
        <v>37</v>
      </c>
      <c r="D10" s="38">
        <v>300000</v>
      </c>
      <c r="E10" s="48">
        <v>42626</v>
      </c>
      <c r="F10" s="49">
        <v>300000</v>
      </c>
      <c r="G10" s="49">
        <v>300000</v>
      </c>
      <c r="H10" s="41">
        <v>0.015</v>
      </c>
      <c r="I10" s="109">
        <v>42974.81</v>
      </c>
      <c r="J10" s="110" t="s">
        <v>38</v>
      </c>
      <c r="K10" s="100">
        <v>174.76</v>
      </c>
      <c r="L10" s="49">
        <v>0</v>
      </c>
      <c r="M10" s="111"/>
      <c r="N10" s="112">
        <f>D10-I10-K10-L10</f>
        <v>256850.43</v>
      </c>
      <c r="O10" s="101"/>
      <c r="P10" s="1"/>
      <c r="Q10" s="151"/>
      <c r="R10" s="5"/>
      <c r="S10" s="5"/>
      <c r="T10" s="5"/>
      <c r="U10" s="153"/>
    </row>
    <row r="11" s="2" customFormat="1" ht="18.75" customHeight="1" spans="1:21">
      <c r="A11" s="9"/>
      <c r="B11" s="47"/>
      <c r="C11" s="37"/>
      <c r="D11" s="50"/>
      <c r="E11" s="51"/>
      <c r="F11" s="52"/>
      <c r="G11" s="52"/>
      <c r="H11" s="53" t="s">
        <v>70</v>
      </c>
      <c r="I11" s="113"/>
      <c r="J11" s="114"/>
      <c r="K11" s="113"/>
      <c r="L11" s="52"/>
      <c r="M11" s="115"/>
      <c r="N11" s="116"/>
      <c r="O11" s="101"/>
      <c r="P11" s="1"/>
      <c r="Q11" s="152"/>
      <c r="R11" s="5"/>
      <c r="S11" s="5"/>
      <c r="T11" s="5"/>
      <c r="U11" s="153"/>
    </row>
    <row r="12" ht="10.5" customHeight="1" spans="1:17">
      <c r="A12" s="44"/>
      <c r="B12" s="45"/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Q12" s="151"/>
    </row>
    <row r="13" s="2" customFormat="1" ht="32.25" customHeight="1" spans="1:21">
      <c r="A13" s="9">
        <v>3</v>
      </c>
      <c r="B13" s="36">
        <v>42635</v>
      </c>
      <c r="C13" s="37" t="s">
        <v>37</v>
      </c>
      <c r="D13" s="38">
        <v>2800000</v>
      </c>
      <c r="E13" s="47"/>
      <c r="F13" s="38"/>
      <c r="G13" s="38">
        <v>8000500</v>
      </c>
      <c r="H13" s="57"/>
      <c r="I13" s="96"/>
      <c r="J13" s="97" t="s">
        <v>38</v>
      </c>
      <c r="K13" s="96">
        <v>1631.07</v>
      </c>
      <c r="L13" s="98">
        <v>50000</v>
      </c>
      <c r="M13" s="104" t="s">
        <v>69</v>
      </c>
      <c r="N13" s="96">
        <f>D13-I13-K13-L13</f>
        <v>2748368.93</v>
      </c>
      <c r="O13" s="101"/>
      <c r="P13" s="121"/>
      <c r="Q13" s="154"/>
      <c r="R13" s="153"/>
      <c r="S13" s="153"/>
      <c r="T13" s="153"/>
      <c r="U13" s="153"/>
    </row>
    <row r="14" ht="20.1" customHeight="1" spans="1:17">
      <c r="A14" s="44"/>
      <c r="B14" s="45"/>
      <c r="C14" s="37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P14" s="121"/>
      <c r="Q14" s="151"/>
    </row>
    <row r="15" ht="20.1" customHeight="1" spans="1:21">
      <c r="A15" s="33">
        <v>4</v>
      </c>
      <c r="B15" s="60" t="s">
        <v>77</v>
      </c>
      <c r="C15" s="61"/>
      <c r="D15" s="62"/>
      <c r="E15" s="35"/>
      <c r="F15" s="62"/>
      <c r="G15" s="62"/>
      <c r="H15" s="34"/>
      <c r="I15" s="125"/>
      <c r="J15" s="33"/>
      <c r="K15" s="125"/>
      <c r="L15" s="62"/>
      <c r="M15" s="34"/>
      <c r="N15" s="125">
        <f>50000-I15-K15-L15</f>
        <v>50000</v>
      </c>
      <c r="O15" s="89"/>
      <c r="P15" s="7">
        <v>6250000</v>
      </c>
      <c r="Q15" s="155"/>
      <c r="R15" s="156"/>
      <c r="S15" s="156"/>
      <c r="T15" s="156"/>
      <c r="U15" s="156"/>
    </row>
    <row r="16" ht="12" customHeight="1" spans="1:17">
      <c r="A16" s="44"/>
      <c r="B16" s="45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P16" s="121"/>
      <c r="Q16"/>
    </row>
    <row r="17" s="2" customFormat="1" ht="42.75" customHeight="1" spans="1:21">
      <c r="A17" s="9">
        <v>5</v>
      </c>
      <c r="B17" s="63">
        <v>42712</v>
      </c>
      <c r="C17" s="37" t="s">
        <v>37</v>
      </c>
      <c r="D17" s="38">
        <v>200000</v>
      </c>
      <c r="E17" s="47"/>
      <c r="F17" s="38"/>
      <c r="G17" s="38"/>
      <c r="H17" s="41" t="s">
        <v>79</v>
      </c>
      <c r="I17" s="96">
        <v>4725.19</v>
      </c>
      <c r="J17" s="97" t="s">
        <v>38</v>
      </c>
      <c r="K17" s="96">
        <v>116.5</v>
      </c>
      <c r="L17" s="38">
        <v>500</v>
      </c>
      <c r="M17" s="126" t="s">
        <v>80</v>
      </c>
      <c r="N17" s="96">
        <f>D17-I17-K17-L17</f>
        <v>194658.31</v>
      </c>
      <c r="O17" s="101"/>
      <c r="P17" s="121">
        <v>2750000</v>
      </c>
      <c r="Q17" s="180"/>
      <c r="R17" s="153"/>
      <c r="S17" s="153"/>
      <c r="T17" s="153"/>
      <c r="U17" s="153"/>
    </row>
    <row r="18" ht="26.25" customHeight="1" spans="1:21">
      <c r="A18" s="33"/>
      <c r="B18" s="35"/>
      <c r="C18" s="61"/>
      <c r="D18" s="62"/>
      <c r="E18" s="35"/>
      <c r="F18" s="62"/>
      <c r="G18" s="62"/>
      <c r="H18" s="66" t="s">
        <v>81</v>
      </c>
      <c r="I18" s="125"/>
      <c r="J18" s="33"/>
      <c r="K18" s="125"/>
      <c r="L18" s="62"/>
      <c r="M18" s="34"/>
      <c r="N18" s="125"/>
      <c r="O18" s="89"/>
      <c r="P18" s="7">
        <f>P15-P17</f>
        <v>3500000</v>
      </c>
      <c r="Q18" s="158"/>
      <c r="R18" s="156"/>
      <c r="S18" s="156"/>
      <c r="T18" s="156"/>
      <c r="U18" s="156"/>
    </row>
    <row r="19" ht="20.25" customHeight="1" spans="1:21">
      <c r="A19" s="33"/>
      <c r="B19" s="45" t="s">
        <v>78</v>
      </c>
      <c r="C19" s="61"/>
      <c r="D19" s="62"/>
      <c r="E19" s="35"/>
      <c r="F19" s="62"/>
      <c r="G19" s="62"/>
      <c r="H19" s="66"/>
      <c r="I19" s="125"/>
      <c r="J19" s="33"/>
      <c r="K19" s="125"/>
      <c r="L19" s="62"/>
      <c r="M19" s="34"/>
      <c r="N19" s="125"/>
      <c r="O19" s="89"/>
      <c r="P19" s="7"/>
      <c r="Q19" s="158"/>
      <c r="R19" s="156"/>
      <c r="S19" s="156"/>
      <c r="T19" s="156"/>
      <c r="U19" s="156"/>
    </row>
    <row r="20" s="3" customFormat="1" ht="33" customHeight="1" spans="1:21">
      <c r="A20" s="44">
        <v>6</v>
      </c>
      <c r="B20" s="71">
        <v>42755</v>
      </c>
      <c r="C20" s="46" t="s">
        <v>37</v>
      </c>
      <c r="D20" s="40">
        <v>900000</v>
      </c>
      <c r="E20" s="58"/>
      <c r="F20" s="40"/>
      <c r="G20" s="40"/>
      <c r="H20" s="72">
        <v>0.015</v>
      </c>
      <c r="I20" s="122">
        <f>D20*0.015</f>
        <v>13500</v>
      </c>
      <c r="J20" s="133" t="s">
        <v>38</v>
      </c>
      <c r="K20" s="122">
        <v>270.27</v>
      </c>
      <c r="L20" s="40">
        <v>50</v>
      </c>
      <c r="M20" s="134"/>
      <c r="N20" s="122">
        <f>D20-I20-K20-L20</f>
        <v>886179.73</v>
      </c>
      <c r="O20" s="131"/>
      <c r="P20" s="132"/>
      <c r="Q20" s="151"/>
      <c r="R20" s="160"/>
      <c r="S20" s="160"/>
      <c r="T20" s="160"/>
      <c r="U20" s="160"/>
    </row>
    <row r="21" s="3" customFormat="1" ht="26.25" customHeight="1" spans="1:21">
      <c r="A21" s="44"/>
      <c r="B21" s="58"/>
      <c r="C21"/>
      <c r="D21" s="40"/>
      <c r="E21" s="58"/>
      <c r="F21" s="40"/>
      <c r="G21" s="40"/>
      <c r="H21" s="70"/>
      <c r="I21" s="122"/>
      <c r="J21" s="44"/>
      <c r="K21" s="122"/>
      <c r="L21" s="40"/>
      <c r="M21" s="130" t="s">
        <v>85</v>
      </c>
      <c r="N21" s="122"/>
      <c r="O21" s="131"/>
      <c r="P21" s="132"/>
      <c r="Q21" s="181"/>
      <c r="R21" s="160"/>
      <c r="S21" s="160"/>
      <c r="T21" s="160"/>
      <c r="U21" s="160"/>
    </row>
    <row r="22" ht="20.1" customHeight="1" spans="1:17">
      <c r="A22" s="44"/>
      <c r="B22" s="58"/>
      <c r="C22" s="46"/>
      <c r="D22" s="40"/>
      <c r="E22" s="58"/>
      <c r="F22" s="40"/>
      <c r="G22" s="40"/>
      <c r="H22" s="59"/>
      <c r="I22" s="122"/>
      <c r="J22" s="44"/>
      <c r="K22" s="122"/>
      <c r="L22" s="40"/>
      <c r="M22" s="59"/>
      <c r="N22" s="122"/>
      <c r="O22" s="89"/>
      <c r="P22" s="121"/>
      <c r="Q22"/>
    </row>
    <row r="23" ht="20.1" customHeight="1" spans="1:17">
      <c r="A23" s="44"/>
      <c r="B23" s="58"/>
      <c r="C23" s="46"/>
      <c r="D23" s="40"/>
      <c r="E23" s="58"/>
      <c r="F23" s="40"/>
      <c r="G23" s="40"/>
      <c r="H23" s="59"/>
      <c r="I23" s="122"/>
      <c r="J23" s="44"/>
      <c r="K23" s="122"/>
      <c r="L23" s="40"/>
      <c r="M23" s="59"/>
      <c r="N23" s="122"/>
      <c r="O23" s="89"/>
      <c r="P23" s="121"/>
      <c r="Q23"/>
    </row>
    <row r="24" ht="18.75" customHeight="1" spans="1:21">
      <c r="A24" s="33" t="s">
        <v>46</v>
      </c>
      <c r="B24" s="33"/>
      <c r="C24" s="73" t="s">
        <v>47</v>
      </c>
      <c r="D24" s="74">
        <f>SUM(D7:D23)</f>
        <v>6650000</v>
      </c>
      <c r="E24" s="73" t="s">
        <v>47</v>
      </c>
      <c r="F24" s="74">
        <f>SUM(F7:F23)</f>
        <v>2750000</v>
      </c>
      <c r="G24" s="74">
        <f>SUM(G7:G23)</f>
        <v>10630500</v>
      </c>
      <c r="H24" s="73" t="s">
        <v>47</v>
      </c>
      <c r="I24" s="74">
        <f>SUM(I7:I23)</f>
        <v>99750</v>
      </c>
      <c r="J24" s="73" t="s">
        <v>47</v>
      </c>
      <c r="K24" s="74">
        <f>SUM(K7:K23)</f>
        <v>3619.78</v>
      </c>
      <c r="L24" s="74"/>
      <c r="M24" s="73" t="s">
        <v>47</v>
      </c>
      <c r="N24" s="74">
        <f>SUM(N7:N23)</f>
        <v>6345030.22</v>
      </c>
      <c r="O24" s="136"/>
      <c r="P24" s="121"/>
      <c r="Q24"/>
      <c r="U24" s="156"/>
    </row>
    <row r="25" ht="26.1" customHeight="1" spans="1:17">
      <c r="A25" s="44" t="s">
        <v>48</v>
      </c>
      <c r="B25" s="44"/>
      <c r="C25" s="44" t="s">
        <v>49</v>
      </c>
      <c r="D25" s="59">
        <f>N20</f>
        <v>886179.73</v>
      </c>
      <c r="E25" s="59"/>
      <c r="F25" s="59"/>
      <c r="G25" s="59"/>
      <c r="H25" s="59" t="s">
        <v>50</v>
      </c>
      <c r="I25" s="59"/>
      <c r="J25" s="137" t="s">
        <v>51</v>
      </c>
      <c r="K25" s="137"/>
      <c r="L25" s="137"/>
      <c r="M25" s="137"/>
      <c r="N25" s="137"/>
      <c r="O25" s="89"/>
      <c r="P25"/>
      <c r="Q25"/>
    </row>
    <row r="26" ht="26.1" customHeight="1" spans="1:17">
      <c r="A26" s="44"/>
      <c r="B26" s="44"/>
      <c r="C26" s="44" t="s">
        <v>52</v>
      </c>
      <c r="D26" s="178">
        <f>D25</f>
        <v>886179.73</v>
      </c>
      <c r="E26" s="178"/>
      <c r="F26" s="178"/>
      <c r="G26" s="178"/>
      <c r="H26" s="59"/>
      <c r="I26" s="59"/>
      <c r="J26" s="137" t="s">
        <v>53</v>
      </c>
      <c r="K26" s="137"/>
      <c r="L26" s="137"/>
      <c r="M26" s="137"/>
      <c r="N26" s="137"/>
      <c r="O26" s="89"/>
      <c r="P26" s="121"/>
      <c r="Q26"/>
    </row>
    <row r="27" ht="45" customHeight="1" spans="1:17">
      <c r="A27" s="33" t="s">
        <v>54</v>
      </c>
      <c r="B27" s="33"/>
      <c r="C27" s="77" t="s">
        <v>83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138"/>
      <c r="O27" s="89"/>
      <c r="P27" s="121"/>
      <c r="Q27"/>
    </row>
    <row r="28" ht="45" customHeight="1" spans="1:21">
      <c r="A28" s="33" t="s">
        <v>58</v>
      </c>
      <c r="B28" s="33"/>
      <c r="C28" s="79" t="s">
        <v>59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139"/>
      <c r="O28" s="89"/>
      <c r="P28" s="121"/>
      <c r="Q28" s="151"/>
      <c r="U28" s="162"/>
    </row>
    <row r="29" ht="45" customHeight="1" spans="1:17">
      <c r="A29" s="33" t="s">
        <v>62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89"/>
      <c r="P29" s="121"/>
      <c r="Q29" s="152"/>
    </row>
    <row r="30" ht="45" customHeight="1" spans="1:17">
      <c r="A30" s="33" t="s">
        <v>64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82"/>
      <c r="P30" s="121"/>
      <c r="Q30" s="151"/>
    </row>
    <row r="31" ht="42" customHeight="1" spans="1:21">
      <c r="A31" s="33" t="s">
        <v>65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89"/>
      <c r="P31" s="121"/>
      <c r="Q31" s="152"/>
      <c r="U31" s="163"/>
    </row>
    <row r="32" ht="14.25" spans="16:17">
      <c r="P32" s="121"/>
      <c r="Q32" s="151"/>
    </row>
    <row r="33" ht="14.25" spans="16:17">
      <c r="P33" s="121"/>
      <c r="Q33" s="152"/>
    </row>
    <row r="34" ht="14.25" spans="16:17">
      <c r="P34" s="121"/>
      <c r="Q34" s="151"/>
    </row>
    <row r="35" spans="2:17">
      <c r="B35"/>
      <c r="D35"/>
      <c r="P35" s="121"/>
      <c r="Q35" s="164"/>
    </row>
    <row r="36" spans="16:17">
      <c r="P36" s="121"/>
      <c r="Q36" s="165"/>
    </row>
    <row r="37" s="5" customFormat="1" spans="1:30">
      <c r="A37" s="1"/>
      <c r="B37"/>
      <c r="C37" s="1"/>
      <c r="D37" s="7"/>
      <c r="E37" s="6"/>
      <c r="F37" s="7"/>
      <c r="G37" s="7"/>
      <c r="H37" s="1"/>
      <c r="I37" s="7"/>
      <c r="J37" s="1"/>
      <c r="K37" s="7"/>
      <c r="L37" s="7"/>
      <c r="M37" s="1"/>
      <c r="N37" s="7"/>
      <c r="O37" s="1"/>
      <c r="P37" s="121"/>
      <c r="Q37" s="165"/>
      <c r="V37" s="1"/>
      <c r="W37" s="1"/>
      <c r="X37" s="1"/>
      <c r="Y37" s="1"/>
      <c r="Z37" s="1"/>
      <c r="AA37" s="1"/>
      <c r="AB37" s="1"/>
      <c r="AC37" s="1"/>
      <c r="AD37" s="1"/>
    </row>
    <row r="38" s="5" customFormat="1" spans="1:30">
      <c r="A38" s="1"/>
      <c r="B38" s="6"/>
      <c r="C38"/>
      <c r="D38" s="7"/>
      <c r="E38" s="6"/>
      <c r="F38" s="7"/>
      <c r="G38" s="7"/>
      <c r="H38" s="1"/>
      <c r="I38" s="7"/>
      <c r="J38" s="1"/>
      <c r="K38" s="7"/>
      <c r="L38" s="7"/>
      <c r="M38" s="1"/>
      <c r="N38" s="7"/>
      <c r="O38" s="1"/>
      <c r="P38" s="121"/>
      <c r="Q38" s="165"/>
      <c r="V38" s="1"/>
      <c r="W38" s="1"/>
      <c r="X38" s="1"/>
      <c r="Y38" s="1"/>
      <c r="Z38" s="1"/>
      <c r="AA38" s="1"/>
      <c r="AB38" s="1"/>
      <c r="AC38" s="1"/>
      <c r="AD38" s="1"/>
    </row>
    <row r="39" s="5" customFormat="1" spans="1:30">
      <c r="A39" s="1"/>
      <c r="B39" s="6"/>
      <c r="C39" s="1"/>
      <c r="D39"/>
      <c r="E39" s="6"/>
      <c r="F39" s="7"/>
      <c r="G39" s="82"/>
      <c r="H39" s="1"/>
      <c r="I39" s="7"/>
      <c r="J39" s="1"/>
      <c r="K39" s="7"/>
      <c r="L39" s="7"/>
      <c r="M39" s="1"/>
      <c r="N39" s="7"/>
      <c r="O39" s="1"/>
      <c r="P39" s="121"/>
      <c r="V39" s="1"/>
      <c r="W39" s="1"/>
      <c r="X39" s="1"/>
      <c r="Y39" s="1"/>
      <c r="Z39" s="1"/>
      <c r="AA39" s="1"/>
      <c r="AB39" s="1"/>
      <c r="AC39" s="1"/>
      <c r="AD39" s="1"/>
    </row>
    <row r="40" s="5" customFormat="1" spans="1:30">
      <c r="A40" s="1"/>
      <c r="B40" s="6"/>
      <c r="C40" s="1"/>
      <c r="D40" s="7"/>
      <c r="E40" s="6"/>
      <c r="F40" s="7"/>
      <c r="G40" s="7"/>
      <c r="H40" s="1"/>
      <c r="I40" s="7"/>
      <c r="J40" s="1"/>
      <c r="K40" s="7"/>
      <c r="L40" s="7"/>
      <c r="M40" s="1"/>
      <c r="N40" s="7"/>
      <c r="O40" s="1"/>
      <c r="P40" s="121"/>
      <c r="V40" s="1"/>
      <c r="W40" s="1"/>
      <c r="X40" s="1"/>
      <c r="Y40" s="1"/>
      <c r="Z40" s="1"/>
      <c r="AA40" s="1"/>
      <c r="AB40" s="1"/>
      <c r="AC40" s="1"/>
      <c r="AD40" s="1"/>
    </row>
    <row r="41" s="5" customFormat="1" spans="1:30">
      <c r="A41" s="1"/>
      <c r="B41" s="6"/>
      <c r="C41" s="1"/>
      <c r="D41" s="7"/>
      <c r="E41" s="6"/>
      <c r="F41" s="7"/>
      <c r="G41" s="7"/>
      <c r="H41" s="1"/>
      <c r="I41" s="7"/>
      <c r="J41" s="1"/>
      <c r="K41" s="7"/>
      <c r="L41" s="7"/>
      <c r="M41" s="1"/>
      <c r="N41" s="7"/>
      <c r="O41" s="1"/>
      <c r="P41" s="121"/>
      <c r="V41" s="1"/>
      <c r="W41" s="1"/>
      <c r="X41" s="1"/>
      <c r="Y41" s="1"/>
      <c r="Z41" s="1"/>
      <c r="AA41" s="1"/>
      <c r="AB41" s="1"/>
      <c r="AC41" s="1"/>
      <c r="AD41" s="1"/>
    </row>
    <row r="42" s="5" customFormat="1" spans="1:30">
      <c r="A42" s="1"/>
      <c r="B42" s="6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1"/>
      <c r="P42" s="121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6"/>
      <c r="C43" s="1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1"/>
      <c r="P43" s="121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82"/>
      <c r="C44" s="1"/>
      <c r="D44" s="7"/>
      <c r="E44" s="6"/>
      <c r="F44" s="7"/>
      <c r="G44" s="7"/>
      <c r="H44" s="1"/>
      <c r="I44" s="7"/>
      <c r="J44" s="1"/>
      <c r="K44" s="7"/>
      <c r="L44" s="7"/>
      <c r="M44" s="1"/>
      <c r="N44" s="7"/>
      <c r="O44" s="1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1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1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1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1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6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1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1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1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21"/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21"/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21"/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21"/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21"/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21"/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21"/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21"/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69" s="5" customFormat="1" spans="1:30">
      <c r="A69" s="1"/>
      <c r="B69" s="6"/>
      <c r="C69" s="1"/>
      <c r="D69" s="7"/>
      <c r="E69" s="6"/>
      <c r="F69" s="7"/>
      <c r="G69" s="7"/>
      <c r="H69" s="1"/>
      <c r="I69" s="7"/>
      <c r="J69" s="1"/>
      <c r="K69" s="7"/>
      <c r="L69" s="7"/>
      <c r="M69" s="1"/>
      <c r="N69" s="7"/>
      <c r="O69" s="1"/>
      <c r="P69" s="121"/>
      <c r="V69" s="1"/>
      <c r="W69" s="1"/>
      <c r="X69" s="1"/>
      <c r="Y69" s="1"/>
      <c r="Z69" s="1"/>
      <c r="AA69" s="1"/>
      <c r="AB69" s="1"/>
      <c r="AC69" s="1"/>
      <c r="AD69" s="1"/>
    </row>
    <row r="77" s="5" customFormat="1" spans="1:30">
      <c r="A77" s="1"/>
      <c r="B77" s="82"/>
      <c r="C77" s="1"/>
      <c r="D77" s="7"/>
      <c r="E77" s="6"/>
      <c r="F77" s="7"/>
      <c r="G77" s="7"/>
      <c r="H77" s="1"/>
      <c r="I77" s="7"/>
      <c r="J77" s="1"/>
      <c r="K77" s="7"/>
      <c r="L77" s="7"/>
      <c r="M77" s="1"/>
      <c r="N77" s="7"/>
      <c r="O77" s="1"/>
      <c r="P77" s="1"/>
      <c r="V77" s="1"/>
      <c r="W77" s="1"/>
      <c r="X77" s="1"/>
      <c r="Y77" s="1"/>
      <c r="Z77" s="1"/>
      <c r="AA77" s="1"/>
      <c r="AB77" s="1"/>
      <c r="AC77" s="1"/>
      <c r="AD77" s="1"/>
    </row>
    <row r="80" spans="2:2">
      <c r="B80"/>
    </row>
  </sheetData>
  <mergeCells count="37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H4:K4"/>
    <mergeCell ref="L4:M4"/>
    <mergeCell ref="B5:D5"/>
    <mergeCell ref="E5:F5"/>
    <mergeCell ref="H5:I5"/>
    <mergeCell ref="J5:K5"/>
    <mergeCell ref="L5:M5"/>
    <mergeCell ref="B8:K8"/>
    <mergeCell ref="A24:B24"/>
    <mergeCell ref="D25:G25"/>
    <mergeCell ref="J25:N25"/>
    <mergeCell ref="D26:G26"/>
    <mergeCell ref="J26:N26"/>
    <mergeCell ref="A27:B27"/>
    <mergeCell ref="C27:N27"/>
    <mergeCell ref="A28:B28"/>
    <mergeCell ref="C28:N28"/>
    <mergeCell ref="A29:B29"/>
    <mergeCell ref="C29:N29"/>
    <mergeCell ref="A30:B30"/>
    <mergeCell ref="C30:N30"/>
    <mergeCell ref="A31:B31"/>
    <mergeCell ref="C31:N31"/>
    <mergeCell ref="A5:A6"/>
    <mergeCell ref="N5:N6"/>
    <mergeCell ref="N7:N8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80"/>
  <sheetViews>
    <sheetView workbookViewId="0">
      <selection activeCell="T6" sqref="R6:T7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6.1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28.5" customHeight="1" spans="1:30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9" t="s">
        <v>13</v>
      </c>
      <c r="B3" s="9"/>
      <c r="C3" s="172">
        <v>8004987.58</v>
      </c>
      <c r="D3" s="173"/>
      <c r="E3" s="17" t="s">
        <v>73</v>
      </c>
      <c r="F3" s="174">
        <v>2570000</v>
      </c>
      <c r="G3" s="175" t="s">
        <v>14</v>
      </c>
      <c r="H3" s="32" t="s">
        <v>15</v>
      </c>
      <c r="I3" s="93"/>
      <c r="J3" s="93"/>
      <c r="K3" s="94"/>
      <c r="L3" s="9" t="s">
        <v>16</v>
      </c>
      <c r="M3" s="9"/>
      <c r="N3" s="179" t="s">
        <v>17</v>
      </c>
      <c r="O3" s="89"/>
      <c r="P3" s="7"/>
      <c r="Q3" s="152"/>
      <c r="Y3" s="82"/>
    </row>
    <row r="4" ht="23.25" customHeight="1" spans="1:17">
      <c r="A4" s="9" t="s">
        <v>18</v>
      </c>
      <c r="B4" s="9"/>
      <c r="C4" s="176"/>
      <c r="D4" s="177"/>
      <c r="E4" s="29" t="s">
        <v>74</v>
      </c>
      <c r="F4" s="30">
        <v>5434987.58</v>
      </c>
      <c r="G4" s="31" t="s">
        <v>19</v>
      </c>
      <c r="H4" s="32"/>
      <c r="I4" s="93"/>
      <c r="J4" s="93"/>
      <c r="K4" s="94"/>
      <c r="L4" s="9" t="s">
        <v>20</v>
      </c>
      <c r="M4" s="9"/>
      <c r="N4" s="95">
        <v>3093</v>
      </c>
      <c r="O4" s="89"/>
      <c r="Q4" s="151"/>
    </row>
    <row r="5" ht="26.1" customHeight="1" spans="1:17">
      <c r="A5" s="33" t="s">
        <v>22</v>
      </c>
      <c r="B5" s="33" t="s">
        <v>23</v>
      </c>
      <c r="C5" s="33"/>
      <c r="D5" s="33"/>
      <c r="E5" s="33" t="s">
        <v>24</v>
      </c>
      <c r="F5" s="33"/>
      <c r="G5" s="34" t="s">
        <v>25</v>
      </c>
      <c r="H5" s="33" t="s">
        <v>26</v>
      </c>
      <c r="I5" s="33"/>
      <c r="J5" s="33" t="s">
        <v>27</v>
      </c>
      <c r="K5" s="33"/>
      <c r="L5" s="33" t="s">
        <v>28</v>
      </c>
      <c r="M5" s="33"/>
      <c r="N5" s="34" t="s">
        <v>29</v>
      </c>
      <c r="O5" s="89"/>
      <c r="Q5" s="152"/>
    </row>
    <row r="6" ht="26.1" customHeight="1" spans="1:17">
      <c r="A6" s="33"/>
      <c r="B6" s="35" t="s">
        <v>30</v>
      </c>
      <c r="C6" s="33" t="s">
        <v>31</v>
      </c>
      <c r="D6" s="34" t="s">
        <v>32</v>
      </c>
      <c r="E6" s="35" t="s">
        <v>30</v>
      </c>
      <c r="F6" s="34" t="s">
        <v>32</v>
      </c>
      <c r="G6" s="34" t="s">
        <v>32</v>
      </c>
      <c r="H6" s="33" t="s">
        <v>33</v>
      </c>
      <c r="I6" s="34" t="s">
        <v>32</v>
      </c>
      <c r="J6" s="33" t="s">
        <v>34</v>
      </c>
      <c r="K6" s="34" t="s">
        <v>32</v>
      </c>
      <c r="L6" s="34" t="s">
        <v>32</v>
      </c>
      <c r="M6" s="33" t="s">
        <v>35</v>
      </c>
      <c r="N6" s="34"/>
      <c r="O6" s="89"/>
      <c r="Q6" s="151"/>
    </row>
    <row r="7" s="2" customFormat="1" ht="30.75" customHeight="1" spans="1:21">
      <c r="A7" s="9">
        <v>1</v>
      </c>
      <c r="B7" s="36">
        <v>42605</v>
      </c>
      <c r="C7" s="37" t="s">
        <v>37</v>
      </c>
      <c r="D7" s="38">
        <v>2450000</v>
      </c>
      <c r="E7" s="39">
        <v>42583</v>
      </c>
      <c r="F7" s="38">
        <v>2450000</v>
      </c>
      <c r="G7" s="40">
        <v>2330000</v>
      </c>
      <c r="H7" s="41">
        <v>0.015</v>
      </c>
      <c r="I7" s="96">
        <v>38550</v>
      </c>
      <c r="J7" s="97" t="s">
        <v>38</v>
      </c>
      <c r="K7" s="96">
        <v>1427.18</v>
      </c>
      <c r="L7" s="98">
        <v>1050</v>
      </c>
      <c r="M7" s="99" t="s">
        <v>39</v>
      </c>
      <c r="N7" s="100">
        <f>D7-I7-K7-L7-L8</f>
        <v>2208972.82</v>
      </c>
      <c r="O7" s="101"/>
      <c r="P7" s="1"/>
      <c r="Q7" s="152"/>
      <c r="R7" s="5"/>
      <c r="S7" s="5"/>
      <c r="T7" s="5"/>
      <c r="U7" s="153"/>
    </row>
    <row r="8" s="2" customFormat="1" ht="29.25" customHeight="1" spans="1:21">
      <c r="A8" s="9"/>
      <c r="B8" s="42" t="s">
        <v>41</v>
      </c>
      <c r="C8" s="43"/>
      <c r="D8" s="43"/>
      <c r="E8" s="43"/>
      <c r="F8" s="43"/>
      <c r="G8" s="43"/>
      <c r="H8" s="43"/>
      <c r="I8" s="43"/>
      <c r="J8" s="43"/>
      <c r="K8" s="102"/>
      <c r="L8" s="103">
        <v>200000</v>
      </c>
      <c r="M8" s="104" t="s">
        <v>42</v>
      </c>
      <c r="N8" s="105"/>
      <c r="O8" s="101"/>
      <c r="P8" s="1"/>
      <c r="Q8" s="151"/>
      <c r="R8" s="5"/>
      <c r="S8" s="5"/>
      <c r="T8" s="5"/>
      <c r="U8" s="153"/>
    </row>
    <row r="9" ht="14.25" customHeight="1" spans="1:17">
      <c r="A9" s="44"/>
      <c r="B9" s="45"/>
      <c r="C9" s="46"/>
      <c r="D9" s="40"/>
      <c r="E9" s="40"/>
      <c r="F9" s="40"/>
      <c r="G9" s="40"/>
      <c r="H9" s="40"/>
      <c r="I9" s="106"/>
      <c r="J9" s="107"/>
      <c r="K9" s="106"/>
      <c r="L9" s="40"/>
      <c r="M9" s="40"/>
      <c r="N9" s="108"/>
      <c r="O9" s="89"/>
      <c r="Q9" s="152"/>
    </row>
    <row r="10" s="2" customFormat="1" ht="26.1" customHeight="1" spans="1:21">
      <c r="A10" s="9">
        <v>2</v>
      </c>
      <c r="B10" s="47">
        <v>42614</v>
      </c>
      <c r="C10" s="37" t="s">
        <v>37</v>
      </c>
      <c r="D10" s="38">
        <v>300000</v>
      </c>
      <c r="E10" s="48">
        <v>42626</v>
      </c>
      <c r="F10" s="49">
        <v>300000</v>
      </c>
      <c r="G10" s="49">
        <v>300000</v>
      </c>
      <c r="H10" s="41">
        <v>0.015</v>
      </c>
      <c r="I10" s="109">
        <v>42974.81</v>
      </c>
      <c r="J10" s="110" t="s">
        <v>38</v>
      </c>
      <c r="K10" s="100">
        <v>174.76</v>
      </c>
      <c r="L10" s="49">
        <v>0</v>
      </c>
      <c r="M10" s="111"/>
      <c r="N10" s="112">
        <f>D10-I10-K10-L10</f>
        <v>256850.43</v>
      </c>
      <c r="O10" s="101"/>
      <c r="P10" s="1"/>
      <c r="Q10" s="151"/>
      <c r="R10" s="5"/>
      <c r="S10" s="5"/>
      <c r="T10" s="5"/>
      <c r="U10" s="153"/>
    </row>
    <row r="11" s="2" customFormat="1" ht="18.75" customHeight="1" spans="1:21">
      <c r="A11" s="9"/>
      <c r="B11" s="47"/>
      <c r="C11" s="37"/>
      <c r="D11" s="50"/>
      <c r="E11" s="51"/>
      <c r="F11" s="52"/>
      <c r="G11" s="52"/>
      <c r="H11" s="53" t="s">
        <v>70</v>
      </c>
      <c r="I11" s="113"/>
      <c r="J11" s="114"/>
      <c r="K11" s="113"/>
      <c r="L11" s="52"/>
      <c r="M11" s="115"/>
      <c r="N11" s="116"/>
      <c r="O11" s="101"/>
      <c r="P11" s="1"/>
      <c r="Q11" s="152"/>
      <c r="R11" s="5"/>
      <c r="S11" s="5"/>
      <c r="T11" s="5"/>
      <c r="U11" s="153"/>
    </row>
    <row r="12" ht="10.5" customHeight="1" spans="1:17">
      <c r="A12" s="44"/>
      <c r="B12" s="45"/>
      <c r="C12" s="46"/>
      <c r="D12" s="40"/>
      <c r="E12" s="54"/>
      <c r="F12" s="55"/>
      <c r="G12" s="55"/>
      <c r="H12" s="56"/>
      <c r="I12" s="106"/>
      <c r="J12" s="107"/>
      <c r="K12" s="106"/>
      <c r="L12" s="117"/>
      <c r="M12" s="56"/>
      <c r="N12" s="118"/>
      <c r="O12" s="89"/>
      <c r="Q12" s="151"/>
    </row>
    <row r="13" s="2" customFormat="1" ht="32.25" customHeight="1" spans="1:21">
      <c r="A13" s="9">
        <v>3</v>
      </c>
      <c r="B13" s="36">
        <v>42635</v>
      </c>
      <c r="C13" s="37" t="s">
        <v>37</v>
      </c>
      <c r="D13" s="38">
        <v>2800000</v>
      </c>
      <c r="E13" s="47"/>
      <c r="F13" s="38"/>
      <c r="G13" s="38">
        <v>8000500</v>
      </c>
      <c r="H13" s="57"/>
      <c r="I13" s="96"/>
      <c r="J13" s="97" t="s">
        <v>38</v>
      </c>
      <c r="K13" s="96">
        <v>1631.07</v>
      </c>
      <c r="L13" s="98">
        <v>50000</v>
      </c>
      <c r="M13" s="104" t="s">
        <v>69</v>
      </c>
      <c r="N13" s="96">
        <f>D13-I13-K13-L13</f>
        <v>2748368.93</v>
      </c>
      <c r="O13" s="101"/>
      <c r="P13" s="121"/>
      <c r="Q13" s="154"/>
      <c r="R13" s="153"/>
      <c r="S13" s="153"/>
      <c r="T13" s="153"/>
      <c r="U13" s="153"/>
    </row>
    <row r="14" ht="20.1" customHeight="1" spans="1:17">
      <c r="A14" s="44"/>
      <c r="B14" s="45"/>
      <c r="C14" s="37"/>
      <c r="D14" s="40"/>
      <c r="E14" s="58"/>
      <c r="F14" s="40"/>
      <c r="G14" s="40"/>
      <c r="H14" s="59"/>
      <c r="I14" s="122"/>
      <c r="J14" s="44"/>
      <c r="K14" s="122"/>
      <c r="L14" s="40"/>
      <c r="M14" s="59"/>
      <c r="N14" s="122"/>
      <c r="O14" s="89"/>
      <c r="P14" s="121"/>
      <c r="Q14" s="151"/>
    </row>
    <row r="15" ht="20.1" customHeight="1" spans="1:21">
      <c r="A15" s="33">
        <v>4</v>
      </c>
      <c r="B15" s="60" t="s">
        <v>77</v>
      </c>
      <c r="C15" s="61"/>
      <c r="D15" s="62"/>
      <c r="E15" s="35"/>
      <c r="F15" s="62"/>
      <c r="G15" s="62"/>
      <c r="H15" s="34"/>
      <c r="I15" s="125"/>
      <c r="J15" s="33"/>
      <c r="K15" s="125"/>
      <c r="L15" s="62"/>
      <c r="M15" s="34"/>
      <c r="N15" s="125">
        <f>50000-I15-K15-L15</f>
        <v>50000</v>
      </c>
      <c r="O15" s="89"/>
      <c r="P15" s="7">
        <v>6250000</v>
      </c>
      <c r="Q15" s="155"/>
      <c r="R15" s="156"/>
      <c r="S15" s="156"/>
      <c r="T15" s="156"/>
      <c r="U15" s="156"/>
    </row>
    <row r="16" ht="12" customHeight="1" spans="1:17">
      <c r="A16" s="44"/>
      <c r="B16" s="45"/>
      <c r="C16" s="46"/>
      <c r="D16" s="40"/>
      <c r="E16" s="58"/>
      <c r="F16" s="40"/>
      <c r="G16" s="40"/>
      <c r="H16" s="59"/>
      <c r="I16" s="122"/>
      <c r="J16" s="44"/>
      <c r="K16" s="122"/>
      <c r="L16" s="40"/>
      <c r="M16" s="59"/>
      <c r="N16" s="122"/>
      <c r="O16" s="89"/>
      <c r="P16" s="121"/>
      <c r="Q16"/>
    </row>
    <row r="17" s="2" customFormat="1" ht="42.75" customHeight="1" spans="1:21">
      <c r="A17" s="9">
        <v>5</v>
      </c>
      <c r="B17" s="63">
        <v>42712</v>
      </c>
      <c r="C17" s="37" t="s">
        <v>37</v>
      </c>
      <c r="D17" s="38">
        <v>200000</v>
      </c>
      <c r="E17" s="47"/>
      <c r="F17" s="38"/>
      <c r="G17" s="38"/>
      <c r="H17" s="41" t="s">
        <v>79</v>
      </c>
      <c r="I17" s="96">
        <v>4725.19</v>
      </c>
      <c r="J17" s="97" t="s">
        <v>38</v>
      </c>
      <c r="K17" s="96">
        <v>116.5</v>
      </c>
      <c r="L17" s="38">
        <v>500</v>
      </c>
      <c r="M17" s="126" t="s">
        <v>80</v>
      </c>
      <c r="N17" s="96">
        <f>D17-I17-K17-L17</f>
        <v>194658.31</v>
      </c>
      <c r="O17" s="101"/>
      <c r="P17" s="121">
        <v>2750000</v>
      </c>
      <c r="Q17" s="180"/>
      <c r="R17" s="153"/>
      <c r="S17" s="153"/>
      <c r="T17" s="153"/>
      <c r="U17" s="153"/>
    </row>
    <row r="18" ht="26.25" customHeight="1" spans="1:21">
      <c r="A18" s="33"/>
      <c r="B18" s="35"/>
      <c r="C18" s="61"/>
      <c r="D18" s="62"/>
      <c r="E18" s="35"/>
      <c r="F18" s="62"/>
      <c r="G18" s="62"/>
      <c r="H18" s="66" t="s">
        <v>81</v>
      </c>
      <c r="I18" s="125"/>
      <c r="J18" s="33"/>
      <c r="K18" s="125"/>
      <c r="L18" s="62"/>
      <c r="M18" s="34"/>
      <c r="N18" s="125"/>
      <c r="O18" s="89"/>
      <c r="P18" s="7">
        <f>P15-P17</f>
        <v>3500000</v>
      </c>
      <c r="Q18" s="158"/>
      <c r="R18" s="156"/>
      <c r="S18" s="156"/>
      <c r="T18" s="156"/>
      <c r="U18" s="156"/>
    </row>
    <row r="19" ht="20.25" customHeight="1" spans="1:21">
      <c r="A19" s="33"/>
      <c r="B19" s="45"/>
      <c r="C19" s="61"/>
      <c r="D19" s="62"/>
      <c r="E19" s="35"/>
      <c r="F19" s="62"/>
      <c r="G19" s="62"/>
      <c r="H19" s="66"/>
      <c r="I19" s="125"/>
      <c r="J19" s="33"/>
      <c r="K19" s="125"/>
      <c r="L19" s="62"/>
      <c r="M19" s="34"/>
      <c r="N19" s="125"/>
      <c r="O19" s="89"/>
      <c r="P19" s="7"/>
      <c r="Q19" s="158"/>
      <c r="R19" s="156"/>
      <c r="S19" s="156"/>
      <c r="T19" s="156"/>
      <c r="U19" s="156"/>
    </row>
    <row r="20" ht="33" customHeight="1" spans="1:21">
      <c r="A20" s="33">
        <v>6</v>
      </c>
      <c r="B20" s="67">
        <v>42755</v>
      </c>
      <c r="C20" s="61" t="s">
        <v>37</v>
      </c>
      <c r="D20" s="62">
        <v>900000</v>
      </c>
      <c r="E20" s="35"/>
      <c r="F20" s="62"/>
      <c r="G20" s="62"/>
      <c r="H20" s="68">
        <v>0.015</v>
      </c>
      <c r="I20" s="125">
        <f>D20*0.015</f>
        <v>13500</v>
      </c>
      <c r="J20" s="127" t="s">
        <v>38</v>
      </c>
      <c r="K20" s="125">
        <v>270.27</v>
      </c>
      <c r="L20" s="62">
        <v>50</v>
      </c>
      <c r="M20" s="128"/>
      <c r="N20" s="125">
        <f>D20-I20-K20-L20</f>
        <v>886179.73</v>
      </c>
      <c r="O20" s="89"/>
      <c r="P20" s="7"/>
      <c r="Q20" s="159"/>
      <c r="R20" s="156"/>
      <c r="S20" s="156"/>
      <c r="T20" s="156"/>
      <c r="U20" s="156"/>
    </row>
    <row r="21" ht="20.25" customHeight="1" spans="1:21">
      <c r="A21" s="33"/>
      <c r="B21" s="69" t="s">
        <v>78</v>
      </c>
      <c r="C21" s="61"/>
      <c r="D21" s="62"/>
      <c r="E21" s="35"/>
      <c r="F21" s="62"/>
      <c r="G21" s="62"/>
      <c r="H21" s="66"/>
      <c r="I21" s="125"/>
      <c r="J21" s="33"/>
      <c r="K21" s="125"/>
      <c r="L21" s="129" t="s">
        <v>85</v>
      </c>
      <c r="M21" s="34"/>
      <c r="N21" s="125"/>
      <c r="O21" s="89"/>
      <c r="P21" s="7"/>
      <c r="Q21" s="158"/>
      <c r="R21" s="156"/>
      <c r="S21" s="156"/>
      <c r="T21" s="156"/>
      <c r="U21" s="156"/>
    </row>
    <row r="22" s="3" customFormat="1" ht="33" customHeight="1" spans="1:21">
      <c r="A22" s="44">
        <v>7</v>
      </c>
      <c r="B22" s="71">
        <v>42760</v>
      </c>
      <c r="C22" s="46" t="s">
        <v>37</v>
      </c>
      <c r="D22" s="40">
        <v>100000</v>
      </c>
      <c r="E22" s="58"/>
      <c r="F22" s="40"/>
      <c r="G22" s="40"/>
      <c r="H22" s="72">
        <v>0.015</v>
      </c>
      <c r="I22" s="122">
        <f>D22*0.015</f>
        <v>1500</v>
      </c>
      <c r="J22" s="133" t="s">
        <v>38</v>
      </c>
      <c r="K22" s="122">
        <v>0</v>
      </c>
      <c r="L22" s="40"/>
      <c r="M22" s="134"/>
      <c r="N22" s="122">
        <f>D22-I22-K22-L22</f>
        <v>98500</v>
      </c>
      <c r="O22" s="131"/>
      <c r="P22" s="132"/>
      <c r="Q22" s="151"/>
      <c r="R22" s="160"/>
      <c r="S22" s="160"/>
      <c r="T22" s="160"/>
      <c r="U22" s="160"/>
    </row>
    <row r="23" ht="20.1" customHeight="1" spans="1:17">
      <c r="A23" s="44"/>
      <c r="B23" s="58"/>
      <c r="C23" s="46"/>
      <c r="D23" s="40"/>
      <c r="E23" s="58"/>
      <c r="F23" s="40"/>
      <c r="G23" s="40"/>
      <c r="H23" s="59"/>
      <c r="I23" s="122"/>
      <c r="J23" s="44"/>
      <c r="K23" s="122"/>
      <c r="L23" s="40"/>
      <c r="M23" s="59"/>
      <c r="N23" s="122"/>
      <c r="O23" s="89"/>
      <c r="P23" s="121"/>
      <c r="Q23"/>
    </row>
    <row r="24" ht="18.75" customHeight="1" spans="1:21">
      <c r="A24" s="33" t="s">
        <v>46</v>
      </c>
      <c r="B24" s="33"/>
      <c r="C24" s="73" t="s">
        <v>47</v>
      </c>
      <c r="D24" s="74">
        <f>SUM(D7:D23)</f>
        <v>6750000</v>
      </c>
      <c r="E24" s="73" t="s">
        <v>47</v>
      </c>
      <c r="F24" s="74">
        <f>SUM(F7:F23)</f>
        <v>2750000</v>
      </c>
      <c r="G24" s="74">
        <f>SUM(G7:G23)</f>
        <v>10630500</v>
      </c>
      <c r="H24" s="73" t="s">
        <v>47</v>
      </c>
      <c r="I24" s="74">
        <f>SUM(I7:I23)</f>
        <v>101250</v>
      </c>
      <c r="J24" s="73" t="s">
        <v>47</v>
      </c>
      <c r="K24" s="74">
        <f>SUM(K7:K23)</f>
        <v>3619.78</v>
      </c>
      <c r="L24" s="74"/>
      <c r="M24" s="73" t="s">
        <v>47</v>
      </c>
      <c r="N24" s="74">
        <f>SUM(N7:N23)</f>
        <v>6443530.22</v>
      </c>
      <c r="O24" s="136"/>
      <c r="P24" s="121"/>
      <c r="Q24"/>
      <c r="U24" s="156"/>
    </row>
    <row r="25" ht="26.1" customHeight="1" spans="1:17">
      <c r="A25" s="44" t="s">
        <v>48</v>
      </c>
      <c r="B25" s="44"/>
      <c r="C25" s="44" t="s">
        <v>49</v>
      </c>
      <c r="D25" s="59">
        <f>N22</f>
        <v>98500</v>
      </c>
      <c r="E25" s="59"/>
      <c r="F25" s="59"/>
      <c r="G25" s="59"/>
      <c r="H25" s="59" t="s">
        <v>50</v>
      </c>
      <c r="I25" s="59"/>
      <c r="J25" s="137" t="s">
        <v>51</v>
      </c>
      <c r="K25" s="137"/>
      <c r="L25" s="137"/>
      <c r="M25" s="137"/>
      <c r="N25" s="137"/>
      <c r="O25" s="89"/>
      <c r="P25"/>
      <c r="Q25"/>
    </row>
    <row r="26" ht="26.1" customHeight="1" spans="1:17">
      <c r="A26" s="44"/>
      <c r="B26" s="44"/>
      <c r="C26" s="44" t="s">
        <v>52</v>
      </c>
      <c r="D26" s="178">
        <f>D25</f>
        <v>98500</v>
      </c>
      <c r="E26" s="178"/>
      <c r="F26" s="178"/>
      <c r="G26" s="178"/>
      <c r="H26" s="59"/>
      <c r="I26" s="59"/>
      <c r="J26" s="137" t="s">
        <v>53</v>
      </c>
      <c r="K26" s="137"/>
      <c r="L26" s="137"/>
      <c r="M26" s="137"/>
      <c r="N26" s="137"/>
      <c r="O26" s="89"/>
      <c r="P26" s="121"/>
      <c r="Q26"/>
    </row>
    <row r="27" ht="45" customHeight="1" spans="1:17">
      <c r="A27" s="33" t="s">
        <v>54</v>
      </c>
      <c r="B27" s="33"/>
      <c r="C27" s="77" t="s">
        <v>86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138"/>
      <c r="O27" s="89"/>
      <c r="P27" s="121"/>
      <c r="Q27"/>
    </row>
    <row r="28" ht="45" customHeight="1" spans="1:21">
      <c r="A28" s="33" t="s">
        <v>58</v>
      </c>
      <c r="B28" s="33"/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139"/>
      <c r="O28" s="89"/>
      <c r="P28" s="121"/>
      <c r="Q28" s="151"/>
      <c r="U28" s="162"/>
    </row>
    <row r="29" ht="45" customHeight="1" spans="1:17">
      <c r="A29" s="33" t="s">
        <v>62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89"/>
      <c r="P29" s="121"/>
      <c r="Q29" s="152"/>
    </row>
    <row r="30" ht="45" customHeight="1" spans="1:17">
      <c r="A30" s="33" t="s">
        <v>64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82"/>
      <c r="P30" s="121"/>
      <c r="Q30" s="151"/>
    </row>
    <row r="31" ht="42" customHeight="1" spans="1:21">
      <c r="A31" s="33" t="s">
        <v>65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89"/>
      <c r="P31" s="121"/>
      <c r="Q31" s="152"/>
      <c r="U31" s="163"/>
    </row>
    <row r="32" ht="14.25" spans="16:17">
      <c r="P32" s="121"/>
      <c r="Q32" s="151"/>
    </row>
    <row r="33" ht="14.25" spans="16:17">
      <c r="P33" s="121"/>
      <c r="Q33" s="152"/>
    </row>
    <row r="34" ht="14.25" spans="16:17">
      <c r="P34" s="121"/>
      <c r="Q34" s="151"/>
    </row>
    <row r="35" spans="2:17">
      <c r="B35"/>
      <c r="D35"/>
      <c r="P35" s="121"/>
      <c r="Q35" s="164"/>
    </row>
    <row r="36" spans="16:17">
      <c r="P36" s="121"/>
      <c r="Q36" s="165"/>
    </row>
    <row r="37" s="5" customFormat="1" spans="1:30">
      <c r="A37" s="1"/>
      <c r="B37"/>
      <c r="C37" s="1"/>
      <c r="D37" s="7"/>
      <c r="E37" s="6"/>
      <c r="F37" s="7"/>
      <c r="G37" s="7"/>
      <c r="H37" s="1"/>
      <c r="I37" s="7"/>
      <c r="J37" s="1"/>
      <c r="K37" s="7"/>
      <c r="L37" s="7"/>
      <c r="M37" s="1"/>
      <c r="N37" s="7"/>
      <c r="O37" s="1"/>
      <c r="P37" s="121"/>
      <c r="Q37" s="165"/>
      <c r="V37" s="1"/>
      <c r="W37" s="1"/>
      <c r="X37" s="1"/>
      <c r="Y37" s="1"/>
      <c r="Z37" s="1"/>
      <c r="AA37" s="1"/>
      <c r="AB37" s="1"/>
      <c r="AC37" s="1"/>
      <c r="AD37" s="1"/>
    </row>
    <row r="38" s="5" customFormat="1" spans="1:30">
      <c r="A38" s="1"/>
      <c r="B38" s="6"/>
      <c r="C38"/>
      <c r="D38" s="7"/>
      <c r="E38" s="6"/>
      <c r="F38" s="7"/>
      <c r="G38" s="7"/>
      <c r="H38" s="1"/>
      <c r="I38" s="7"/>
      <c r="J38" s="1"/>
      <c r="K38" s="7"/>
      <c r="L38" s="7"/>
      <c r="M38" s="1"/>
      <c r="N38" s="7"/>
      <c r="O38" s="1"/>
      <c r="P38" s="121"/>
      <c r="Q38" s="165"/>
      <c r="V38" s="1"/>
      <c r="W38" s="1"/>
      <c r="X38" s="1"/>
      <c r="Y38" s="1"/>
      <c r="Z38" s="1"/>
      <c r="AA38" s="1"/>
      <c r="AB38" s="1"/>
      <c r="AC38" s="1"/>
      <c r="AD38" s="1"/>
    </row>
    <row r="39" s="5" customFormat="1" spans="1:30">
      <c r="A39" s="1"/>
      <c r="B39" s="6"/>
      <c r="C39" s="1"/>
      <c r="D39"/>
      <c r="E39" s="6"/>
      <c r="F39" s="7"/>
      <c r="G39" s="82"/>
      <c r="H39" s="1"/>
      <c r="I39" s="7"/>
      <c r="J39" s="1"/>
      <c r="K39" s="7"/>
      <c r="L39" s="7"/>
      <c r="M39" s="1"/>
      <c r="N39" s="7"/>
      <c r="O39" s="1"/>
      <c r="P39" s="121"/>
      <c r="V39" s="1"/>
      <c r="W39" s="1"/>
      <c r="X39" s="1"/>
      <c r="Y39" s="1"/>
      <c r="Z39" s="1"/>
      <c r="AA39" s="1"/>
      <c r="AB39" s="1"/>
      <c r="AC39" s="1"/>
      <c r="AD39" s="1"/>
    </row>
    <row r="40" s="5" customFormat="1" spans="1:30">
      <c r="A40" s="1"/>
      <c r="B40" s="6"/>
      <c r="C40" s="1"/>
      <c r="D40" s="7"/>
      <c r="E40" s="6"/>
      <c r="F40" s="7"/>
      <c r="G40" s="7"/>
      <c r="H40" s="1"/>
      <c r="I40" s="7"/>
      <c r="J40" s="1"/>
      <c r="K40" s="7"/>
      <c r="L40" s="7"/>
      <c r="M40" s="1"/>
      <c r="N40" s="7"/>
      <c r="O40" s="1"/>
      <c r="P40" s="121"/>
      <c r="V40" s="1"/>
      <c r="W40" s="1"/>
      <c r="X40" s="1"/>
      <c r="Y40" s="1"/>
      <c r="Z40" s="1"/>
      <c r="AA40" s="1"/>
      <c r="AB40" s="1"/>
      <c r="AC40" s="1"/>
      <c r="AD40" s="1"/>
    </row>
    <row r="41" s="5" customFormat="1" spans="1:30">
      <c r="A41" s="1"/>
      <c r="B41" s="6"/>
      <c r="C41" s="1"/>
      <c r="D41" s="7"/>
      <c r="E41" s="6"/>
      <c r="F41" s="7"/>
      <c r="G41" s="7"/>
      <c r="H41" s="1"/>
      <c r="I41" s="7"/>
      <c r="J41" s="1"/>
      <c r="K41" s="7"/>
      <c r="L41" s="7"/>
      <c r="M41" s="1"/>
      <c r="N41" s="7"/>
      <c r="O41" s="1"/>
      <c r="P41" s="121"/>
      <c r="V41" s="1"/>
      <c r="W41" s="1"/>
      <c r="X41" s="1"/>
      <c r="Y41" s="1"/>
      <c r="Z41" s="1"/>
      <c r="AA41" s="1"/>
      <c r="AB41" s="1"/>
      <c r="AC41" s="1"/>
      <c r="AD41" s="1"/>
    </row>
    <row r="42" s="5" customFormat="1" spans="1:30">
      <c r="A42" s="1"/>
      <c r="B42" s="6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1"/>
      <c r="P42" s="121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6"/>
      <c r="C43" s="1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1"/>
      <c r="P43" s="121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82"/>
      <c r="C44" s="1"/>
      <c r="D44" s="7"/>
      <c r="E44" s="6"/>
      <c r="F44" s="7"/>
      <c r="G44" s="7"/>
      <c r="H44" s="1"/>
      <c r="I44" s="7"/>
      <c r="J44" s="1"/>
      <c r="K44" s="7"/>
      <c r="L44" s="7"/>
      <c r="M44" s="1"/>
      <c r="N44" s="7"/>
      <c r="O44" s="1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1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1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1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1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6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1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1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1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21"/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21"/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21"/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21"/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21"/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21"/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21"/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21"/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69" s="5" customFormat="1" spans="1:30">
      <c r="A69" s="1"/>
      <c r="B69" s="6"/>
      <c r="C69" s="1"/>
      <c r="D69" s="7"/>
      <c r="E69" s="6"/>
      <c r="F69" s="7"/>
      <c r="G69" s="7"/>
      <c r="H69" s="1"/>
      <c r="I69" s="7"/>
      <c r="J69" s="1"/>
      <c r="K69" s="7"/>
      <c r="L69" s="7"/>
      <c r="M69" s="1"/>
      <c r="N69" s="7"/>
      <c r="O69" s="1"/>
      <c r="P69" s="121"/>
      <c r="V69" s="1"/>
      <c r="W69" s="1"/>
      <c r="X69" s="1"/>
      <c r="Y69" s="1"/>
      <c r="Z69" s="1"/>
      <c r="AA69" s="1"/>
      <c r="AB69" s="1"/>
      <c r="AC69" s="1"/>
      <c r="AD69" s="1"/>
    </row>
    <row r="77" s="5" customFormat="1" spans="1:30">
      <c r="A77" s="1"/>
      <c r="B77" s="82"/>
      <c r="C77" s="1"/>
      <c r="D77" s="7"/>
      <c r="E77" s="6"/>
      <c r="F77" s="7"/>
      <c r="G77" s="7"/>
      <c r="H77" s="1"/>
      <c r="I77" s="7"/>
      <c r="J77" s="1"/>
      <c r="K77" s="7"/>
      <c r="L77" s="7"/>
      <c r="M77" s="1"/>
      <c r="N77" s="7"/>
      <c r="O77" s="1"/>
      <c r="P77" s="1"/>
      <c r="V77" s="1"/>
      <c r="W77" s="1"/>
      <c r="X77" s="1"/>
      <c r="Y77" s="1"/>
      <c r="Z77" s="1"/>
      <c r="AA77" s="1"/>
      <c r="AB77" s="1"/>
      <c r="AC77" s="1"/>
      <c r="AD77" s="1"/>
    </row>
    <row r="80" spans="2:2">
      <c r="B80"/>
    </row>
  </sheetData>
  <mergeCells count="37">
    <mergeCell ref="A1:N1"/>
    <mergeCell ref="A2:B2"/>
    <mergeCell ref="C2:K2"/>
    <mergeCell ref="L2:M2"/>
    <mergeCell ref="A3:B3"/>
    <mergeCell ref="C3:D3"/>
    <mergeCell ref="H3:K3"/>
    <mergeCell ref="L3:M3"/>
    <mergeCell ref="A4:B4"/>
    <mergeCell ref="H4:K4"/>
    <mergeCell ref="L4:M4"/>
    <mergeCell ref="B5:D5"/>
    <mergeCell ref="E5:F5"/>
    <mergeCell ref="H5:I5"/>
    <mergeCell ref="J5:K5"/>
    <mergeCell ref="L5:M5"/>
    <mergeCell ref="B8:K8"/>
    <mergeCell ref="A24:B24"/>
    <mergeCell ref="D25:G25"/>
    <mergeCell ref="J25:N25"/>
    <mergeCell ref="D26:G26"/>
    <mergeCell ref="J26:N26"/>
    <mergeCell ref="A27:B27"/>
    <mergeCell ref="C27:N27"/>
    <mergeCell ref="A28:B28"/>
    <mergeCell ref="C28:N28"/>
    <mergeCell ref="A29:B29"/>
    <mergeCell ref="C29:N29"/>
    <mergeCell ref="A30:B30"/>
    <mergeCell ref="C30:N30"/>
    <mergeCell ref="A31:B31"/>
    <mergeCell ref="C31:N31"/>
    <mergeCell ref="A5:A6"/>
    <mergeCell ref="N5:N6"/>
    <mergeCell ref="N7:N8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85"/>
  <sheetViews>
    <sheetView workbookViewId="0">
      <selection activeCell="A1" sqref="$A1:$XFD1048576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6.1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ht="28.5" customHeight="1" spans="1:30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ht="26.1" customHeight="1" spans="1:17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</row>
    <row r="3" ht="29.25" customHeight="1" spans="1:25">
      <c r="A3" s="13" t="s">
        <v>13</v>
      </c>
      <c r="B3" s="14"/>
      <c r="C3" s="15">
        <v>8004987.58</v>
      </c>
      <c r="D3" s="16"/>
      <c r="E3" s="17" t="s">
        <v>73</v>
      </c>
      <c r="F3" s="18">
        <v>2570000</v>
      </c>
      <c r="G3" s="19" t="s">
        <v>14</v>
      </c>
      <c r="H3" s="20" t="s">
        <v>15</v>
      </c>
      <c r="I3" s="86"/>
      <c r="J3" s="86"/>
      <c r="K3" s="87"/>
      <c r="L3" s="13" t="s">
        <v>16</v>
      </c>
      <c r="M3" s="14"/>
      <c r="N3" s="88" t="s">
        <v>17</v>
      </c>
      <c r="O3" s="89"/>
      <c r="P3" s="7"/>
      <c r="Q3" s="152"/>
      <c r="Y3" s="82"/>
    </row>
    <row r="4" ht="29.25" customHeight="1" spans="1:25">
      <c r="A4" s="21"/>
      <c r="B4" s="22"/>
      <c r="C4" s="23"/>
      <c r="D4" s="24"/>
      <c r="E4" s="17" t="s">
        <v>87</v>
      </c>
      <c r="F4" s="18">
        <v>5434987.58</v>
      </c>
      <c r="G4" s="25"/>
      <c r="H4" s="26"/>
      <c r="I4" s="90"/>
      <c r="J4" s="90"/>
      <c r="K4" s="91"/>
      <c r="L4" s="21"/>
      <c r="M4" s="22"/>
      <c r="N4" s="92"/>
      <c r="O4" s="89"/>
      <c r="P4" s="7"/>
      <c r="Q4" s="152"/>
      <c r="Y4" s="82"/>
    </row>
    <row r="5" ht="23.25" customHeight="1" spans="1:17">
      <c r="A5" s="9" t="s">
        <v>18</v>
      </c>
      <c r="B5" s="9"/>
      <c r="C5" s="27"/>
      <c r="D5" s="28"/>
      <c r="E5" s="29" t="s">
        <v>88</v>
      </c>
      <c r="F5" s="30">
        <v>4281600</v>
      </c>
      <c r="G5" s="31" t="s">
        <v>19</v>
      </c>
      <c r="H5" s="32"/>
      <c r="I5" s="93"/>
      <c r="J5" s="93"/>
      <c r="K5" s="94"/>
      <c r="L5" s="9" t="s">
        <v>20</v>
      </c>
      <c r="M5" s="9"/>
      <c r="N5" s="95">
        <v>3093</v>
      </c>
      <c r="O5" s="89"/>
      <c r="Q5" s="151"/>
    </row>
    <row r="6" ht="26.1" customHeight="1" spans="1:17">
      <c r="A6" s="33" t="s">
        <v>22</v>
      </c>
      <c r="B6" s="33" t="s">
        <v>23</v>
      </c>
      <c r="C6" s="33"/>
      <c r="D6" s="33"/>
      <c r="E6" s="33" t="s">
        <v>24</v>
      </c>
      <c r="F6" s="33"/>
      <c r="G6" s="34" t="s">
        <v>25</v>
      </c>
      <c r="H6" s="33" t="s">
        <v>26</v>
      </c>
      <c r="I6" s="33"/>
      <c r="J6" s="33" t="s">
        <v>27</v>
      </c>
      <c r="K6" s="33"/>
      <c r="L6" s="33" t="s">
        <v>28</v>
      </c>
      <c r="M6" s="33"/>
      <c r="N6" s="34" t="s">
        <v>29</v>
      </c>
      <c r="O6" s="89"/>
      <c r="Q6" s="152"/>
    </row>
    <row r="7" ht="26.1" customHeight="1" spans="1:18">
      <c r="A7" s="33"/>
      <c r="B7" s="35" t="s">
        <v>30</v>
      </c>
      <c r="C7" s="33" t="s">
        <v>31</v>
      </c>
      <c r="D7" s="34" t="s">
        <v>32</v>
      </c>
      <c r="E7" s="35" t="s">
        <v>30</v>
      </c>
      <c r="F7" s="34" t="s">
        <v>32</v>
      </c>
      <c r="G7" s="34" t="s">
        <v>32</v>
      </c>
      <c r="H7" s="33" t="s">
        <v>33</v>
      </c>
      <c r="I7" s="34" t="s">
        <v>32</v>
      </c>
      <c r="J7" s="33" t="s">
        <v>34</v>
      </c>
      <c r="K7" s="34" t="s">
        <v>32</v>
      </c>
      <c r="L7" s="34" t="s">
        <v>32</v>
      </c>
      <c r="M7" s="33" t="s">
        <v>35</v>
      </c>
      <c r="N7" s="34"/>
      <c r="O7" s="89"/>
      <c r="Q7" s="151"/>
      <c r="R7" s="5">
        <v>2578132</v>
      </c>
    </row>
    <row r="8" s="2" customFormat="1" ht="30.75" customHeight="1" spans="1:21">
      <c r="A8" s="9">
        <v>1</v>
      </c>
      <c r="B8" s="36">
        <v>42605</v>
      </c>
      <c r="C8" s="37" t="s">
        <v>37</v>
      </c>
      <c r="D8" s="38">
        <v>2450000</v>
      </c>
      <c r="E8" s="39">
        <v>42583</v>
      </c>
      <c r="F8" s="38">
        <v>2450000</v>
      </c>
      <c r="G8" s="40">
        <v>2330000</v>
      </c>
      <c r="H8" s="41">
        <v>0.015</v>
      </c>
      <c r="I8" s="96">
        <v>38550</v>
      </c>
      <c r="J8" s="97" t="s">
        <v>38</v>
      </c>
      <c r="K8" s="96">
        <v>1427.18</v>
      </c>
      <c r="L8" s="98">
        <v>1050</v>
      </c>
      <c r="M8" s="99" t="s">
        <v>39</v>
      </c>
      <c r="N8" s="100">
        <f>D8-I8-K8-L8-L9</f>
        <v>2208972.82</v>
      </c>
      <c r="O8" s="101"/>
      <c r="P8" s="1"/>
      <c r="Q8" s="152"/>
      <c r="R8" s="5">
        <v>5434987.58</v>
      </c>
      <c r="S8" s="5"/>
      <c r="T8" s="5"/>
      <c r="U8" s="153"/>
    </row>
    <row r="9" s="2" customFormat="1" ht="39" customHeight="1" spans="1:21">
      <c r="A9" s="9"/>
      <c r="B9" s="42" t="s">
        <v>41</v>
      </c>
      <c r="C9" s="43"/>
      <c r="D9" s="43"/>
      <c r="E9" s="43"/>
      <c r="F9" s="43"/>
      <c r="G9" s="43"/>
      <c r="H9" s="43"/>
      <c r="I9" s="43"/>
      <c r="J9" s="43"/>
      <c r="K9" s="102"/>
      <c r="L9" s="103">
        <v>200000</v>
      </c>
      <c r="M9" s="104" t="s">
        <v>42</v>
      </c>
      <c r="N9" s="105"/>
      <c r="O9" s="101"/>
      <c r="P9" s="1"/>
      <c r="Q9" s="151"/>
      <c r="R9" s="5">
        <v>4281600</v>
      </c>
      <c r="S9" s="5"/>
      <c r="T9" s="5"/>
      <c r="U9" s="153"/>
    </row>
    <row r="10" ht="14.25" customHeight="1" spans="1:17">
      <c r="A10" s="44"/>
      <c r="B10" s="45"/>
      <c r="C10" s="46"/>
      <c r="D10" s="40"/>
      <c r="E10" s="40"/>
      <c r="F10" s="40"/>
      <c r="G10" s="40"/>
      <c r="H10" s="40"/>
      <c r="I10" s="106"/>
      <c r="J10" s="107"/>
      <c r="K10" s="106"/>
      <c r="L10" s="40"/>
      <c r="M10" s="40"/>
      <c r="N10" s="108"/>
      <c r="O10" s="89"/>
      <c r="Q10" s="152"/>
    </row>
    <row r="11" s="2" customFormat="1" ht="26.1" customHeight="1" spans="1:21">
      <c r="A11" s="9">
        <v>2</v>
      </c>
      <c r="B11" s="47">
        <v>42614</v>
      </c>
      <c r="C11" s="37" t="s">
        <v>37</v>
      </c>
      <c r="D11" s="38">
        <v>300000</v>
      </c>
      <c r="E11" s="48">
        <v>42626</v>
      </c>
      <c r="F11" s="49">
        <v>300000</v>
      </c>
      <c r="G11" s="49">
        <v>300000</v>
      </c>
      <c r="H11" s="41">
        <v>0.015</v>
      </c>
      <c r="I11" s="109">
        <v>42974.81</v>
      </c>
      <c r="J11" s="110" t="s">
        <v>38</v>
      </c>
      <c r="K11" s="100">
        <v>174.76</v>
      </c>
      <c r="L11" s="49">
        <v>0</v>
      </c>
      <c r="M11" s="111"/>
      <c r="N11" s="112">
        <f>D11-I11-K11-L11</f>
        <v>256850.43</v>
      </c>
      <c r="O11" s="101"/>
      <c r="P11" s="1"/>
      <c r="Q11" s="151"/>
      <c r="R11" s="5"/>
      <c r="S11" s="5"/>
      <c r="T11" s="5"/>
      <c r="U11" s="153"/>
    </row>
    <row r="12" s="2" customFormat="1" ht="18.75" customHeight="1" spans="1:21">
      <c r="A12" s="9"/>
      <c r="B12" s="47"/>
      <c r="C12" s="37"/>
      <c r="D12" s="50"/>
      <c r="E12" s="51"/>
      <c r="F12" s="52"/>
      <c r="G12" s="52"/>
      <c r="H12" s="53" t="s">
        <v>70</v>
      </c>
      <c r="I12" s="113"/>
      <c r="J12" s="114"/>
      <c r="K12" s="113"/>
      <c r="L12" s="52"/>
      <c r="M12" s="115"/>
      <c r="N12" s="116"/>
      <c r="O12" s="101"/>
      <c r="P12" s="1"/>
      <c r="Q12" s="152"/>
      <c r="R12" s="5"/>
      <c r="S12" s="5"/>
      <c r="T12" s="5"/>
      <c r="U12" s="153"/>
    </row>
    <row r="13" ht="10.5" customHeight="1" spans="1:17">
      <c r="A13" s="44"/>
      <c r="B13" s="45"/>
      <c r="C13" s="46"/>
      <c r="D13" s="40"/>
      <c r="E13" s="54"/>
      <c r="F13" s="55"/>
      <c r="G13" s="55"/>
      <c r="H13" s="56"/>
      <c r="I13" s="106"/>
      <c r="J13" s="107"/>
      <c r="K13" s="106"/>
      <c r="L13" s="117"/>
      <c r="M13" s="56"/>
      <c r="N13" s="118"/>
      <c r="O13" s="89"/>
      <c r="Q13" s="151"/>
    </row>
    <row r="14" s="2" customFormat="1" ht="32.25" customHeight="1" spans="1:21">
      <c r="A14" s="9">
        <v>3</v>
      </c>
      <c r="B14" s="36">
        <v>42635</v>
      </c>
      <c r="C14" s="37" t="s">
        <v>37</v>
      </c>
      <c r="D14" s="38">
        <v>2800000</v>
      </c>
      <c r="E14" s="48">
        <v>43419</v>
      </c>
      <c r="F14" s="38">
        <v>2800000</v>
      </c>
      <c r="G14" s="38">
        <v>8000500</v>
      </c>
      <c r="H14" s="57"/>
      <c r="I14" s="96"/>
      <c r="J14" s="97" t="s">
        <v>38</v>
      </c>
      <c r="K14" s="96">
        <v>1631.07</v>
      </c>
      <c r="L14" s="119">
        <v>50000</v>
      </c>
      <c r="M14" s="120" t="s">
        <v>69</v>
      </c>
      <c r="N14" s="96">
        <f>D14-I14-K14-L14</f>
        <v>2748368.93</v>
      </c>
      <c r="O14" s="101"/>
      <c r="P14" s="121"/>
      <c r="Q14" s="154"/>
      <c r="R14" s="153"/>
      <c r="S14" s="153"/>
      <c r="T14" s="153"/>
      <c r="U14" s="153"/>
    </row>
    <row r="15" ht="20.1" customHeight="1" spans="1:17">
      <c r="A15" s="44"/>
      <c r="B15" s="45"/>
      <c r="C15" s="37"/>
      <c r="D15" s="40"/>
      <c r="E15" s="58"/>
      <c r="F15" s="40"/>
      <c r="G15" s="40"/>
      <c r="H15" s="59"/>
      <c r="I15" s="122"/>
      <c r="J15" s="44"/>
      <c r="K15" s="122"/>
      <c r="L15" s="123"/>
      <c r="M15" s="124"/>
      <c r="N15" s="122"/>
      <c r="O15" s="89"/>
      <c r="P15" s="121"/>
      <c r="Q15" s="151"/>
    </row>
    <row r="16" ht="20.1" customHeight="1" spans="1:21">
      <c r="A16" s="33">
        <v>4</v>
      </c>
      <c r="B16" s="60" t="s">
        <v>77</v>
      </c>
      <c r="C16" s="61"/>
      <c r="D16" s="62"/>
      <c r="E16" s="35"/>
      <c r="F16" s="62"/>
      <c r="G16" s="62"/>
      <c r="H16" s="34"/>
      <c r="I16" s="125"/>
      <c r="J16" s="33"/>
      <c r="K16" s="125"/>
      <c r="L16" s="119">
        <v>-50000</v>
      </c>
      <c r="M16" s="124" t="s">
        <v>89</v>
      </c>
      <c r="N16" s="125">
        <f>F16-L16</f>
        <v>50000</v>
      </c>
      <c r="O16" s="89"/>
      <c r="P16" s="7"/>
      <c r="Q16" s="155"/>
      <c r="R16" s="156"/>
      <c r="S16" s="156"/>
      <c r="T16" s="156"/>
      <c r="U16" s="156"/>
    </row>
    <row r="17" ht="12" customHeight="1" spans="1:17">
      <c r="A17" s="44"/>
      <c r="B17" s="45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P17" s="121"/>
      <c r="Q17"/>
    </row>
    <row r="18" s="2" customFormat="1" ht="42.75" customHeight="1" spans="1:21">
      <c r="A18" s="9">
        <v>5</v>
      </c>
      <c r="B18" s="63">
        <v>42712</v>
      </c>
      <c r="C18" s="37" t="s">
        <v>37</v>
      </c>
      <c r="D18" s="38">
        <v>200000</v>
      </c>
      <c r="E18" s="64">
        <v>43449</v>
      </c>
      <c r="F18" s="65">
        <v>200000</v>
      </c>
      <c r="G18" s="38"/>
      <c r="H18" s="41" t="s">
        <v>79</v>
      </c>
      <c r="I18" s="96">
        <v>4725.19</v>
      </c>
      <c r="J18" s="97" t="s">
        <v>38</v>
      </c>
      <c r="K18" s="96">
        <v>116.5</v>
      </c>
      <c r="L18" s="38">
        <v>500</v>
      </c>
      <c r="M18" s="126" t="s">
        <v>80</v>
      </c>
      <c r="N18" s="96">
        <f>D18-I18-K18-L18</f>
        <v>194658.31</v>
      </c>
      <c r="O18" s="101"/>
      <c r="P18" s="64">
        <v>42753</v>
      </c>
      <c r="Q18" s="157">
        <v>500000</v>
      </c>
      <c r="R18" s="153"/>
      <c r="S18" s="153"/>
      <c r="T18" s="153"/>
      <c r="U18" s="153"/>
    </row>
    <row r="19" ht="26.25" customHeight="1" spans="1:21">
      <c r="A19" s="33"/>
      <c r="B19" s="35"/>
      <c r="C19" s="61"/>
      <c r="D19" s="62"/>
      <c r="E19" s="35"/>
      <c r="F19" s="62"/>
      <c r="G19" s="62"/>
      <c r="H19" s="66" t="s">
        <v>81</v>
      </c>
      <c r="I19" s="125"/>
      <c r="J19" s="33"/>
      <c r="K19" s="125"/>
      <c r="L19" s="62"/>
      <c r="M19" s="34"/>
      <c r="N19" s="125"/>
      <c r="O19" s="89"/>
      <c r="P19" s="64">
        <v>42851</v>
      </c>
      <c r="Q19" s="157">
        <v>100000</v>
      </c>
      <c r="R19" s="156"/>
      <c r="S19" s="156"/>
      <c r="T19" s="156"/>
      <c r="U19" s="156"/>
    </row>
    <row r="20" ht="20.25" customHeight="1" spans="1:21">
      <c r="A20" s="33"/>
      <c r="B20" s="45"/>
      <c r="C20" s="61"/>
      <c r="D20" s="62"/>
      <c r="E20" s="35"/>
      <c r="F20" s="62"/>
      <c r="G20" s="62"/>
      <c r="H20" s="66"/>
      <c r="I20" s="125"/>
      <c r="J20" s="33"/>
      <c r="K20" s="125"/>
      <c r="L20" s="62"/>
      <c r="M20" s="34"/>
      <c r="N20" s="125"/>
      <c r="O20" s="89"/>
      <c r="P20" s="7"/>
      <c r="Q20" s="158"/>
      <c r="R20" s="156"/>
      <c r="S20" s="156"/>
      <c r="T20" s="156"/>
      <c r="U20" s="156"/>
    </row>
    <row r="21" ht="33" customHeight="1" spans="1:21">
      <c r="A21" s="33">
        <v>6</v>
      </c>
      <c r="B21" s="67">
        <v>42755</v>
      </c>
      <c r="C21" s="61" t="s">
        <v>37</v>
      </c>
      <c r="D21" s="62">
        <v>900000</v>
      </c>
      <c r="E21" s="64">
        <v>42753</v>
      </c>
      <c r="F21" s="62">
        <v>500000</v>
      </c>
      <c r="G21" s="62"/>
      <c r="H21" s="68">
        <v>0.015</v>
      </c>
      <c r="I21" s="125">
        <f>D21*0.015</f>
        <v>13500</v>
      </c>
      <c r="J21" s="127" t="s">
        <v>38</v>
      </c>
      <c r="K21" s="125">
        <v>270.27</v>
      </c>
      <c r="L21" s="62">
        <v>50</v>
      </c>
      <c r="M21" s="128"/>
      <c r="N21" s="125">
        <f>D21-I21-K21-L21</f>
        <v>886179.73</v>
      </c>
      <c r="O21" s="89"/>
      <c r="P21" s="7"/>
      <c r="Q21" s="159"/>
      <c r="R21" s="156"/>
      <c r="S21" s="156"/>
      <c r="T21" s="156"/>
      <c r="U21" s="156"/>
    </row>
    <row r="22" ht="20.25" customHeight="1" spans="1:21">
      <c r="A22" s="33"/>
      <c r="B22" s="69"/>
      <c r="C22" s="61"/>
      <c r="D22" s="62"/>
      <c r="E22" s="35"/>
      <c r="F22" s="62"/>
      <c r="G22" s="62"/>
      <c r="H22" s="66"/>
      <c r="I22" s="125"/>
      <c r="J22" s="33"/>
      <c r="K22" s="125"/>
      <c r="L22" s="129" t="s">
        <v>85</v>
      </c>
      <c r="M22" s="34"/>
      <c r="N22" s="125"/>
      <c r="O22" s="89"/>
      <c r="P22" s="7"/>
      <c r="Q22" s="158"/>
      <c r="R22" s="156"/>
      <c r="S22" s="156"/>
      <c r="T22" s="156"/>
      <c r="U22" s="156"/>
    </row>
    <row r="23" ht="33" customHeight="1" spans="1:21">
      <c r="A23" s="33">
        <v>7</v>
      </c>
      <c r="B23" s="67">
        <v>42760</v>
      </c>
      <c r="C23" s="61" t="s">
        <v>37</v>
      </c>
      <c r="D23" s="62">
        <v>100000</v>
      </c>
      <c r="E23" s="64">
        <v>42851</v>
      </c>
      <c r="F23" s="62">
        <v>100000</v>
      </c>
      <c r="G23" s="62"/>
      <c r="H23" s="68">
        <v>0.015</v>
      </c>
      <c r="I23" s="125">
        <f>D23*0.015</f>
        <v>1500</v>
      </c>
      <c r="J23" s="127" t="s">
        <v>38</v>
      </c>
      <c r="K23" s="125">
        <v>0</v>
      </c>
      <c r="L23" s="62"/>
      <c r="M23" s="128"/>
      <c r="N23" s="125">
        <f>D23-I23-K23-L23</f>
        <v>98500</v>
      </c>
      <c r="O23" s="89"/>
      <c r="P23" s="7"/>
      <c r="Q23" s="159"/>
      <c r="R23" s="156"/>
      <c r="S23" s="156"/>
      <c r="T23" s="156"/>
      <c r="U23" s="156"/>
    </row>
    <row r="24" s="3" customFormat="1" ht="33" customHeight="1" spans="1:21">
      <c r="A24" s="44"/>
      <c r="B24" s="45" t="s">
        <v>78</v>
      </c>
      <c r="C24" s="46"/>
      <c r="D24" s="40"/>
      <c r="E24" s="58"/>
      <c r="F24" s="40"/>
      <c r="G24" s="40"/>
      <c r="H24" s="70"/>
      <c r="I24" s="122"/>
      <c r="J24" s="44"/>
      <c r="K24" s="122"/>
      <c r="L24" s="130" t="s">
        <v>85</v>
      </c>
      <c r="M24" s="59"/>
      <c r="N24" s="122"/>
      <c r="O24" s="131"/>
      <c r="P24" s="132"/>
      <c r="Q24" s="151"/>
      <c r="R24" s="160"/>
      <c r="S24" s="160"/>
      <c r="T24" s="160"/>
      <c r="U24" s="160"/>
    </row>
    <row r="25" s="3" customFormat="1" ht="33" customHeight="1" spans="1:21">
      <c r="A25" s="44">
        <v>8</v>
      </c>
      <c r="B25" s="71">
        <v>43140</v>
      </c>
      <c r="C25" s="46" t="s">
        <v>37</v>
      </c>
      <c r="D25" s="40">
        <v>3000000</v>
      </c>
      <c r="E25" s="58">
        <v>43138</v>
      </c>
      <c r="F25" s="40">
        <v>4516896.61</v>
      </c>
      <c r="G25" s="40"/>
      <c r="H25" s="72">
        <v>0.015</v>
      </c>
      <c r="I25" s="122">
        <f>D25*0.015</f>
        <v>45000</v>
      </c>
      <c r="J25" s="133" t="s">
        <v>38</v>
      </c>
      <c r="K25" s="122">
        <v>4245.52</v>
      </c>
      <c r="L25" s="40">
        <v>500</v>
      </c>
      <c r="M25" s="134" t="s">
        <v>90</v>
      </c>
      <c r="N25" s="122">
        <f>D25-I25-K25-L25</f>
        <v>2950254.48</v>
      </c>
      <c r="O25" s="131"/>
      <c r="P25" s="132"/>
      <c r="Q25" s="151"/>
      <c r="R25" s="160"/>
      <c r="S25" s="160"/>
      <c r="T25" s="160"/>
      <c r="U25" s="160"/>
    </row>
    <row r="26" s="4" customFormat="1" ht="20" customHeight="1" spans="1:21">
      <c r="A26" s="44"/>
      <c r="B26" s="71"/>
      <c r="C26" s="46"/>
      <c r="D26" s="40"/>
      <c r="E26" s="58"/>
      <c r="F26" s="40"/>
      <c r="G26" s="40"/>
      <c r="H26" s="72"/>
      <c r="I26" s="122"/>
      <c r="J26" s="133"/>
      <c r="K26" s="122"/>
      <c r="L26" s="40"/>
      <c r="M26" s="134"/>
      <c r="N26" s="122"/>
      <c r="O26" s="131"/>
      <c r="P26" s="132"/>
      <c r="Q26" s="161"/>
      <c r="R26" s="160"/>
      <c r="S26" s="160"/>
      <c r="T26" s="160"/>
      <c r="U26" s="160"/>
    </row>
    <row r="27" s="4" customFormat="1" ht="20" customHeight="1" spans="1:21">
      <c r="A27" s="44"/>
      <c r="B27" s="71"/>
      <c r="C27" s="46"/>
      <c r="D27" s="40"/>
      <c r="E27" s="58"/>
      <c r="F27" s="40"/>
      <c r="G27" s="40"/>
      <c r="H27" s="72"/>
      <c r="I27" s="122"/>
      <c r="J27" s="133"/>
      <c r="K27" s="122"/>
      <c r="L27" s="40"/>
      <c r="M27" s="134"/>
      <c r="N27" s="122"/>
      <c r="O27" s="131"/>
      <c r="P27" s="132"/>
      <c r="Q27" s="161"/>
      <c r="R27" s="160"/>
      <c r="S27" s="160"/>
      <c r="T27" s="160"/>
      <c r="U27" s="160"/>
    </row>
    <row r="28" s="4" customFormat="1" ht="20" customHeight="1" spans="1:21">
      <c r="A28" s="44"/>
      <c r="B28" s="71"/>
      <c r="C28" s="46"/>
      <c r="D28" s="40"/>
      <c r="E28" s="58"/>
      <c r="F28" s="40"/>
      <c r="G28" s="40"/>
      <c r="H28" s="72"/>
      <c r="I28" s="122"/>
      <c r="J28" s="133"/>
      <c r="K28" s="122"/>
      <c r="L28" s="40"/>
      <c r="M28" s="134"/>
      <c r="N28" s="122"/>
      <c r="O28" s="131"/>
      <c r="P28" s="132"/>
      <c r="Q28" s="161"/>
      <c r="R28" s="160"/>
      <c r="S28" s="160"/>
      <c r="T28" s="160"/>
      <c r="U28" s="160"/>
    </row>
    <row r="29" ht="18.75" customHeight="1" spans="1:21">
      <c r="A29" s="33" t="s">
        <v>46</v>
      </c>
      <c r="B29" s="33"/>
      <c r="C29" s="73" t="s">
        <v>47</v>
      </c>
      <c r="D29" s="74">
        <f>SUM(D8:D28)</f>
        <v>9750000</v>
      </c>
      <c r="E29" s="73" t="s">
        <v>47</v>
      </c>
      <c r="F29" s="74">
        <f>SUM(F8:F28)</f>
        <v>10866896.61</v>
      </c>
      <c r="G29" s="74">
        <f>SUM(G8:G28)</f>
        <v>10630500</v>
      </c>
      <c r="H29" s="73" t="s">
        <v>47</v>
      </c>
      <c r="I29" s="74">
        <f>SUM(I8:I28)</f>
        <v>146250</v>
      </c>
      <c r="J29" s="73" t="s">
        <v>47</v>
      </c>
      <c r="K29" s="74">
        <f>SUM(K8:K28)</f>
        <v>7865.3</v>
      </c>
      <c r="L29" s="74">
        <f>SUM(L8:L28)</f>
        <v>202100</v>
      </c>
      <c r="M29" s="73" t="s">
        <v>47</v>
      </c>
      <c r="N29" s="74">
        <f>SUM(N8:N28)</f>
        <v>9393784.7</v>
      </c>
      <c r="O29" s="136"/>
      <c r="P29" s="121"/>
      <c r="Q29"/>
      <c r="U29" s="156"/>
    </row>
    <row r="30" ht="26.1" customHeight="1" spans="1:17">
      <c r="A30" s="44" t="s">
        <v>48</v>
      </c>
      <c r="B30" s="44"/>
      <c r="C30" s="44" t="s">
        <v>49</v>
      </c>
      <c r="D30" s="75">
        <f>N25</f>
        <v>2950254.48</v>
      </c>
      <c r="E30" s="75"/>
      <c r="F30" s="75"/>
      <c r="G30" s="75"/>
      <c r="H30" s="59" t="s">
        <v>50</v>
      </c>
      <c r="I30" s="59"/>
      <c r="J30" s="137" t="s">
        <v>91</v>
      </c>
      <c r="K30" s="137"/>
      <c r="L30" s="137"/>
      <c r="M30" s="137"/>
      <c r="N30" s="137"/>
      <c r="O30" s="89"/>
      <c r="P30"/>
      <c r="Q30"/>
    </row>
    <row r="31" ht="26.1" customHeight="1" spans="1:17">
      <c r="A31" s="44"/>
      <c r="B31" s="44"/>
      <c r="C31" s="44" t="s">
        <v>52</v>
      </c>
      <c r="D31" s="76">
        <f>D30</f>
        <v>2950254.48</v>
      </c>
      <c r="E31" s="76"/>
      <c r="F31" s="76"/>
      <c r="G31" s="76"/>
      <c r="H31" s="59"/>
      <c r="I31" s="59"/>
      <c r="J31" s="137"/>
      <c r="K31" s="137"/>
      <c r="L31" s="137"/>
      <c r="M31" s="137"/>
      <c r="N31" s="137"/>
      <c r="O31" s="89"/>
      <c r="P31" s="121"/>
      <c r="Q31"/>
    </row>
    <row r="32" ht="27" customHeight="1" spans="1:17">
      <c r="A32" s="33" t="s">
        <v>54</v>
      </c>
      <c r="B32" s="33"/>
      <c r="C32" s="77" t="s">
        <v>92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138"/>
      <c r="O32" s="89"/>
      <c r="P32" s="121"/>
      <c r="Q32"/>
    </row>
    <row r="33" ht="27" customHeight="1" spans="1:21">
      <c r="A33" s="33" t="s">
        <v>58</v>
      </c>
      <c r="B33" s="33"/>
      <c r="C33" s="79" t="s">
        <v>59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139"/>
      <c r="O33" s="89"/>
      <c r="P33" s="121"/>
      <c r="Q33" s="151"/>
      <c r="U33" s="162"/>
    </row>
    <row r="34" ht="27" customHeight="1" spans="1:17">
      <c r="A34" s="33" t="s">
        <v>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89"/>
      <c r="P34" s="121"/>
      <c r="Q34" s="152"/>
    </row>
    <row r="35" ht="27" customHeight="1" spans="1:17">
      <c r="A35" s="33" t="s">
        <v>64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89"/>
      <c r="P35" s="121"/>
      <c r="Q35" s="151"/>
    </row>
    <row r="36" ht="27" customHeight="1" spans="1:21">
      <c r="A36" s="33" t="s">
        <v>93</v>
      </c>
      <c r="B36" s="33"/>
      <c r="C36" s="81"/>
      <c r="D36" s="81"/>
      <c r="E36" s="81"/>
      <c r="F36" s="81"/>
      <c r="G36" s="81"/>
      <c r="H36" s="81"/>
      <c r="I36" s="33" t="s">
        <v>94</v>
      </c>
      <c r="J36" s="33"/>
      <c r="K36" s="140"/>
      <c r="L36" s="141"/>
      <c r="M36" s="141"/>
      <c r="N36" s="142"/>
      <c r="O36" s="89"/>
      <c r="P36" s="121"/>
      <c r="Q36" s="152"/>
      <c r="U36" s="163"/>
    </row>
    <row r="37" ht="14.25" spans="15:17">
      <c r="O37" s="89"/>
      <c r="P37" s="121"/>
      <c r="Q37" s="151"/>
    </row>
    <row r="38" ht="14.25" spans="15:17">
      <c r="O38" s="89"/>
      <c r="P38" s="121"/>
      <c r="Q38" s="152"/>
    </row>
    <row r="39" ht="14.25" spans="15:17">
      <c r="O39" s="89"/>
      <c r="P39" s="121"/>
      <c r="Q39" s="151"/>
    </row>
    <row r="40" spans="2:17">
      <c r="B40"/>
      <c r="D40"/>
      <c r="O40" s="89"/>
      <c r="P40" s="121"/>
      <c r="Q40" s="164"/>
    </row>
    <row r="41" spans="15:17">
      <c r="O41" s="89"/>
      <c r="P41" s="121"/>
      <c r="Q41" s="165"/>
    </row>
    <row r="42" s="5" customFormat="1" spans="1:30">
      <c r="A42" s="1"/>
      <c r="B42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89"/>
      <c r="P42" s="121"/>
      <c r="Q42" s="165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6"/>
      <c r="C43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89"/>
      <c r="P43" s="121"/>
      <c r="Q43" s="165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6"/>
      <c r="C44" s="1"/>
      <c r="D44"/>
      <c r="E44" s="6"/>
      <c r="F44" s="7"/>
      <c r="G44" s="82"/>
      <c r="H44" s="1"/>
      <c r="I44" s="7"/>
      <c r="J44" s="1"/>
      <c r="K44" s="7"/>
      <c r="L44" s="7"/>
      <c r="M44" s="1"/>
      <c r="N44" s="7"/>
      <c r="O44" s="89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89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89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89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89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82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89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89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89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43">
        <v>42583</v>
      </c>
      <c r="Q53" s="166">
        <v>450000</v>
      </c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43">
        <v>42583</v>
      </c>
      <c r="Q54" s="166">
        <v>1000000</v>
      </c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43">
        <v>42583</v>
      </c>
      <c r="Q55" s="166">
        <v>1000000</v>
      </c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43">
        <v>42626</v>
      </c>
      <c r="Q56" s="65">
        <v>300000</v>
      </c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43">
        <v>42679</v>
      </c>
      <c r="Q57" s="166">
        <v>1000000</v>
      </c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43">
        <v>42679</v>
      </c>
      <c r="Q58" s="166">
        <v>1000000</v>
      </c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43">
        <v>42679</v>
      </c>
      <c r="Q59" s="166">
        <v>800000</v>
      </c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43">
        <v>42719</v>
      </c>
      <c r="Q60" s="65">
        <v>200000</v>
      </c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69" s="5" customFormat="1" spans="1:30">
      <c r="A69" s="1"/>
      <c r="B69" s="6"/>
      <c r="C69" s="1"/>
      <c r="D69" s="7"/>
      <c r="E69" s="6"/>
      <c r="F69" s="7"/>
      <c r="G69" s="7"/>
      <c r="H69" s="1"/>
      <c r="I69" s="7"/>
      <c r="J69" s="1"/>
      <c r="K69" s="7"/>
      <c r="L69" s="7"/>
      <c r="M69" s="1"/>
      <c r="N69" s="7"/>
      <c r="O69" s="1"/>
      <c r="P69" s="121"/>
      <c r="V69" s="1"/>
      <c r="W69" s="1"/>
      <c r="X69" s="1"/>
      <c r="Y69" s="1"/>
      <c r="Z69" s="1"/>
      <c r="AA69" s="1"/>
      <c r="AB69" s="1"/>
      <c r="AC69" s="1"/>
      <c r="AD69" s="1"/>
    </row>
    <row r="70" s="5" customFormat="1" spans="1:30">
      <c r="A70" s="1"/>
      <c r="B70" s="6"/>
      <c r="C70" s="1"/>
      <c r="D70" s="7"/>
      <c r="E70" s="6"/>
      <c r="F70" s="7"/>
      <c r="G70" s="7"/>
      <c r="H70" s="1"/>
      <c r="I70" s="7"/>
      <c r="J70" s="1"/>
      <c r="K70" s="7"/>
      <c r="L70" s="7"/>
      <c r="M70" s="1"/>
      <c r="N70" s="7"/>
      <c r="O70" s="1"/>
      <c r="P70" s="121"/>
      <c r="V70" s="1"/>
      <c r="W70" s="1"/>
      <c r="X70" s="1"/>
      <c r="Y70" s="1"/>
      <c r="Z70" s="1"/>
      <c r="AA70" s="1"/>
      <c r="AB70" s="1"/>
      <c r="AC70" s="1"/>
      <c r="AD70" s="1"/>
    </row>
    <row r="71" s="5" customFormat="1" spans="1:30">
      <c r="A71" s="1"/>
      <c r="B71" s="6"/>
      <c r="C71" s="1"/>
      <c r="D71" s="7"/>
      <c r="E71" s="6"/>
      <c r="F71" s="7"/>
      <c r="G71" s="7"/>
      <c r="H71" s="1"/>
      <c r="I71" s="7"/>
      <c r="J71" s="1"/>
      <c r="K71" s="7"/>
      <c r="L71" s="7"/>
      <c r="M71" s="1"/>
      <c r="N71" s="7"/>
      <c r="O71" s="1"/>
      <c r="P71" s="121"/>
      <c r="V71" s="1"/>
      <c r="W71" s="1"/>
      <c r="X71" s="1"/>
      <c r="Y71" s="1"/>
      <c r="Z71" s="1"/>
      <c r="AA71" s="1"/>
      <c r="AB71" s="1"/>
      <c r="AC71" s="1"/>
      <c r="AD71" s="1"/>
    </row>
    <row r="72" s="5" customFormat="1" spans="1:30">
      <c r="A72" s="1"/>
      <c r="B72" s="6"/>
      <c r="C72" s="1"/>
      <c r="D72" s="7"/>
      <c r="E72" s="6"/>
      <c r="F72" s="7"/>
      <c r="G72" s="7"/>
      <c r="H72" s="1"/>
      <c r="I72" s="7"/>
      <c r="J72" s="1"/>
      <c r="K72" s="7"/>
      <c r="L72" s="7"/>
      <c r="M72" s="1"/>
      <c r="N72" s="7"/>
      <c r="O72" s="1"/>
      <c r="P72" s="121"/>
      <c r="V72" s="1"/>
      <c r="W72" s="1"/>
      <c r="X72" s="1"/>
      <c r="Y72" s="1"/>
      <c r="Z72" s="1"/>
      <c r="AA72" s="1"/>
      <c r="AB72" s="1"/>
      <c r="AC72" s="1"/>
      <c r="AD72" s="1"/>
    </row>
    <row r="73" s="5" customFormat="1" spans="1:30">
      <c r="A73" s="1"/>
      <c r="B73" s="6"/>
      <c r="C73" s="1"/>
      <c r="D73" s="7"/>
      <c r="E73" s="6"/>
      <c r="F73" s="7"/>
      <c r="G73" s="7"/>
      <c r="H73" s="1"/>
      <c r="I73" s="7"/>
      <c r="J73" s="1"/>
      <c r="K73" s="7"/>
      <c r="L73" s="7"/>
      <c r="M73" s="1"/>
      <c r="N73" s="7"/>
      <c r="O73" s="1"/>
      <c r="P73" s="121"/>
      <c r="V73" s="1"/>
      <c r="W73" s="1"/>
      <c r="X73" s="1"/>
      <c r="Y73" s="1"/>
      <c r="Z73" s="1"/>
      <c r="AA73" s="1"/>
      <c r="AB73" s="1"/>
      <c r="AC73" s="1"/>
      <c r="AD73" s="1"/>
    </row>
    <row r="74" s="5" customFormat="1" spans="1:30">
      <c r="A74" s="1"/>
      <c r="B74" s="6"/>
      <c r="C74" s="1"/>
      <c r="D74" s="7"/>
      <c r="E74" s="6"/>
      <c r="F74" s="7"/>
      <c r="G74" s="7"/>
      <c r="H74" s="1"/>
      <c r="I74" s="7"/>
      <c r="J74" s="1"/>
      <c r="K74" s="7"/>
      <c r="L74" s="7"/>
      <c r="M74" s="1"/>
      <c r="N74" s="7"/>
      <c r="O74" s="1"/>
      <c r="P74" s="121"/>
      <c r="V74" s="1"/>
      <c r="W74" s="1"/>
      <c r="X74" s="1"/>
      <c r="Y74" s="1"/>
      <c r="Z74" s="1"/>
      <c r="AA74" s="1"/>
      <c r="AB74" s="1"/>
      <c r="AC74" s="1"/>
      <c r="AD74" s="1"/>
    </row>
    <row r="82" s="5" customFormat="1" spans="1:30">
      <c r="A82" s="1"/>
      <c r="B82" s="82"/>
      <c r="C82" s="1"/>
      <c r="D82" s="7"/>
      <c r="E82" s="6"/>
      <c r="F82" s="7"/>
      <c r="G82" s="7"/>
      <c r="H82" s="1"/>
      <c r="I82" s="7"/>
      <c r="J82" s="1"/>
      <c r="K82" s="7"/>
      <c r="L82" s="7"/>
      <c r="M82" s="1"/>
      <c r="N82" s="7"/>
      <c r="O82" s="1"/>
      <c r="P82" s="1"/>
      <c r="V82" s="1"/>
      <c r="W82" s="1"/>
      <c r="X82" s="1"/>
      <c r="Y82" s="1"/>
      <c r="Z82" s="1"/>
      <c r="AA82" s="1"/>
      <c r="AB82" s="1"/>
      <c r="AC82" s="1"/>
      <c r="AD82" s="1"/>
    </row>
    <row r="85" spans="2:2">
      <c r="B85"/>
    </row>
  </sheetData>
  <mergeCells count="42">
    <mergeCell ref="A1:N1"/>
    <mergeCell ref="A2:B2"/>
    <mergeCell ref="C2:K2"/>
    <mergeCell ref="L2:M2"/>
    <mergeCell ref="A5:B5"/>
    <mergeCell ref="C5:D5"/>
    <mergeCell ref="H5:K5"/>
    <mergeCell ref="L5:M5"/>
    <mergeCell ref="B6:D6"/>
    <mergeCell ref="E6:F6"/>
    <mergeCell ref="H6:I6"/>
    <mergeCell ref="J6:K6"/>
    <mergeCell ref="L6:M6"/>
    <mergeCell ref="B9:K9"/>
    <mergeCell ref="A29:B29"/>
    <mergeCell ref="D30:G30"/>
    <mergeCell ref="J30:N30"/>
    <mergeCell ref="D31:G31"/>
    <mergeCell ref="J31:N31"/>
    <mergeCell ref="A32:B32"/>
    <mergeCell ref="C32:N32"/>
    <mergeCell ref="A33:B33"/>
    <mergeCell ref="C33:N33"/>
    <mergeCell ref="A34:B34"/>
    <mergeCell ref="C34:N34"/>
    <mergeCell ref="A35:B35"/>
    <mergeCell ref="C35:N35"/>
    <mergeCell ref="A36:B36"/>
    <mergeCell ref="C36:H36"/>
    <mergeCell ref="I36:J36"/>
    <mergeCell ref="K36:N36"/>
    <mergeCell ref="A6:A7"/>
    <mergeCell ref="G3:G4"/>
    <mergeCell ref="N3:N4"/>
    <mergeCell ref="N6:N7"/>
    <mergeCell ref="N8:N9"/>
    <mergeCell ref="A30:B31"/>
    <mergeCell ref="H30:I31"/>
    <mergeCell ref="A3:B4"/>
    <mergeCell ref="C3:D4"/>
    <mergeCell ref="H3:K4"/>
    <mergeCell ref="L3:M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5"/>
  <sheetViews>
    <sheetView topLeftCell="A14" workbookViewId="0">
      <selection activeCell="A14" sqref="$A1:$XFD1048576"/>
    </sheetView>
  </sheetViews>
  <sheetFormatPr defaultColWidth="9" defaultRowHeight="13.5"/>
  <cols>
    <col min="1" max="1" width="3.125" style="1" customWidth="1"/>
    <col min="2" max="2" width="5.875" style="6" customWidth="1"/>
    <col min="3" max="3" width="3.75" style="1" customWidth="1"/>
    <col min="4" max="4" width="11.875" style="7" customWidth="1"/>
    <col min="5" max="5" width="5.25" style="6" customWidth="1"/>
    <col min="6" max="6" width="12.625" style="7" customWidth="1"/>
    <col min="7" max="7" width="13.125" style="7" customWidth="1"/>
    <col min="8" max="8" width="4" style="1" customWidth="1"/>
    <col min="9" max="9" width="10.25" style="7" customWidth="1"/>
    <col min="10" max="10" width="3.625" style="1" customWidth="1"/>
    <col min="11" max="11" width="8.625" style="7" customWidth="1"/>
    <col min="12" max="12" width="9.25" style="7" customWidth="1"/>
    <col min="13" max="13" width="6.125" style="1" customWidth="1"/>
    <col min="14" max="14" width="12.875" style="7" customWidth="1"/>
    <col min="15" max="15" width="5.75" style="1" customWidth="1"/>
    <col min="16" max="16" width="11.875" style="1" customWidth="1"/>
    <col min="17" max="17" width="20" style="5" customWidth="1"/>
    <col min="18" max="18" width="16.75" style="5" customWidth="1"/>
    <col min="19" max="19" width="10" style="5" customWidth="1"/>
    <col min="20" max="21" width="23.75" style="5" customWidth="1"/>
    <col min="22" max="22" width="12.75" style="1" customWidth="1"/>
    <col min="23" max="16384" width="9" style="1"/>
  </cols>
  <sheetData>
    <row r="1" s="1" customFormat="1" ht="28.5" customHeight="1" spans="1:30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144" t="s">
        <v>1</v>
      </c>
      <c r="R1" s="145" t="s">
        <v>2</v>
      </c>
      <c r="S1" s="146">
        <v>3093</v>
      </c>
      <c r="T1" s="147" t="s">
        <v>3</v>
      </c>
      <c r="U1" s="148" t="s">
        <v>4</v>
      </c>
      <c r="V1" s="149">
        <v>2570000</v>
      </c>
      <c r="W1" s="150" t="s">
        <v>5</v>
      </c>
      <c r="X1" s="150"/>
      <c r="Y1" s="167" t="s">
        <v>6</v>
      </c>
      <c r="Z1" s="168" t="s">
        <v>7</v>
      </c>
      <c r="AA1" s="169" t="s">
        <v>8</v>
      </c>
      <c r="AB1" s="169" t="s">
        <v>8</v>
      </c>
      <c r="AC1" s="170" t="s">
        <v>9</v>
      </c>
      <c r="AD1" s="171" t="s">
        <v>10</v>
      </c>
    </row>
    <row r="2" s="1" customFormat="1" ht="26.1" customHeight="1" spans="1:21">
      <c r="A2" s="9" t="s">
        <v>11</v>
      </c>
      <c r="B2" s="9"/>
      <c r="C2" s="10" t="s">
        <v>3</v>
      </c>
      <c r="D2" s="11"/>
      <c r="E2" s="12"/>
      <c r="F2" s="12"/>
      <c r="G2" s="11"/>
      <c r="H2" s="11"/>
      <c r="I2" s="11"/>
      <c r="J2" s="11"/>
      <c r="K2" s="83"/>
      <c r="L2" s="9" t="s">
        <v>12</v>
      </c>
      <c r="M2" s="9"/>
      <c r="N2" s="84" t="s">
        <v>2</v>
      </c>
      <c r="O2" s="85"/>
      <c r="Q2" s="151"/>
      <c r="R2" s="5"/>
      <c r="S2" s="5"/>
      <c r="T2" s="5"/>
      <c r="U2" s="5"/>
    </row>
    <row r="3" s="1" customFormat="1" ht="29.25" customHeight="1" spans="1:25">
      <c r="A3" s="13" t="s">
        <v>13</v>
      </c>
      <c r="B3" s="14"/>
      <c r="C3" s="15">
        <v>8004987.58</v>
      </c>
      <c r="D3" s="16"/>
      <c r="E3" s="17" t="s">
        <v>73</v>
      </c>
      <c r="F3" s="18">
        <v>2570000</v>
      </c>
      <c r="G3" s="19" t="s">
        <v>14</v>
      </c>
      <c r="H3" s="20" t="s">
        <v>15</v>
      </c>
      <c r="I3" s="86"/>
      <c r="J3" s="86"/>
      <c r="K3" s="87"/>
      <c r="L3" s="13" t="s">
        <v>16</v>
      </c>
      <c r="M3" s="14"/>
      <c r="N3" s="88" t="s">
        <v>17</v>
      </c>
      <c r="O3" s="89"/>
      <c r="P3" s="7"/>
      <c r="Q3" s="152"/>
      <c r="R3" s="5"/>
      <c r="S3" s="5"/>
      <c r="T3" s="5"/>
      <c r="U3" s="5"/>
      <c r="Y3" s="82"/>
    </row>
    <row r="4" s="1" customFormat="1" ht="29.25" customHeight="1" spans="1:25">
      <c r="A4" s="21"/>
      <c r="B4" s="22"/>
      <c r="C4" s="23"/>
      <c r="D4" s="24"/>
      <c r="E4" s="17" t="s">
        <v>87</v>
      </c>
      <c r="F4" s="18">
        <v>5434987.58</v>
      </c>
      <c r="G4" s="25"/>
      <c r="H4" s="26"/>
      <c r="I4" s="90"/>
      <c r="J4" s="90"/>
      <c r="K4" s="91"/>
      <c r="L4" s="21"/>
      <c r="M4" s="22"/>
      <c r="N4" s="92"/>
      <c r="O4" s="89"/>
      <c r="P4" s="7"/>
      <c r="Q4" s="152"/>
      <c r="R4" s="5"/>
      <c r="S4" s="5"/>
      <c r="T4" s="5"/>
      <c r="U4" s="5"/>
      <c r="Y4" s="82"/>
    </row>
    <row r="5" s="1" customFormat="1" ht="23.25" customHeight="1" spans="1:21">
      <c r="A5" s="9" t="s">
        <v>18</v>
      </c>
      <c r="B5" s="9"/>
      <c r="C5" s="27"/>
      <c r="D5" s="28"/>
      <c r="E5" s="29" t="s">
        <v>88</v>
      </c>
      <c r="F5" s="30">
        <v>4281600</v>
      </c>
      <c r="G5" s="31" t="s">
        <v>19</v>
      </c>
      <c r="H5" s="32"/>
      <c r="I5" s="93"/>
      <c r="J5" s="93"/>
      <c r="K5" s="94"/>
      <c r="L5" s="9" t="s">
        <v>20</v>
      </c>
      <c r="M5" s="9"/>
      <c r="N5" s="95">
        <v>3093</v>
      </c>
      <c r="O5" s="89"/>
      <c r="Q5" s="151"/>
      <c r="R5" s="5"/>
      <c r="S5" s="5"/>
      <c r="T5" s="5"/>
      <c r="U5" s="5"/>
    </row>
    <row r="6" s="1" customFormat="1" ht="26.1" customHeight="1" spans="1:21">
      <c r="A6" s="33" t="s">
        <v>22</v>
      </c>
      <c r="B6" s="33" t="s">
        <v>23</v>
      </c>
      <c r="C6" s="33"/>
      <c r="D6" s="33"/>
      <c r="E6" s="33" t="s">
        <v>24</v>
      </c>
      <c r="F6" s="33"/>
      <c r="G6" s="34" t="s">
        <v>25</v>
      </c>
      <c r="H6" s="33" t="s">
        <v>26</v>
      </c>
      <c r="I6" s="33"/>
      <c r="J6" s="33" t="s">
        <v>27</v>
      </c>
      <c r="K6" s="33"/>
      <c r="L6" s="33" t="s">
        <v>28</v>
      </c>
      <c r="M6" s="33"/>
      <c r="N6" s="34" t="s">
        <v>29</v>
      </c>
      <c r="O6" s="89"/>
      <c r="Q6" s="152"/>
      <c r="R6" s="5"/>
      <c r="S6" s="5"/>
      <c r="T6" s="5"/>
      <c r="U6" s="5"/>
    </row>
    <row r="7" s="1" customFormat="1" ht="26.1" customHeight="1" spans="1:21">
      <c r="A7" s="33"/>
      <c r="B7" s="35" t="s">
        <v>30</v>
      </c>
      <c r="C7" s="33" t="s">
        <v>31</v>
      </c>
      <c r="D7" s="34" t="s">
        <v>32</v>
      </c>
      <c r="E7" s="35" t="s">
        <v>30</v>
      </c>
      <c r="F7" s="34" t="s">
        <v>32</v>
      </c>
      <c r="G7" s="34" t="s">
        <v>32</v>
      </c>
      <c r="H7" s="33" t="s">
        <v>33</v>
      </c>
      <c r="I7" s="34" t="s">
        <v>32</v>
      </c>
      <c r="J7" s="33" t="s">
        <v>34</v>
      </c>
      <c r="K7" s="34" t="s">
        <v>32</v>
      </c>
      <c r="L7" s="34" t="s">
        <v>32</v>
      </c>
      <c r="M7" s="33" t="s">
        <v>35</v>
      </c>
      <c r="N7" s="34"/>
      <c r="O7" s="89"/>
      <c r="Q7" s="151"/>
      <c r="R7" s="5">
        <v>2578132</v>
      </c>
      <c r="S7" s="5"/>
      <c r="T7" s="5"/>
      <c r="U7" s="5"/>
    </row>
    <row r="8" s="2" customFormat="1" ht="30.75" customHeight="1" spans="1:21">
      <c r="A8" s="9">
        <v>1</v>
      </c>
      <c r="B8" s="36">
        <v>42605</v>
      </c>
      <c r="C8" s="37" t="s">
        <v>37</v>
      </c>
      <c r="D8" s="38">
        <v>2450000</v>
      </c>
      <c r="E8" s="39">
        <v>42583</v>
      </c>
      <c r="F8" s="38">
        <v>2450000</v>
      </c>
      <c r="G8" s="40">
        <v>2330000</v>
      </c>
      <c r="H8" s="41">
        <v>0.015</v>
      </c>
      <c r="I8" s="96">
        <v>38550</v>
      </c>
      <c r="J8" s="97" t="s">
        <v>38</v>
      </c>
      <c r="K8" s="96">
        <v>1427.18</v>
      </c>
      <c r="L8" s="98">
        <v>1050</v>
      </c>
      <c r="M8" s="99" t="s">
        <v>39</v>
      </c>
      <c r="N8" s="100">
        <f>D8-I8-K8-L8-L9</f>
        <v>2208972.82</v>
      </c>
      <c r="O8" s="101"/>
      <c r="P8" s="1"/>
      <c r="Q8" s="152"/>
      <c r="R8" s="5">
        <v>5434987.58</v>
      </c>
      <c r="S8" s="5"/>
      <c r="T8" s="5"/>
      <c r="U8" s="153"/>
    </row>
    <row r="9" s="2" customFormat="1" ht="39" customHeight="1" spans="1:21">
      <c r="A9" s="9"/>
      <c r="B9" s="42" t="s">
        <v>41</v>
      </c>
      <c r="C9" s="43"/>
      <c r="D9" s="43"/>
      <c r="E9" s="43"/>
      <c r="F9" s="43"/>
      <c r="G9" s="43"/>
      <c r="H9" s="43"/>
      <c r="I9" s="43"/>
      <c r="J9" s="43"/>
      <c r="K9" s="102"/>
      <c r="L9" s="103">
        <v>200000</v>
      </c>
      <c r="M9" s="104" t="s">
        <v>42</v>
      </c>
      <c r="N9" s="105"/>
      <c r="O9" s="101"/>
      <c r="P9" s="1"/>
      <c r="Q9" s="151"/>
      <c r="R9" s="5">
        <v>4281600</v>
      </c>
      <c r="S9" s="5"/>
      <c r="T9" s="5"/>
      <c r="U9" s="153"/>
    </row>
    <row r="10" s="1" customFormat="1" ht="14.25" customHeight="1" spans="1:21">
      <c r="A10" s="44"/>
      <c r="B10" s="45"/>
      <c r="C10" s="46"/>
      <c r="D10" s="40"/>
      <c r="E10" s="40"/>
      <c r="F10" s="40"/>
      <c r="G10" s="40"/>
      <c r="H10" s="40"/>
      <c r="I10" s="106"/>
      <c r="J10" s="107"/>
      <c r="K10" s="106"/>
      <c r="L10" s="40"/>
      <c r="M10" s="40"/>
      <c r="N10" s="108"/>
      <c r="O10" s="89"/>
      <c r="Q10" s="152"/>
      <c r="R10" s="5"/>
      <c r="S10" s="5"/>
      <c r="T10" s="5"/>
      <c r="U10" s="5"/>
    </row>
    <row r="11" s="2" customFormat="1" ht="26.1" customHeight="1" spans="1:21">
      <c r="A11" s="9">
        <v>2</v>
      </c>
      <c r="B11" s="47">
        <v>42614</v>
      </c>
      <c r="C11" s="37" t="s">
        <v>37</v>
      </c>
      <c r="D11" s="38">
        <v>300000</v>
      </c>
      <c r="E11" s="48">
        <v>42626</v>
      </c>
      <c r="F11" s="49">
        <v>300000</v>
      </c>
      <c r="G11" s="49">
        <v>300000</v>
      </c>
      <c r="H11" s="41">
        <v>0.015</v>
      </c>
      <c r="I11" s="109">
        <v>42974.81</v>
      </c>
      <c r="J11" s="110" t="s">
        <v>38</v>
      </c>
      <c r="K11" s="100">
        <v>174.76</v>
      </c>
      <c r="L11" s="49">
        <v>0</v>
      </c>
      <c r="M11" s="111"/>
      <c r="N11" s="112">
        <f>D11-I11-K11-L11</f>
        <v>256850.43</v>
      </c>
      <c r="O11" s="101"/>
      <c r="P11" s="1"/>
      <c r="Q11" s="151"/>
      <c r="R11" s="5"/>
      <c r="S11" s="5"/>
      <c r="T11" s="5"/>
      <c r="U11" s="153"/>
    </row>
    <row r="12" s="2" customFormat="1" ht="18.75" customHeight="1" spans="1:21">
      <c r="A12" s="9"/>
      <c r="B12" s="47"/>
      <c r="C12" s="37"/>
      <c r="D12" s="50"/>
      <c r="E12" s="51"/>
      <c r="F12" s="52"/>
      <c r="G12" s="52"/>
      <c r="H12" s="53" t="s">
        <v>70</v>
      </c>
      <c r="I12" s="113"/>
      <c r="J12" s="114"/>
      <c r="K12" s="113"/>
      <c r="L12" s="52"/>
      <c r="M12" s="115"/>
      <c r="N12" s="116"/>
      <c r="O12" s="101"/>
      <c r="P12" s="1"/>
      <c r="Q12" s="152"/>
      <c r="R12" s="5"/>
      <c r="S12" s="5"/>
      <c r="T12" s="5"/>
      <c r="U12" s="153"/>
    </row>
    <row r="13" s="1" customFormat="1" ht="10.5" customHeight="1" spans="1:21">
      <c r="A13" s="44"/>
      <c r="B13" s="45"/>
      <c r="C13" s="46"/>
      <c r="D13" s="40"/>
      <c r="E13" s="54"/>
      <c r="F13" s="55"/>
      <c r="G13" s="55"/>
      <c r="H13" s="56"/>
      <c r="I13" s="106"/>
      <c r="J13" s="107"/>
      <c r="K13" s="106"/>
      <c r="L13" s="117"/>
      <c r="M13" s="56"/>
      <c r="N13" s="118"/>
      <c r="O13" s="89"/>
      <c r="Q13" s="151"/>
      <c r="R13" s="5"/>
      <c r="S13" s="5"/>
      <c r="T13" s="5"/>
      <c r="U13" s="5"/>
    </row>
    <row r="14" s="2" customFormat="1" ht="32.25" customHeight="1" spans="1:21">
      <c r="A14" s="9">
        <v>3</v>
      </c>
      <c r="B14" s="36">
        <v>42635</v>
      </c>
      <c r="C14" s="37" t="s">
        <v>37</v>
      </c>
      <c r="D14" s="38">
        <v>2800000</v>
      </c>
      <c r="E14" s="48">
        <v>43419</v>
      </c>
      <c r="F14" s="38">
        <v>2800000</v>
      </c>
      <c r="G14" s="38">
        <v>8000500</v>
      </c>
      <c r="H14" s="57"/>
      <c r="I14" s="96"/>
      <c r="J14" s="97" t="s">
        <v>38</v>
      </c>
      <c r="K14" s="96">
        <v>1631.07</v>
      </c>
      <c r="L14" s="119">
        <v>50000</v>
      </c>
      <c r="M14" s="120" t="s">
        <v>69</v>
      </c>
      <c r="N14" s="96">
        <f>D14-I14-K14-L14</f>
        <v>2748368.93</v>
      </c>
      <c r="O14" s="101"/>
      <c r="P14" s="121"/>
      <c r="Q14" s="154"/>
      <c r="R14" s="153"/>
      <c r="S14" s="153"/>
      <c r="T14" s="153"/>
      <c r="U14" s="153"/>
    </row>
    <row r="15" s="1" customFormat="1" ht="20.1" customHeight="1" spans="1:21">
      <c r="A15" s="44"/>
      <c r="B15" s="45"/>
      <c r="C15" s="37"/>
      <c r="D15" s="40"/>
      <c r="E15" s="58"/>
      <c r="F15" s="40"/>
      <c r="G15" s="40"/>
      <c r="H15" s="59"/>
      <c r="I15" s="122"/>
      <c r="J15" s="44"/>
      <c r="K15" s="122"/>
      <c r="L15" s="123"/>
      <c r="M15" s="124"/>
      <c r="N15" s="122"/>
      <c r="O15" s="89"/>
      <c r="P15" s="121"/>
      <c r="Q15" s="151"/>
      <c r="R15" s="5"/>
      <c r="S15" s="5"/>
      <c r="T15" s="5"/>
      <c r="U15" s="5"/>
    </row>
    <row r="16" s="1" customFormat="1" ht="20.1" customHeight="1" spans="1:21">
      <c r="A16" s="33">
        <v>4</v>
      </c>
      <c r="B16" s="60" t="s">
        <v>77</v>
      </c>
      <c r="C16" s="61"/>
      <c r="D16" s="62"/>
      <c r="E16" s="35"/>
      <c r="F16" s="62"/>
      <c r="G16" s="62"/>
      <c r="H16" s="34"/>
      <c r="I16" s="125"/>
      <c r="J16" s="33"/>
      <c r="K16" s="125"/>
      <c r="L16" s="119">
        <v>-50000</v>
      </c>
      <c r="M16" s="124" t="s">
        <v>89</v>
      </c>
      <c r="N16" s="125">
        <f>F16-L16</f>
        <v>50000</v>
      </c>
      <c r="O16" s="89"/>
      <c r="P16" s="7"/>
      <c r="Q16" s="155"/>
      <c r="R16" s="156"/>
      <c r="S16" s="156"/>
      <c r="T16" s="156"/>
      <c r="U16" s="156"/>
    </row>
    <row r="17" s="1" customFormat="1" ht="12" customHeight="1" spans="1:21">
      <c r="A17" s="44"/>
      <c r="B17" s="45"/>
      <c r="C17" s="46"/>
      <c r="D17" s="40"/>
      <c r="E17" s="58"/>
      <c r="F17" s="40"/>
      <c r="G17" s="40"/>
      <c r="H17" s="59"/>
      <c r="I17" s="122"/>
      <c r="J17" s="44"/>
      <c r="K17" s="122"/>
      <c r="L17" s="40"/>
      <c r="M17" s="59"/>
      <c r="N17" s="122"/>
      <c r="O17" s="89"/>
      <c r="P17" s="121"/>
      <c r="Q17"/>
      <c r="R17" s="5"/>
      <c r="S17" s="5"/>
      <c r="T17" s="5"/>
      <c r="U17" s="5"/>
    </row>
    <row r="18" s="2" customFormat="1" ht="42.75" customHeight="1" spans="1:21">
      <c r="A18" s="9">
        <v>5</v>
      </c>
      <c r="B18" s="63">
        <v>42712</v>
      </c>
      <c r="C18" s="37" t="s">
        <v>37</v>
      </c>
      <c r="D18" s="38">
        <v>200000</v>
      </c>
      <c r="E18" s="64">
        <v>43449</v>
      </c>
      <c r="F18" s="65">
        <v>200000</v>
      </c>
      <c r="G18" s="38"/>
      <c r="H18" s="41" t="s">
        <v>79</v>
      </c>
      <c r="I18" s="96">
        <v>4725.19</v>
      </c>
      <c r="J18" s="97" t="s">
        <v>38</v>
      </c>
      <c r="K18" s="96">
        <v>116.5</v>
      </c>
      <c r="L18" s="38">
        <v>500</v>
      </c>
      <c r="M18" s="126" t="s">
        <v>80</v>
      </c>
      <c r="N18" s="96">
        <f t="shared" ref="N18:N23" si="0">D18-I18-K18-L18</f>
        <v>194658.31</v>
      </c>
      <c r="O18" s="101"/>
      <c r="P18" s="64">
        <v>42753</v>
      </c>
      <c r="Q18" s="157">
        <v>500000</v>
      </c>
      <c r="R18" s="153"/>
      <c r="S18" s="153"/>
      <c r="T18" s="153"/>
      <c r="U18" s="153"/>
    </row>
    <row r="19" s="1" customFormat="1" ht="26.25" customHeight="1" spans="1:21">
      <c r="A19" s="33"/>
      <c r="B19" s="35"/>
      <c r="C19" s="61"/>
      <c r="D19" s="62"/>
      <c r="E19" s="35"/>
      <c r="F19" s="62"/>
      <c r="G19" s="62"/>
      <c r="H19" s="66" t="s">
        <v>81</v>
      </c>
      <c r="I19" s="125"/>
      <c r="J19" s="33"/>
      <c r="K19" s="125"/>
      <c r="L19" s="62"/>
      <c r="M19" s="34"/>
      <c r="N19" s="125"/>
      <c r="O19" s="89"/>
      <c r="P19" s="64">
        <v>42851</v>
      </c>
      <c r="Q19" s="157">
        <v>100000</v>
      </c>
      <c r="R19" s="156"/>
      <c r="S19" s="156"/>
      <c r="T19" s="156"/>
      <c r="U19" s="156"/>
    </row>
    <row r="20" s="1" customFormat="1" ht="20.25" customHeight="1" spans="1:21">
      <c r="A20" s="33"/>
      <c r="B20" s="45"/>
      <c r="C20" s="61"/>
      <c r="D20" s="62"/>
      <c r="E20" s="35"/>
      <c r="F20" s="62"/>
      <c r="G20" s="62"/>
      <c r="H20" s="66"/>
      <c r="I20" s="125"/>
      <c r="J20" s="33"/>
      <c r="K20" s="125"/>
      <c r="L20" s="62"/>
      <c r="M20" s="34"/>
      <c r="N20" s="125"/>
      <c r="O20" s="89"/>
      <c r="P20" s="7"/>
      <c r="Q20" s="158"/>
      <c r="R20" s="156"/>
      <c r="S20" s="156"/>
      <c r="T20" s="156"/>
      <c r="U20" s="156"/>
    </row>
    <row r="21" s="1" customFormat="1" ht="33" customHeight="1" spans="1:21">
      <c r="A21" s="33">
        <v>6</v>
      </c>
      <c r="B21" s="67">
        <v>42755</v>
      </c>
      <c r="C21" s="61" t="s">
        <v>37</v>
      </c>
      <c r="D21" s="62">
        <v>900000</v>
      </c>
      <c r="E21" s="64">
        <v>42753</v>
      </c>
      <c r="F21" s="62">
        <v>500000</v>
      </c>
      <c r="G21" s="62"/>
      <c r="H21" s="68">
        <v>0.015</v>
      </c>
      <c r="I21" s="125">
        <f t="shared" ref="I21:I25" si="1">D21*0.015</f>
        <v>13500</v>
      </c>
      <c r="J21" s="127" t="s">
        <v>38</v>
      </c>
      <c r="K21" s="125">
        <v>270.27</v>
      </c>
      <c r="L21" s="62">
        <v>50</v>
      </c>
      <c r="M21" s="128"/>
      <c r="N21" s="125">
        <f t="shared" si="0"/>
        <v>886179.73</v>
      </c>
      <c r="O21" s="89"/>
      <c r="P21" s="7"/>
      <c r="Q21" s="159"/>
      <c r="R21" s="156"/>
      <c r="S21" s="156"/>
      <c r="T21" s="156"/>
      <c r="U21" s="156"/>
    </row>
    <row r="22" s="1" customFormat="1" ht="20.25" customHeight="1" spans="1:21">
      <c r="A22" s="33"/>
      <c r="B22" s="69"/>
      <c r="C22" s="61"/>
      <c r="D22" s="62"/>
      <c r="E22" s="35"/>
      <c r="F22" s="62"/>
      <c r="G22" s="62"/>
      <c r="H22" s="66"/>
      <c r="I22" s="125"/>
      <c r="J22" s="33"/>
      <c r="K22" s="125"/>
      <c r="L22" s="129" t="s">
        <v>85</v>
      </c>
      <c r="M22" s="34"/>
      <c r="N22" s="125"/>
      <c r="O22" s="89"/>
      <c r="P22" s="7"/>
      <c r="Q22" s="158"/>
      <c r="R22" s="156"/>
      <c r="S22" s="156"/>
      <c r="T22" s="156"/>
      <c r="U22" s="156"/>
    </row>
    <row r="23" s="1" customFormat="1" ht="33" customHeight="1" spans="1:21">
      <c r="A23" s="33">
        <v>7</v>
      </c>
      <c r="B23" s="67">
        <v>42760</v>
      </c>
      <c r="C23" s="61" t="s">
        <v>37</v>
      </c>
      <c r="D23" s="62">
        <v>100000</v>
      </c>
      <c r="E23" s="64">
        <v>42851</v>
      </c>
      <c r="F23" s="62">
        <v>100000</v>
      </c>
      <c r="G23" s="62"/>
      <c r="H23" s="68">
        <v>0.015</v>
      </c>
      <c r="I23" s="125">
        <f t="shared" si="1"/>
        <v>1500</v>
      </c>
      <c r="J23" s="127" t="s">
        <v>38</v>
      </c>
      <c r="K23" s="125">
        <v>0</v>
      </c>
      <c r="L23" s="62"/>
      <c r="M23" s="128"/>
      <c r="N23" s="125">
        <f t="shared" si="0"/>
        <v>98500</v>
      </c>
      <c r="O23" s="89"/>
      <c r="P23" s="7"/>
      <c r="Q23" s="159"/>
      <c r="R23" s="156"/>
      <c r="S23" s="156"/>
      <c r="T23" s="156"/>
      <c r="U23" s="156"/>
    </row>
    <row r="24" s="3" customFormat="1" ht="33" customHeight="1" spans="1:21">
      <c r="A24" s="44"/>
      <c r="B24" s="45"/>
      <c r="C24" s="46"/>
      <c r="D24" s="40"/>
      <c r="E24" s="58"/>
      <c r="F24" s="40"/>
      <c r="G24" s="40"/>
      <c r="H24" s="70"/>
      <c r="I24" s="122"/>
      <c r="J24" s="44"/>
      <c r="K24" s="122"/>
      <c r="L24" s="130" t="s">
        <v>85</v>
      </c>
      <c r="M24" s="59"/>
      <c r="N24" s="122"/>
      <c r="O24" s="131"/>
      <c r="P24" s="132"/>
      <c r="Q24" s="151"/>
      <c r="R24" s="160"/>
      <c r="S24" s="160"/>
      <c r="T24" s="160"/>
      <c r="U24" s="160"/>
    </row>
    <row r="25" s="3" customFormat="1" ht="33" customHeight="1" spans="1:21">
      <c r="A25" s="33">
        <v>8</v>
      </c>
      <c r="B25" s="67">
        <v>43140</v>
      </c>
      <c r="C25" s="61" t="s">
        <v>37</v>
      </c>
      <c r="D25" s="62">
        <v>3000000</v>
      </c>
      <c r="E25" s="35">
        <v>43138</v>
      </c>
      <c r="F25" s="62">
        <v>4516896.61</v>
      </c>
      <c r="G25" s="62"/>
      <c r="H25" s="68">
        <v>0.015</v>
      </c>
      <c r="I25" s="125">
        <f t="shared" si="1"/>
        <v>45000</v>
      </c>
      <c r="J25" s="127" t="s">
        <v>38</v>
      </c>
      <c r="K25" s="125">
        <v>4245.52</v>
      </c>
      <c r="L25" s="62">
        <v>500</v>
      </c>
      <c r="M25" s="128" t="s">
        <v>90</v>
      </c>
      <c r="N25" s="125">
        <f>D25-I25-K25-L25</f>
        <v>2950254.48</v>
      </c>
      <c r="O25" s="131"/>
      <c r="P25" s="132"/>
      <c r="Q25" s="151"/>
      <c r="R25" s="160"/>
      <c r="S25" s="160"/>
      <c r="T25" s="160"/>
      <c r="U25" s="160"/>
    </row>
    <row r="26" s="4" customFormat="1" ht="20" customHeight="1" spans="1:21">
      <c r="A26" s="44"/>
      <c r="B26" s="71" t="s">
        <v>95</v>
      </c>
      <c r="C26" s="46"/>
      <c r="D26" s="40"/>
      <c r="E26" s="58"/>
      <c r="F26" s="40"/>
      <c r="G26" s="40" t="s">
        <v>96</v>
      </c>
      <c r="H26" s="72"/>
      <c r="I26" s="122"/>
      <c r="J26" s="133"/>
      <c r="K26" s="122"/>
      <c r="L26" s="40"/>
      <c r="M26" s="134"/>
      <c r="N26" s="122"/>
      <c r="O26" s="131"/>
      <c r="P26" s="132"/>
      <c r="Q26" s="161"/>
      <c r="R26" s="160"/>
      <c r="S26" s="160"/>
      <c r="T26" s="160"/>
      <c r="U26" s="160"/>
    </row>
    <row r="27" s="4" customFormat="1" ht="23" customHeight="1" spans="1:21">
      <c r="A27" s="44">
        <v>9</v>
      </c>
      <c r="B27" s="71">
        <v>43969</v>
      </c>
      <c r="C27" s="46"/>
      <c r="D27" s="40"/>
      <c r="E27" s="58"/>
      <c r="F27" s="40"/>
      <c r="G27" s="40"/>
      <c r="H27" s="72"/>
      <c r="I27" s="122"/>
      <c r="J27" s="133"/>
      <c r="K27" s="122"/>
      <c r="L27" s="40">
        <v>-200000</v>
      </c>
      <c r="M27" s="134" t="s">
        <v>97</v>
      </c>
      <c r="N27" s="122">
        <v>100000</v>
      </c>
      <c r="O27" s="131"/>
      <c r="P27" s="132"/>
      <c r="Q27" s="161"/>
      <c r="R27" s="160"/>
      <c r="S27" s="160"/>
      <c r="T27" s="160"/>
      <c r="U27" s="160"/>
    </row>
    <row r="28" s="4" customFormat="1" ht="20" customHeight="1" spans="1:21">
      <c r="A28" s="44"/>
      <c r="B28" s="71"/>
      <c r="C28" s="46"/>
      <c r="D28" s="40"/>
      <c r="E28" s="58"/>
      <c r="F28" s="40"/>
      <c r="G28" s="40"/>
      <c r="H28" s="72"/>
      <c r="I28" s="122"/>
      <c r="J28" s="133"/>
      <c r="K28" s="122"/>
      <c r="L28" s="40">
        <v>100</v>
      </c>
      <c r="M28" s="134" t="s">
        <v>98</v>
      </c>
      <c r="N28" s="122"/>
      <c r="O28" s="131"/>
      <c r="P28" s="132"/>
      <c r="Q28" s="161"/>
      <c r="R28" s="160"/>
      <c r="S28" s="160"/>
      <c r="T28" s="160"/>
      <c r="U28" s="160"/>
    </row>
    <row r="29" s="1" customFormat="1" ht="18.75" customHeight="1" spans="1:21">
      <c r="A29" s="33" t="s">
        <v>46</v>
      </c>
      <c r="B29" s="33"/>
      <c r="C29" s="73" t="s">
        <v>47</v>
      </c>
      <c r="D29" s="74">
        <f t="shared" ref="D29:G29" si="2">SUM(D8:D28)</f>
        <v>9750000</v>
      </c>
      <c r="E29" s="73" t="s">
        <v>47</v>
      </c>
      <c r="F29" s="74">
        <f t="shared" si="2"/>
        <v>10866896.61</v>
      </c>
      <c r="G29" s="74">
        <f t="shared" si="2"/>
        <v>10630500</v>
      </c>
      <c r="H29" s="73" t="s">
        <v>47</v>
      </c>
      <c r="I29" s="74">
        <f t="shared" ref="I29:L29" si="3">SUM(I8:I28)</f>
        <v>146250</v>
      </c>
      <c r="J29" s="73" t="s">
        <v>47</v>
      </c>
      <c r="K29" s="74">
        <f t="shared" si="3"/>
        <v>7865.3</v>
      </c>
      <c r="L29" s="74">
        <f t="shared" si="3"/>
        <v>2200</v>
      </c>
      <c r="M29" s="73" t="s">
        <v>47</v>
      </c>
      <c r="N29" s="74">
        <f>SUM(N8:N28)</f>
        <v>9493784.7</v>
      </c>
      <c r="O29" s="136"/>
      <c r="P29" s="121"/>
      <c r="Q29">
        <f>100000-150</f>
        <v>99850</v>
      </c>
      <c r="R29" s="5"/>
      <c r="S29" s="5"/>
      <c r="T29" s="5"/>
      <c r="U29" s="156"/>
    </row>
    <row r="30" s="1" customFormat="1" ht="26.1" customHeight="1" spans="1:21">
      <c r="A30" s="44" t="s">
        <v>48</v>
      </c>
      <c r="B30" s="44"/>
      <c r="C30" s="44" t="s">
        <v>49</v>
      </c>
      <c r="D30" s="75">
        <v>199900</v>
      </c>
      <c r="E30" s="75"/>
      <c r="F30" s="75"/>
      <c r="G30" s="75"/>
      <c r="H30" s="59" t="s">
        <v>50</v>
      </c>
      <c r="I30" s="59"/>
      <c r="J30" s="137" t="s">
        <v>91</v>
      </c>
      <c r="K30" s="137"/>
      <c r="L30" s="137"/>
      <c r="M30" s="137"/>
      <c r="N30" s="137"/>
      <c r="O30" s="89"/>
      <c r="P30"/>
      <c r="Q30"/>
      <c r="R30" s="5"/>
      <c r="S30" s="5"/>
      <c r="T30" s="5"/>
      <c r="U30" s="5"/>
    </row>
    <row r="31" s="1" customFormat="1" ht="26.1" customHeight="1" spans="1:21">
      <c r="A31" s="44"/>
      <c r="B31" s="44"/>
      <c r="C31" s="44" t="s">
        <v>52</v>
      </c>
      <c r="D31" s="76">
        <f>D30</f>
        <v>199900</v>
      </c>
      <c r="E31" s="76"/>
      <c r="F31" s="76"/>
      <c r="G31" s="76"/>
      <c r="H31" s="59"/>
      <c r="I31" s="59"/>
      <c r="J31" s="137"/>
      <c r="K31" s="137"/>
      <c r="L31" s="137"/>
      <c r="M31" s="137"/>
      <c r="N31" s="137"/>
      <c r="O31" s="89"/>
      <c r="P31" s="121"/>
      <c r="Q31"/>
      <c r="R31" s="5"/>
      <c r="S31" s="5"/>
      <c r="T31" s="5"/>
      <c r="U31" s="5"/>
    </row>
    <row r="32" s="1" customFormat="1" ht="27" customHeight="1" spans="1:21">
      <c r="A32" s="33" t="s">
        <v>54</v>
      </c>
      <c r="B32" s="33"/>
      <c r="C32" s="77" t="s">
        <v>92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138"/>
      <c r="O32" s="89"/>
      <c r="P32" s="121"/>
      <c r="Q32"/>
      <c r="R32" s="5"/>
      <c r="S32" s="5"/>
      <c r="T32" s="5"/>
      <c r="U32" s="5"/>
    </row>
    <row r="33" s="1" customFormat="1" ht="27" customHeight="1" spans="1:21">
      <c r="A33" s="33" t="s">
        <v>58</v>
      </c>
      <c r="B33" s="33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139"/>
      <c r="O33" s="89"/>
      <c r="P33" s="121"/>
      <c r="Q33" s="151"/>
      <c r="R33" s="5"/>
      <c r="S33" s="5"/>
      <c r="T33" s="5"/>
      <c r="U33" s="162"/>
    </row>
    <row r="34" s="1" customFormat="1" ht="27" customHeight="1" spans="1:21">
      <c r="A34" s="33" t="s">
        <v>62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89"/>
      <c r="P34" s="121"/>
      <c r="Q34" s="152"/>
      <c r="R34" s="5"/>
      <c r="S34" s="5"/>
      <c r="T34" s="5"/>
      <c r="U34" s="5"/>
    </row>
    <row r="35" s="1" customFormat="1" ht="27" customHeight="1" spans="1:21">
      <c r="A35" s="33" t="s">
        <v>64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89"/>
      <c r="P35" s="121"/>
      <c r="Q35" s="151"/>
      <c r="R35" s="5"/>
      <c r="S35" s="5"/>
      <c r="T35" s="5"/>
      <c r="U35" s="5"/>
    </row>
    <row r="36" s="1" customFormat="1" ht="27" customHeight="1" spans="1:21">
      <c r="A36" s="33" t="s">
        <v>93</v>
      </c>
      <c r="B36" s="33"/>
      <c r="C36" s="81"/>
      <c r="D36" s="81"/>
      <c r="E36" s="81"/>
      <c r="F36" s="81"/>
      <c r="G36" s="81"/>
      <c r="H36" s="81"/>
      <c r="I36" s="33" t="s">
        <v>94</v>
      </c>
      <c r="J36" s="33"/>
      <c r="K36" s="140"/>
      <c r="L36" s="141"/>
      <c r="M36" s="141"/>
      <c r="N36" s="142"/>
      <c r="O36" s="89"/>
      <c r="P36" s="121"/>
      <c r="Q36" s="152"/>
      <c r="R36" s="5"/>
      <c r="S36" s="5"/>
      <c r="T36" s="5"/>
      <c r="U36" s="163"/>
    </row>
    <row r="37" s="1" customFormat="1" ht="14.25" spans="2:21">
      <c r="B37" s="6"/>
      <c r="D37" s="7"/>
      <c r="E37" s="6"/>
      <c r="F37" s="7"/>
      <c r="G37" s="7"/>
      <c r="I37" s="7"/>
      <c r="K37" s="7"/>
      <c r="L37" s="7"/>
      <c r="N37" s="7"/>
      <c r="O37" s="89"/>
      <c r="P37" s="121"/>
      <c r="Q37" s="151"/>
      <c r="R37" s="5"/>
      <c r="S37" s="5"/>
      <c r="T37" s="5"/>
      <c r="U37" s="5"/>
    </row>
    <row r="38" s="1" customFormat="1" ht="14.25" spans="2:21">
      <c r="B38" s="6"/>
      <c r="D38" s="7"/>
      <c r="E38" s="6"/>
      <c r="F38" s="7"/>
      <c r="G38" s="7"/>
      <c r="I38" s="7"/>
      <c r="K38" s="7"/>
      <c r="L38" s="7"/>
      <c r="N38" s="7"/>
      <c r="O38" s="89"/>
      <c r="P38" s="121"/>
      <c r="Q38" s="152"/>
      <c r="R38" s="5"/>
      <c r="S38" s="5"/>
      <c r="T38" s="5"/>
      <c r="U38" s="5"/>
    </row>
    <row r="39" s="1" customFormat="1" ht="14.25" spans="2:21">
      <c r="B39" s="6"/>
      <c r="D39" s="7"/>
      <c r="E39" s="6"/>
      <c r="F39" s="7"/>
      <c r="G39" s="7"/>
      <c r="I39" s="7"/>
      <c r="K39" s="7"/>
      <c r="L39" s="7"/>
      <c r="N39" s="7"/>
      <c r="O39" s="89"/>
      <c r="P39" s="121"/>
      <c r="Q39" s="151"/>
      <c r="R39" s="5"/>
      <c r="S39" s="5"/>
      <c r="T39" s="5"/>
      <c r="U39" s="5"/>
    </row>
    <row r="40" s="1" customFormat="1" spans="2:21">
      <c r="B40"/>
      <c r="D40"/>
      <c r="E40" s="6"/>
      <c r="F40" s="7"/>
      <c r="G40" s="7"/>
      <c r="I40" s="7"/>
      <c r="K40" s="7"/>
      <c r="L40" s="7"/>
      <c r="N40" s="7"/>
      <c r="O40" s="89"/>
      <c r="P40" s="121"/>
      <c r="Q40" s="164"/>
      <c r="R40" s="5"/>
      <c r="S40" s="5"/>
      <c r="T40" s="5"/>
      <c r="U40" s="5"/>
    </row>
    <row r="41" s="1" customFormat="1" spans="2:21">
      <c r="B41" s="6"/>
      <c r="D41" s="7"/>
      <c r="E41" s="6"/>
      <c r="F41" s="7"/>
      <c r="G41" s="7"/>
      <c r="I41" s="7"/>
      <c r="K41" s="7"/>
      <c r="L41" s="7"/>
      <c r="N41" s="7"/>
      <c r="O41" s="89"/>
      <c r="P41" s="121"/>
      <c r="Q41" s="165"/>
      <c r="R41" s="5"/>
      <c r="S41" s="5"/>
      <c r="T41" s="5"/>
      <c r="U41" s="5"/>
    </row>
    <row r="42" s="5" customFormat="1" spans="1:30">
      <c r="A42" s="1"/>
      <c r="B42"/>
      <c r="C42" s="1"/>
      <c r="D42" s="7"/>
      <c r="E42" s="6"/>
      <c r="F42" s="7"/>
      <c r="G42" s="7"/>
      <c r="H42" s="1"/>
      <c r="I42" s="7"/>
      <c r="J42" s="1"/>
      <c r="K42" s="7"/>
      <c r="L42" s="7"/>
      <c r="M42" s="1"/>
      <c r="N42" s="7"/>
      <c r="O42" s="89"/>
      <c r="P42" s="121"/>
      <c r="Q42" s="165"/>
      <c r="V42" s="1"/>
      <c r="W42" s="1"/>
      <c r="X42" s="1"/>
      <c r="Y42" s="1"/>
      <c r="Z42" s="1"/>
      <c r="AA42" s="1"/>
      <c r="AB42" s="1"/>
      <c r="AC42" s="1"/>
      <c r="AD42" s="1"/>
    </row>
    <row r="43" s="5" customFormat="1" spans="1:30">
      <c r="A43" s="1"/>
      <c r="B43" s="6"/>
      <c r="C43"/>
      <c r="D43" s="7"/>
      <c r="E43" s="6"/>
      <c r="F43" s="7"/>
      <c r="G43" s="7"/>
      <c r="H43" s="1"/>
      <c r="I43" s="7"/>
      <c r="J43" s="1"/>
      <c r="K43" s="7"/>
      <c r="L43" s="7"/>
      <c r="M43" s="1"/>
      <c r="N43" s="7"/>
      <c r="O43" s="89"/>
      <c r="P43" s="121"/>
      <c r="Q43" s="165"/>
      <c r="V43" s="1"/>
      <c r="W43" s="1"/>
      <c r="X43" s="1"/>
      <c r="Y43" s="1"/>
      <c r="Z43" s="1"/>
      <c r="AA43" s="1"/>
      <c r="AB43" s="1"/>
      <c r="AC43" s="1"/>
      <c r="AD43" s="1"/>
    </row>
    <row r="44" s="5" customFormat="1" spans="1:30">
      <c r="A44" s="1"/>
      <c r="B44" s="6"/>
      <c r="C44" s="1"/>
      <c r="D44"/>
      <c r="E44" s="6"/>
      <c r="F44" s="7"/>
      <c r="G44" s="82"/>
      <c r="H44" s="1"/>
      <c r="I44" s="7"/>
      <c r="J44" s="1"/>
      <c r="K44" s="7"/>
      <c r="L44" s="7"/>
      <c r="M44" s="1"/>
      <c r="N44" s="7"/>
      <c r="O44" s="89"/>
      <c r="P44" s="121"/>
      <c r="V44" s="1"/>
      <c r="W44" s="1"/>
      <c r="X44" s="1"/>
      <c r="Y44" s="1"/>
      <c r="Z44" s="1"/>
      <c r="AA44" s="1"/>
      <c r="AB44" s="1"/>
      <c r="AC44" s="1"/>
      <c r="AD44" s="1"/>
    </row>
    <row r="45" s="5" customFormat="1" spans="1:30">
      <c r="A45" s="1"/>
      <c r="B45" s="6"/>
      <c r="C45" s="1"/>
      <c r="D45" s="7"/>
      <c r="E45" s="6"/>
      <c r="F45" s="7"/>
      <c r="G45" s="7"/>
      <c r="H45" s="1"/>
      <c r="I45" s="7"/>
      <c r="J45" s="1"/>
      <c r="K45" s="7"/>
      <c r="L45" s="7"/>
      <c r="M45" s="1"/>
      <c r="N45" s="7"/>
      <c r="O45" s="89"/>
      <c r="P45" s="121"/>
      <c r="V45" s="1"/>
      <c r="W45" s="1"/>
      <c r="X45" s="1"/>
      <c r="Y45" s="1"/>
      <c r="Z45" s="1"/>
      <c r="AA45" s="1"/>
      <c r="AB45" s="1"/>
      <c r="AC45" s="1"/>
      <c r="AD45" s="1"/>
    </row>
    <row r="46" s="5" customFormat="1" spans="1:30">
      <c r="A46" s="1"/>
      <c r="B46" s="6"/>
      <c r="C46" s="1"/>
      <c r="D46" s="7"/>
      <c r="E46" s="6"/>
      <c r="F46" s="7"/>
      <c r="G46" s="7"/>
      <c r="H46" s="1"/>
      <c r="I46" s="7"/>
      <c r="J46" s="1"/>
      <c r="K46" s="7"/>
      <c r="L46" s="7"/>
      <c r="M46" s="1"/>
      <c r="N46" s="7"/>
      <c r="O46" s="89"/>
      <c r="P46" s="121"/>
      <c r="V46" s="1"/>
      <c r="W46" s="1"/>
      <c r="X46" s="1"/>
      <c r="Y46" s="1"/>
      <c r="Z46" s="1"/>
      <c r="AA46" s="1"/>
      <c r="AB46" s="1"/>
      <c r="AC46" s="1"/>
      <c r="AD46" s="1"/>
    </row>
    <row r="47" s="5" customFormat="1" spans="1:30">
      <c r="A47" s="1"/>
      <c r="B47" s="6"/>
      <c r="C47" s="1"/>
      <c r="D47" s="7"/>
      <c r="E47" s="6"/>
      <c r="F47" s="7"/>
      <c r="G47" s="7"/>
      <c r="H47" s="1"/>
      <c r="I47" s="7"/>
      <c r="J47" s="1"/>
      <c r="K47" s="7"/>
      <c r="L47" s="7"/>
      <c r="M47" s="1"/>
      <c r="N47" s="7"/>
      <c r="O47" s="89"/>
      <c r="P47" s="121"/>
      <c r="V47" s="1"/>
      <c r="W47" s="1"/>
      <c r="X47" s="1"/>
      <c r="Y47" s="1"/>
      <c r="Z47" s="1"/>
      <c r="AA47" s="1"/>
      <c r="AB47" s="1"/>
      <c r="AC47" s="1"/>
      <c r="AD47" s="1"/>
    </row>
    <row r="48" s="5" customFormat="1" spans="1:30">
      <c r="A48" s="1"/>
      <c r="B48" s="6"/>
      <c r="C48" s="1"/>
      <c r="D48" s="7"/>
      <c r="E48" s="6"/>
      <c r="F48" s="7"/>
      <c r="G48" s="7"/>
      <c r="H48" s="1"/>
      <c r="I48" s="7"/>
      <c r="J48" s="1"/>
      <c r="K48" s="7"/>
      <c r="L48" s="7"/>
      <c r="M48" s="1"/>
      <c r="N48" s="7"/>
      <c r="O48" s="89"/>
      <c r="P48" s="121"/>
      <c r="V48" s="1"/>
      <c r="W48" s="1"/>
      <c r="X48" s="1"/>
      <c r="Y48" s="1"/>
      <c r="Z48" s="1"/>
      <c r="AA48" s="1"/>
      <c r="AB48" s="1"/>
      <c r="AC48" s="1"/>
      <c r="AD48" s="1"/>
    </row>
    <row r="49" s="5" customFormat="1" spans="1:30">
      <c r="A49" s="1"/>
      <c r="B49" s="82"/>
      <c r="C49" s="1"/>
      <c r="D49" s="7"/>
      <c r="E49" s="6"/>
      <c r="F49" s="7"/>
      <c r="G49" s="7"/>
      <c r="H49" s="1"/>
      <c r="I49" s="7"/>
      <c r="J49" s="1"/>
      <c r="K49" s="7"/>
      <c r="L49" s="7"/>
      <c r="M49" s="1"/>
      <c r="N49" s="7"/>
      <c r="O49" s="89"/>
      <c r="P49" s="121"/>
      <c r="V49" s="1"/>
      <c r="W49" s="1"/>
      <c r="X49" s="1"/>
      <c r="Y49" s="1"/>
      <c r="Z49" s="1"/>
      <c r="AA49" s="1"/>
      <c r="AB49" s="1"/>
      <c r="AC49" s="1"/>
      <c r="AD49" s="1"/>
    </row>
    <row r="50" s="5" customFormat="1" spans="1:30">
      <c r="A50" s="1"/>
      <c r="B50" s="6"/>
      <c r="C50" s="1"/>
      <c r="D50" s="7"/>
      <c r="E50" s="6"/>
      <c r="F50" s="7"/>
      <c r="G50" s="7"/>
      <c r="H50" s="1"/>
      <c r="I50" s="7"/>
      <c r="J50" s="1"/>
      <c r="K50" s="7"/>
      <c r="L50" s="7"/>
      <c r="M50" s="1"/>
      <c r="N50" s="7"/>
      <c r="O50" s="89"/>
      <c r="P50" s="121"/>
      <c r="V50" s="1"/>
      <c r="W50" s="1"/>
      <c r="X50" s="1"/>
      <c r="Y50" s="1"/>
      <c r="Z50" s="1"/>
      <c r="AA50" s="1"/>
      <c r="AB50" s="1"/>
      <c r="AC50" s="1"/>
      <c r="AD50" s="1"/>
    </row>
    <row r="51" s="5" customFormat="1" spans="1:30">
      <c r="A51" s="1"/>
      <c r="B51" s="6"/>
      <c r="C51" s="1"/>
      <c r="D51" s="7"/>
      <c r="E51" s="6"/>
      <c r="F51" s="7"/>
      <c r="G51" s="7"/>
      <c r="H51" s="1"/>
      <c r="I51" s="7"/>
      <c r="J51" s="1"/>
      <c r="K51" s="7"/>
      <c r="L51" s="7"/>
      <c r="M51" s="1"/>
      <c r="N51" s="7"/>
      <c r="O51" s="89"/>
      <c r="P51" s="121"/>
      <c r="V51" s="1"/>
      <c r="W51" s="1"/>
      <c r="X51" s="1"/>
      <c r="Y51" s="1"/>
      <c r="Z51" s="1"/>
      <c r="AA51" s="1"/>
      <c r="AB51" s="1"/>
      <c r="AC51" s="1"/>
      <c r="AD51" s="1"/>
    </row>
    <row r="52" s="5" customFormat="1" spans="1:30">
      <c r="A52" s="1"/>
      <c r="B52" s="6"/>
      <c r="C52" s="1"/>
      <c r="D52" s="7"/>
      <c r="E52" s="6"/>
      <c r="F52" s="7"/>
      <c r="G52" s="7"/>
      <c r="H52" s="1"/>
      <c r="I52" s="7"/>
      <c r="J52" s="1"/>
      <c r="K52" s="7"/>
      <c r="L52" s="7"/>
      <c r="M52" s="1"/>
      <c r="N52" s="7"/>
      <c r="O52" s="1"/>
      <c r="P52" s="121"/>
      <c r="V52" s="1"/>
      <c r="W52" s="1"/>
      <c r="X52" s="1"/>
      <c r="Y52" s="1"/>
      <c r="Z52" s="1"/>
      <c r="AA52" s="1"/>
      <c r="AB52" s="1"/>
      <c r="AC52" s="1"/>
      <c r="AD52" s="1"/>
    </row>
    <row r="53" s="5" customFormat="1" spans="1:30">
      <c r="A53" s="1"/>
      <c r="B53" s="6"/>
      <c r="C53" s="1"/>
      <c r="D53" s="7"/>
      <c r="E53" s="6"/>
      <c r="F53" s="7"/>
      <c r="G53" s="7"/>
      <c r="H53" s="1"/>
      <c r="I53" s="7"/>
      <c r="J53" s="1"/>
      <c r="K53" s="7"/>
      <c r="L53" s="7"/>
      <c r="M53" s="1"/>
      <c r="N53" s="7"/>
      <c r="O53" s="1"/>
      <c r="P53" s="143">
        <v>42583</v>
      </c>
      <c r="Q53" s="166">
        <v>450000</v>
      </c>
      <c r="V53" s="1"/>
      <c r="W53" s="1"/>
      <c r="X53" s="1"/>
      <c r="Y53" s="1"/>
      <c r="Z53" s="1"/>
      <c r="AA53" s="1"/>
      <c r="AB53" s="1"/>
      <c r="AC53" s="1"/>
      <c r="AD53" s="1"/>
    </row>
    <row r="54" s="5" customFormat="1" spans="1:30">
      <c r="A54" s="1"/>
      <c r="B54" s="6"/>
      <c r="C54" s="1"/>
      <c r="D54" s="7"/>
      <c r="E54" s="6"/>
      <c r="F54" s="7"/>
      <c r="G54" s="7"/>
      <c r="H54" s="1"/>
      <c r="I54" s="7"/>
      <c r="J54" s="1"/>
      <c r="K54" s="7"/>
      <c r="L54" s="7"/>
      <c r="M54" s="1"/>
      <c r="N54" s="7"/>
      <c r="O54" s="1"/>
      <c r="P54" s="143">
        <v>42583</v>
      </c>
      <c r="Q54" s="166">
        <v>1000000</v>
      </c>
      <c r="V54" s="1"/>
      <c r="W54" s="1"/>
      <c r="X54" s="1"/>
      <c r="Y54" s="1"/>
      <c r="Z54" s="1"/>
      <c r="AA54" s="1"/>
      <c r="AB54" s="1"/>
      <c r="AC54" s="1"/>
      <c r="AD54" s="1"/>
    </row>
    <row r="55" s="5" customFormat="1" spans="1:30">
      <c r="A55" s="1"/>
      <c r="B55" s="6"/>
      <c r="C55" s="1"/>
      <c r="D55" s="7"/>
      <c r="E55" s="6"/>
      <c r="F55" s="7"/>
      <c r="G55" s="7"/>
      <c r="H55" s="1"/>
      <c r="I55" s="7"/>
      <c r="J55" s="1"/>
      <c r="K55" s="7"/>
      <c r="L55" s="7"/>
      <c r="M55" s="1"/>
      <c r="N55" s="7"/>
      <c r="O55" s="1"/>
      <c r="P55" s="143">
        <v>42583</v>
      </c>
      <c r="Q55" s="166">
        <v>1000000</v>
      </c>
      <c r="V55" s="1"/>
      <c r="W55" s="1"/>
      <c r="X55" s="1"/>
      <c r="Y55" s="1"/>
      <c r="Z55" s="1"/>
      <c r="AA55" s="1"/>
      <c r="AB55" s="1"/>
      <c r="AC55" s="1"/>
      <c r="AD55" s="1"/>
    </row>
    <row r="56" s="5" customFormat="1" spans="1:30">
      <c r="A56" s="1"/>
      <c r="B56" s="6"/>
      <c r="C56" s="1"/>
      <c r="D56" s="7"/>
      <c r="E56" s="6"/>
      <c r="F56" s="7"/>
      <c r="G56" s="7"/>
      <c r="H56" s="1"/>
      <c r="I56" s="7"/>
      <c r="J56" s="1"/>
      <c r="K56" s="7"/>
      <c r="L56" s="7"/>
      <c r="M56" s="1"/>
      <c r="N56" s="7"/>
      <c r="O56" s="1"/>
      <c r="P56" s="143">
        <v>42626</v>
      </c>
      <c r="Q56" s="65">
        <v>300000</v>
      </c>
      <c r="V56" s="1"/>
      <c r="W56" s="1"/>
      <c r="X56" s="1"/>
      <c r="Y56" s="1"/>
      <c r="Z56" s="1"/>
      <c r="AA56" s="1"/>
      <c r="AB56" s="1"/>
      <c r="AC56" s="1"/>
      <c r="AD56" s="1"/>
    </row>
    <row r="57" s="5" customFormat="1" spans="1:30">
      <c r="A57" s="1"/>
      <c r="B57" s="6"/>
      <c r="C57" s="1"/>
      <c r="D57" s="7"/>
      <c r="E57" s="6"/>
      <c r="F57" s="7"/>
      <c r="G57" s="7"/>
      <c r="H57" s="1"/>
      <c r="I57" s="7"/>
      <c r="J57" s="1"/>
      <c r="K57" s="7"/>
      <c r="L57" s="7"/>
      <c r="M57" s="1"/>
      <c r="N57" s="7"/>
      <c r="O57" s="1"/>
      <c r="P57" s="143">
        <v>42679</v>
      </c>
      <c r="Q57" s="166">
        <v>1000000</v>
      </c>
      <c r="V57" s="1"/>
      <c r="W57" s="1"/>
      <c r="X57" s="1"/>
      <c r="Y57" s="1"/>
      <c r="Z57" s="1"/>
      <c r="AA57" s="1"/>
      <c r="AB57" s="1"/>
      <c r="AC57" s="1"/>
      <c r="AD57" s="1"/>
    </row>
    <row r="58" s="5" customFormat="1" spans="1:30">
      <c r="A58" s="1"/>
      <c r="B58" s="6"/>
      <c r="C58" s="1"/>
      <c r="D58" s="7"/>
      <c r="E58" s="6"/>
      <c r="F58" s="7"/>
      <c r="G58" s="7"/>
      <c r="H58" s="1"/>
      <c r="I58" s="7"/>
      <c r="J58" s="1"/>
      <c r="K58" s="7"/>
      <c r="L58" s="7"/>
      <c r="M58" s="1"/>
      <c r="N58" s="7"/>
      <c r="O58" s="1"/>
      <c r="P58" s="143">
        <v>42679</v>
      </c>
      <c r="Q58" s="166">
        <v>1000000</v>
      </c>
      <c r="V58" s="1"/>
      <c r="W58" s="1"/>
      <c r="X58" s="1"/>
      <c r="Y58" s="1"/>
      <c r="Z58" s="1"/>
      <c r="AA58" s="1"/>
      <c r="AB58" s="1"/>
      <c r="AC58" s="1"/>
      <c r="AD58" s="1"/>
    </row>
    <row r="59" s="5" customFormat="1" spans="1:30">
      <c r="A59" s="1"/>
      <c r="B59" s="6"/>
      <c r="C59" s="1"/>
      <c r="D59" s="7"/>
      <c r="E59" s="6"/>
      <c r="F59" s="7"/>
      <c r="G59" s="7"/>
      <c r="H59" s="1"/>
      <c r="I59" s="7"/>
      <c r="J59" s="1"/>
      <c r="K59" s="7"/>
      <c r="L59" s="7"/>
      <c r="M59" s="1"/>
      <c r="N59" s="7"/>
      <c r="O59" s="1"/>
      <c r="P59" s="143">
        <v>42679</v>
      </c>
      <c r="Q59" s="166">
        <v>800000</v>
      </c>
      <c r="V59" s="1"/>
      <c r="W59" s="1"/>
      <c r="X59" s="1"/>
      <c r="Y59" s="1"/>
      <c r="Z59" s="1"/>
      <c r="AA59" s="1"/>
      <c r="AB59" s="1"/>
      <c r="AC59" s="1"/>
      <c r="AD59" s="1"/>
    </row>
    <row r="60" s="5" customFormat="1" spans="1:30">
      <c r="A60" s="1"/>
      <c r="B60" s="6"/>
      <c r="C60" s="1"/>
      <c r="D60" s="7"/>
      <c r="E60" s="6"/>
      <c r="F60" s="7"/>
      <c r="G60" s="7"/>
      <c r="H60" s="1"/>
      <c r="I60" s="7"/>
      <c r="J60" s="1"/>
      <c r="K60" s="7"/>
      <c r="L60" s="7"/>
      <c r="M60" s="1"/>
      <c r="N60" s="7"/>
      <c r="O60" s="1"/>
      <c r="P60" s="143">
        <v>42719</v>
      </c>
      <c r="Q60" s="65">
        <v>200000</v>
      </c>
      <c r="V60" s="1"/>
      <c r="W60" s="1"/>
      <c r="X60" s="1"/>
      <c r="Y60" s="1"/>
      <c r="Z60" s="1"/>
      <c r="AA60" s="1"/>
      <c r="AB60" s="1"/>
      <c r="AC60" s="1"/>
      <c r="AD60" s="1"/>
    </row>
    <row r="61" s="5" customFormat="1" spans="1:30">
      <c r="A61" s="1"/>
      <c r="B61" s="6"/>
      <c r="C61" s="1"/>
      <c r="D61" s="7"/>
      <c r="E61" s="6"/>
      <c r="F61" s="7"/>
      <c r="G61" s="7"/>
      <c r="H61" s="1"/>
      <c r="I61" s="7"/>
      <c r="J61" s="1"/>
      <c r="K61" s="7"/>
      <c r="L61" s="7"/>
      <c r="M61" s="1"/>
      <c r="N61" s="7"/>
      <c r="O61" s="1"/>
      <c r="P61" s="121"/>
      <c r="V61" s="1"/>
      <c r="W61" s="1"/>
      <c r="X61" s="1"/>
      <c r="Y61" s="1"/>
      <c r="Z61" s="1"/>
      <c r="AA61" s="1"/>
      <c r="AB61" s="1"/>
      <c r="AC61" s="1"/>
      <c r="AD61" s="1"/>
    </row>
    <row r="62" s="5" customFormat="1" spans="1:30">
      <c r="A62" s="1"/>
      <c r="B62" s="6"/>
      <c r="C62" s="1"/>
      <c r="D62" s="7"/>
      <c r="E62" s="6"/>
      <c r="F62" s="7"/>
      <c r="G62" s="7"/>
      <c r="H62" s="1"/>
      <c r="I62" s="7"/>
      <c r="J62" s="1"/>
      <c r="K62" s="7"/>
      <c r="L62" s="7"/>
      <c r="M62" s="1"/>
      <c r="N62" s="7"/>
      <c r="O62" s="1"/>
      <c r="P62" s="121"/>
      <c r="V62" s="1"/>
      <c r="W62" s="1"/>
      <c r="X62" s="1"/>
      <c r="Y62" s="1"/>
      <c r="Z62" s="1"/>
      <c r="AA62" s="1"/>
      <c r="AB62" s="1"/>
      <c r="AC62" s="1"/>
      <c r="AD62" s="1"/>
    </row>
    <row r="63" s="5" customFormat="1" spans="1:30">
      <c r="A63" s="1"/>
      <c r="B63" s="6"/>
      <c r="C63" s="1"/>
      <c r="D63" s="7"/>
      <c r="E63" s="6"/>
      <c r="F63" s="7"/>
      <c r="G63" s="7"/>
      <c r="H63" s="1"/>
      <c r="I63" s="7"/>
      <c r="J63" s="1"/>
      <c r="K63" s="7"/>
      <c r="L63" s="7"/>
      <c r="M63" s="1"/>
      <c r="N63" s="7"/>
      <c r="O63" s="1"/>
      <c r="P63" s="121"/>
      <c r="V63" s="1"/>
      <c r="W63" s="1"/>
      <c r="X63" s="1"/>
      <c r="Y63" s="1"/>
      <c r="Z63" s="1"/>
      <c r="AA63" s="1"/>
      <c r="AB63" s="1"/>
      <c r="AC63" s="1"/>
      <c r="AD63" s="1"/>
    </row>
    <row r="64" s="5" customFormat="1" spans="1:30">
      <c r="A64" s="1"/>
      <c r="B64" s="6"/>
      <c r="C64" s="1"/>
      <c r="D64" s="7"/>
      <c r="E64" s="6"/>
      <c r="F64" s="7"/>
      <c r="G64" s="7"/>
      <c r="H64" s="1"/>
      <c r="I64" s="7"/>
      <c r="J64" s="1"/>
      <c r="K64" s="7"/>
      <c r="L64" s="7"/>
      <c r="M64" s="1"/>
      <c r="N64" s="7"/>
      <c r="O64" s="1"/>
      <c r="P64" s="121"/>
      <c r="V64" s="1"/>
      <c r="W64" s="1"/>
      <c r="X64" s="1"/>
      <c r="Y64" s="1"/>
      <c r="Z64" s="1"/>
      <c r="AA64" s="1"/>
      <c r="AB64" s="1"/>
      <c r="AC64" s="1"/>
      <c r="AD64" s="1"/>
    </row>
    <row r="65" s="5" customFormat="1" spans="1:30">
      <c r="A65" s="1"/>
      <c r="B65" s="6"/>
      <c r="C65" s="1"/>
      <c r="D65" s="7"/>
      <c r="E65" s="6"/>
      <c r="F65" s="7"/>
      <c r="G65" s="7"/>
      <c r="H65" s="1"/>
      <c r="I65" s="7"/>
      <c r="J65" s="1"/>
      <c r="K65" s="7"/>
      <c r="L65" s="7"/>
      <c r="M65" s="1"/>
      <c r="N65" s="7"/>
      <c r="O65" s="1"/>
      <c r="P65" s="121"/>
      <c r="V65" s="1"/>
      <c r="W65" s="1"/>
      <c r="X65" s="1"/>
      <c r="Y65" s="1"/>
      <c r="Z65" s="1"/>
      <c r="AA65" s="1"/>
      <c r="AB65" s="1"/>
      <c r="AC65" s="1"/>
      <c r="AD65" s="1"/>
    </row>
    <row r="66" s="5" customFormat="1" spans="1:30">
      <c r="A66" s="1"/>
      <c r="B66" s="6"/>
      <c r="C66" s="1"/>
      <c r="D66" s="7"/>
      <c r="E66" s="6"/>
      <c r="F66" s="7"/>
      <c r="G66" s="7"/>
      <c r="H66" s="1"/>
      <c r="I66" s="7"/>
      <c r="J66" s="1"/>
      <c r="K66" s="7"/>
      <c r="L66" s="7"/>
      <c r="M66" s="1"/>
      <c r="N66" s="7"/>
      <c r="O66" s="1"/>
      <c r="P66" s="121"/>
      <c r="V66" s="1"/>
      <c r="W66" s="1"/>
      <c r="X66" s="1"/>
      <c r="Y66" s="1"/>
      <c r="Z66" s="1"/>
      <c r="AA66" s="1"/>
      <c r="AB66" s="1"/>
      <c r="AC66" s="1"/>
      <c r="AD66" s="1"/>
    </row>
    <row r="67" s="5" customFormat="1" spans="1:30">
      <c r="A67" s="1"/>
      <c r="B67" s="6"/>
      <c r="C67" s="1"/>
      <c r="D67" s="7"/>
      <c r="E67" s="6"/>
      <c r="F67" s="7"/>
      <c r="G67" s="7"/>
      <c r="H67" s="1"/>
      <c r="I67" s="7"/>
      <c r="J67" s="1"/>
      <c r="K67" s="7"/>
      <c r="L67" s="7"/>
      <c r="M67" s="1"/>
      <c r="N67" s="7"/>
      <c r="O67" s="1"/>
      <c r="P67" s="121"/>
      <c r="V67" s="1"/>
      <c r="W67" s="1"/>
      <c r="X67" s="1"/>
      <c r="Y67" s="1"/>
      <c r="Z67" s="1"/>
      <c r="AA67" s="1"/>
      <c r="AB67" s="1"/>
      <c r="AC67" s="1"/>
      <c r="AD67" s="1"/>
    </row>
    <row r="68" s="5" customFormat="1" spans="1:30">
      <c r="A68" s="1"/>
      <c r="B68" s="6"/>
      <c r="C68" s="1"/>
      <c r="D68" s="7"/>
      <c r="E68" s="6"/>
      <c r="F68" s="7"/>
      <c r="G68" s="7"/>
      <c r="H68" s="1"/>
      <c r="I68" s="7"/>
      <c r="J68" s="1"/>
      <c r="K68" s="7"/>
      <c r="L68" s="7"/>
      <c r="M68" s="1"/>
      <c r="N68" s="7"/>
      <c r="O68" s="1"/>
      <c r="P68" s="121"/>
      <c r="V68" s="1"/>
      <c r="W68" s="1"/>
      <c r="X68" s="1"/>
      <c r="Y68" s="1"/>
      <c r="Z68" s="1"/>
      <c r="AA68" s="1"/>
      <c r="AB68" s="1"/>
      <c r="AC68" s="1"/>
      <c r="AD68" s="1"/>
    </row>
    <row r="69" s="5" customFormat="1" spans="1:30">
      <c r="A69" s="1"/>
      <c r="B69" s="6"/>
      <c r="C69" s="1"/>
      <c r="D69" s="7"/>
      <c r="E69" s="6"/>
      <c r="F69" s="7"/>
      <c r="G69" s="7"/>
      <c r="H69" s="1"/>
      <c r="I69" s="7"/>
      <c r="J69" s="1"/>
      <c r="K69" s="7"/>
      <c r="L69" s="7"/>
      <c r="M69" s="1"/>
      <c r="N69" s="7"/>
      <c r="O69" s="1"/>
      <c r="P69" s="121"/>
      <c r="V69" s="1"/>
      <c r="W69" s="1"/>
      <c r="X69" s="1"/>
      <c r="Y69" s="1"/>
      <c r="Z69" s="1"/>
      <c r="AA69" s="1"/>
      <c r="AB69" s="1"/>
      <c r="AC69" s="1"/>
      <c r="AD69" s="1"/>
    </row>
    <row r="70" s="5" customFormat="1" spans="1:30">
      <c r="A70" s="1"/>
      <c r="B70" s="6"/>
      <c r="C70" s="1"/>
      <c r="D70" s="7"/>
      <c r="E70" s="6"/>
      <c r="F70" s="7"/>
      <c r="G70" s="7"/>
      <c r="H70" s="1"/>
      <c r="I70" s="7"/>
      <c r="J70" s="1"/>
      <c r="K70" s="7"/>
      <c r="L70" s="7"/>
      <c r="M70" s="1"/>
      <c r="N70" s="7"/>
      <c r="O70" s="1"/>
      <c r="P70" s="121"/>
      <c r="V70" s="1"/>
      <c r="W70" s="1"/>
      <c r="X70" s="1"/>
      <c r="Y70" s="1"/>
      <c r="Z70" s="1"/>
      <c r="AA70" s="1"/>
      <c r="AB70" s="1"/>
      <c r="AC70" s="1"/>
      <c r="AD70" s="1"/>
    </row>
    <row r="71" s="5" customFormat="1" spans="1:30">
      <c r="A71" s="1"/>
      <c r="B71" s="6"/>
      <c r="C71" s="1"/>
      <c r="D71" s="7"/>
      <c r="E71" s="6"/>
      <c r="F71" s="7"/>
      <c r="G71" s="7"/>
      <c r="H71" s="1"/>
      <c r="I71" s="7"/>
      <c r="J71" s="1"/>
      <c r="K71" s="7"/>
      <c r="L71" s="7"/>
      <c r="M71" s="1"/>
      <c r="N71" s="7"/>
      <c r="O71" s="1"/>
      <c r="P71" s="121"/>
      <c r="V71" s="1"/>
      <c r="W71" s="1"/>
      <c r="X71" s="1"/>
      <c r="Y71" s="1"/>
      <c r="Z71" s="1"/>
      <c r="AA71" s="1"/>
      <c r="AB71" s="1"/>
      <c r="AC71" s="1"/>
      <c r="AD71" s="1"/>
    </row>
    <row r="72" s="5" customFormat="1" spans="1:30">
      <c r="A72" s="1"/>
      <c r="B72" s="6"/>
      <c r="C72" s="1"/>
      <c r="D72" s="7"/>
      <c r="E72" s="6"/>
      <c r="F72" s="7"/>
      <c r="G72" s="7"/>
      <c r="H72" s="1"/>
      <c r="I72" s="7"/>
      <c r="J72" s="1"/>
      <c r="K72" s="7"/>
      <c r="L72" s="7"/>
      <c r="M72" s="1"/>
      <c r="N72" s="7"/>
      <c r="O72" s="1"/>
      <c r="P72" s="121"/>
      <c r="V72" s="1"/>
      <c r="W72" s="1"/>
      <c r="X72" s="1"/>
      <c r="Y72" s="1"/>
      <c r="Z72" s="1"/>
      <c r="AA72" s="1"/>
      <c r="AB72" s="1"/>
      <c r="AC72" s="1"/>
      <c r="AD72" s="1"/>
    </row>
    <row r="73" s="5" customFormat="1" spans="1:30">
      <c r="A73" s="1"/>
      <c r="B73" s="6"/>
      <c r="C73" s="1"/>
      <c r="D73" s="7"/>
      <c r="E73" s="6"/>
      <c r="F73" s="7"/>
      <c r="G73" s="7"/>
      <c r="H73" s="1"/>
      <c r="I73" s="7"/>
      <c r="J73" s="1"/>
      <c r="K73" s="7"/>
      <c r="L73" s="7"/>
      <c r="M73" s="1"/>
      <c r="N73" s="7"/>
      <c r="O73" s="1"/>
      <c r="P73" s="121"/>
      <c r="V73" s="1"/>
      <c r="W73" s="1"/>
      <c r="X73" s="1"/>
      <c r="Y73" s="1"/>
      <c r="Z73" s="1"/>
      <c r="AA73" s="1"/>
      <c r="AB73" s="1"/>
      <c r="AC73" s="1"/>
      <c r="AD73" s="1"/>
    </row>
    <row r="74" s="5" customFormat="1" spans="1:30">
      <c r="A74" s="1"/>
      <c r="B74" s="6"/>
      <c r="C74" s="1"/>
      <c r="D74" s="7"/>
      <c r="E74" s="6"/>
      <c r="F74" s="7"/>
      <c r="G74" s="7"/>
      <c r="H74" s="1"/>
      <c r="I74" s="7"/>
      <c r="J74" s="1"/>
      <c r="K74" s="7"/>
      <c r="L74" s="7"/>
      <c r="M74" s="1"/>
      <c r="N74" s="7"/>
      <c r="O74" s="1"/>
      <c r="P74" s="121"/>
      <c r="V74" s="1"/>
      <c r="W74" s="1"/>
      <c r="X74" s="1"/>
      <c r="Y74" s="1"/>
      <c r="Z74" s="1"/>
      <c r="AA74" s="1"/>
      <c r="AB74" s="1"/>
      <c r="AC74" s="1"/>
      <c r="AD74" s="1"/>
    </row>
    <row r="75" s="1" customFormat="1" spans="2:21">
      <c r="B75" s="6"/>
      <c r="D75" s="7"/>
      <c r="E75" s="6"/>
      <c r="F75" s="7"/>
      <c r="G75" s="7"/>
      <c r="I75" s="7"/>
      <c r="K75" s="7"/>
      <c r="L75" s="7"/>
      <c r="N75" s="7"/>
      <c r="Q75" s="5"/>
      <c r="R75" s="5"/>
      <c r="S75" s="5"/>
      <c r="T75" s="5"/>
      <c r="U75" s="5"/>
    </row>
    <row r="76" s="1" customFormat="1" spans="2:21">
      <c r="B76" s="6"/>
      <c r="D76" s="7"/>
      <c r="E76" s="6"/>
      <c r="F76" s="7"/>
      <c r="G76" s="7"/>
      <c r="I76" s="7"/>
      <c r="K76" s="7"/>
      <c r="L76" s="7"/>
      <c r="N76" s="7"/>
      <c r="Q76" s="5"/>
      <c r="R76" s="5"/>
      <c r="S76" s="5"/>
      <c r="T76" s="5"/>
      <c r="U76" s="5"/>
    </row>
    <row r="77" s="1" customFormat="1" spans="2:21">
      <c r="B77" s="6"/>
      <c r="D77" s="7"/>
      <c r="E77" s="6"/>
      <c r="F77" s="7"/>
      <c r="G77" s="7"/>
      <c r="I77" s="7"/>
      <c r="K77" s="7"/>
      <c r="L77" s="7"/>
      <c r="N77" s="7"/>
      <c r="Q77" s="5"/>
      <c r="R77" s="5"/>
      <c r="S77" s="5"/>
      <c r="T77" s="5"/>
      <c r="U77" s="5"/>
    </row>
    <row r="78" s="1" customFormat="1" spans="2:21">
      <c r="B78" s="6"/>
      <c r="D78" s="7"/>
      <c r="E78" s="6"/>
      <c r="F78" s="7"/>
      <c r="G78" s="7"/>
      <c r="I78" s="7"/>
      <c r="K78" s="7"/>
      <c r="L78" s="7"/>
      <c r="N78" s="7"/>
      <c r="Q78" s="5"/>
      <c r="R78" s="5"/>
      <c r="S78" s="5"/>
      <c r="T78" s="5"/>
      <c r="U78" s="5"/>
    </row>
    <row r="79" s="1" customFormat="1" spans="2:21">
      <c r="B79" s="6"/>
      <c r="D79" s="7"/>
      <c r="E79" s="6"/>
      <c r="F79" s="7"/>
      <c r="G79" s="7"/>
      <c r="I79" s="7"/>
      <c r="K79" s="7"/>
      <c r="L79" s="7"/>
      <c r="N79" s="7"/>
      <c r="Q79" s="5"/>
      <c r="R79" s="5"/>
      <c r="S79" s="5"/>
      <c r="T79" s="5"/>
      <c r="U79" s="5"/>
    </row>
    <row r="80" s="1" customFormat="1" spans="2:21">
      <c r="B80" s="6"/>
      <c r="D80" s="7"/>
      <c r="E80" s="6"/>
      <c r="F80" s="7"/>
      <c r="G80" s="7"/>
      <c r="I80" s="7"/>
      <c r="K80" s="7"/>
      <c r="L80" s="7"/>
      <c r="N80" s="7"/>
      <c r="Q80" s="5"/>
      <c r="R80" s="5"/>
      <c r="S80" s="5"/>
      <c r="T80" s="5"/>
      <c r="U80" s="5"/>
    </row>
    <row r="81" s="1" customFormat="1" spans="2:21">
      <c r="B81" s="6"/>
      <c r="D81" s="7"/>
      <c r="E81" s="6"/>
      <c r="F81" s="7"/>
      <c r="G81" s="7"/>
      <c r="I81" s="7"/>
      <c r="K81" s="7"/>
      <c r="L81" s="7"/>
      <c r="N81" s="7"/>
      <c r="Q81" s="5"/>
      <c r="R81" s="5"/>
      <c r="S81" s="5"/>
      <c r="T81" s="5"/>
      <c r="U81" s="5"/>
    </row>
    <row r="82" s="5" customFormat="1" spans="1:30">
      <c r="A82" s="1"/>
      <c r="B82" s="82"/>
      <c r="C82" s="1"/>
      <c r="D82" s="7"/>
      <c r="E82" s="6"/>
      <c r="F82" s="7"/>
      <c r="G82" s="7"/>
      <c r="H82" s="1"/>
      <c r="I82" s="7"/>
      <c r="J82" s="1"/>
      <c r="K82" s="7"/>
      <c r="L82" s="7"/>
      <c r="M82" s="1"/>
      <c r="N82" s="7"/>
      <c r="O82" s="1"/>
      <c r="P82" s="1"/>
      <c r="V82" s="1"/>
      <c r="W82" s="1"/>
      <c r="X82" s="1"/>
      <c r="Y82" s="1"/>
      <c r="Z82" s="1"/>
      <c r="AA82" s="1"/>
      <c r="AB82" s="1"/>
      <c r="AC82" s="1"/>
      <c r="AD82" s="1"/>
    </row>
    <row r="83" s="1" customFormat="1" spans="2:21">
      <c r="B83" s="6"/>
      <c r="D83" s="7"/>
      <c r="E83" s="6"/>
      <c r="F83" s="7"/>
      <c r="G83" s="7"/>
      <c r="I83" s="7"/>
      <c r="K83" s="7"/>
      <c r="L83" s="7"/>
      <c r="N83" s="7"/>
      <c r="Q83" s="5"/>
      <c r="R83" s="5"/>
      <c r="S83" s="5"/>
      <c r="T83" s="5"/>
      <c r="U83" s="5"/>
    </row>
    <row r="84" s="1" customFormat="1" spans="2:21">
      <c r="B84" s="6"/>
      <c r="D84" s="7"/>
      <c r="E84" s="6"/>
      <c r="F84" s="7"/>
      <c r="G84" s="7"/>
      <c r="I84" s="7"/>
      <c r="K84" s="7"/>
      <c r="L84" s="7"/>
      <c r="N84" s="7"/>
      <c r="Q84" s="5"/>
      <c r="R84" s="5"/>
      <c r="S84" s="5"/>
      <c r="T84" s="5"/>
      <c r="U84" s="5"/>
    </row>
    <row r="85" s="1" customFormat="1" spans="2:21">
      <c r="B85"/>
      <c r="D85" s="7"/>
      <c r="E85" s="6"/>
      <c r="F85" s="7"/>
      <c r="G85" s="7"/>
      <c r="I85" s="7"/>
      <c r="K85" s="7"/>
      <c r="L85" s="7"/>
      <c r="N85" s="7"/>
      <c r="Q85" s="5"/>
      <c r="R85" s="5"/>
      <c r="S85" s="5"/>
      <c r="T85" s="5"/>
      <c r="U85" s="5"/>
    </row>
  </sheetData>
  <mergeCells count="42">
    <mergeCell ref="A1:N1"/>
    <mergeCell ref="A2:B2"/>
    <mergeCell ref="C2:K2"/>
    <mergeCell ref="L2:M2"/>
    <mergeCell ref="A5:B5"/>
    <mergeCell ref="C5:D5"/>
    <mergeCell ref="H5:K5"/>
    <mergeCell ref="L5:M5"/>
    <mergeCell ref="B6:D6"/>
    <mergeCell ref="E6:F6"/>
    <mergeCell ref="H6:I6"/>
    <mergeCell ref="J6:K6"/>
    <mergeCell ref="L6:M6"/>
    <mergeCell ref="B9:K9"/>
    <mergeCell ref="A29:B29"/>
    <mergeCell ref="D30:G30"/>
    <mergeCell ref="J30:N30"/>
    <mergeCell ref="D31:G31"/>
    <mergeCell ref="J31:N31"/>
    <mergeCell ref="A32:B32"/>
    <mergeCell ref="C32:N32"/>
    <mergeCell ref="A33:B33"/>
    <mergeCell ref="C33:N33"/>
    <mergeCell ref="A34:B34"/>
    <mergeCell ref="C34:N34"/>
    <mergeCell ref="A35:B35"/>
    <mergeCell ref="C35:N35"/>
    <mergeCell ref="A36:B36"/>
    <mergeCell ref="C36:H36"/>
    <mergeCell ref="I36:J36"/>
    <mergeCell ref="K36:N36"/>
    <mergeCell ref="A6:A7"/>
    <mergeCell ref="G3:G4"/>
    <mergeCell ref="N3:N4"/>
    <mergeCell ref="N6:N7"/>
    <mergeCell ref="N8:N9"/>
    <mergeCell ref="A3:B4"/>
    <mergeCell ref="C3:D4"/>
    <mergeCell ref="H3:K4"/>
    <mergeCell ref="L3:M4"/>
    <mergeCell ref="A30:B31"/>
    <mergeCell ref="H30:I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2016-08-29T05:49:00Z</dcterms:created>
  <cp:lastPrinted>2017-01-25T12:51:00Z</cp:lastPrinted>
  <dcterms:modified xsi:type="dcterms:W3CDTF">2022-04-01T07:35:28Z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EC17374DFEDD4A2B8247B66E2DEEA481</vt:lpwstr>
  </property>
</Properties>
</file>