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3715" windowHeight="11220" firstSheet="1" activeTab="4"/>
  </bookViews>
  <sheets>
    <sheet name="2790  芜湖三元通用机场土方平整项目" sheetId="1" r:id="rId1"/>
    <sheet name="2790  芜湖三元通用机场土方平整项目 (2)" sheetId="2" r:id="rId2"/>
    <sheet name="2790-2" sheetId="3" r:id="rId3"/>
    <sheet name="2790-3" sheetId="5" r:id="rId4"/>
    <sheet name="2790- (4)" sheetId="6" r:id="rId5"/>
  </sheets>
  <calcPr calcId="145621" concurrentCalc="0"/>
</workbook>
</file>

<file path=xl/calcChain.xml><?xml version="1.0" encoding="utf-8"?>
<calcChain xmlns="http://schemas.openxmlformats.org/spreadsheetml/2006/main">
  <c r="P15" i="6" l="1"/>
  <c r="N15" i="6"/>
  <c r="D22" i="6"/>
  <c r="L21" i="6"/>
  <c r="I21" i="6"/>
  <c r="G21" i="6"/>
  <c r="F21" i="6"/>
  <c r="D21" i="6"/>
  <c r="N12" i="6"/>
  <c r="D23" i="6"/>
  <c r="K9" i="6"/>
  <c r="K21" i="6"/>
  <c r="N7" i="6"/>
  <c r="N9" i="6"/>
  <c r="N21" i="6"/>
  <c r="L20" i="5"/>
  <c r="N12" i="5"/>
  <c r="D21" i="5"/>
  <c r="I20" i="5"/>
  <c r="G20" i="5"/>
  <c r="F20" i="5"/>
  <c r="D20" i="5"/>
  <c r="N9" i="5"/>
  <c r="D22" i="5"/>
  <c r="K9" i="5"/>
  <c r="K20" i="5"/>
  <c r="N7" i="5"/>
  <c r="N20" i="5"/>
  <c r="D21" i="3"/>
  <c r="N9" i="3"/>
  <c r="K9" i="3"/>
  <c r="X37" i="3"/>
  <c r="X34" i="3"/>
  <c r="G20" i="3"/>
  <c r="F20" i="3"/>
  <c r="D20" i="3"/>
  <c r="K20" i="3"/>
  <c r="I20" i="3"/>
  <c r="N7" i="3"/>
  <c r="N15" i="2"/>
  <c r="N14" i="2"/>
  <c r="L10" i="2"/>
  <c r="N20" i="3"/>
  <c r="D22" i="3"/>
  <c r="I10" i="2"/>
  <c r="C22" i="2"/>
  <c r="C21" i="2"/>
  <c r="K8" i="2"/>
  <c r="I7" i="2"/>
  <c r="K4" i="2"/>
  <c r="I21" i="2"/>
  <c r="K4" i="1"/>
  <c r="I7" i="1"/>
  <c r="K8" i="1"/>
  <c r="C21" i="1"/>
  <c r="I21" i="1"/>
  <c r="C22" i="1"/>
</calcChain>
</file>

<file path=xl/sharedStrings.xml><?xml version="1.0" encoding="utf-8"?>
<sst xmlns="http://schemas.openxmlformats.org/spreadsheetml/2006/main" count="362" uniqueCount="139">
  <si>
    <t>总经理审批</t>
  </si>
  <si>
    <t>质安稽查
意见</t>
  </si>
  <si>
    <t>财务审核
意见</t>
  </si>
  <si>
    <t>材料齐全（见第11次付款证书）。</t>
    <phoneticPr fontId="4" type="noConversion"/>
  </si>
  <si>
    <t>何总、朱总已同意支付（附表背面截图）。</t>
    <phoneticPr fontId="4" type="noConversion"/>
  </si>
  <si>
    <t>项目管理
意见</t>
  </si>
  <si>
    <t>1.中标通知书、合同原件已提供（安文志）；2.借条、税票原件已提供（钱玉荣）；3、无项目章  4、无以公司名义签定的材料采购合同及收据。5、有外经证？。（此项目外经证已交***）</t>
    <phoneticPr fontId="4" type="noConversion"/>
  </si>
  <si>
    <t>合同、中标通知书和借条的原件都在庐江。(安文件志、钱会计)</t>
    <phoneticPr fontId="4" type="noConversion"/>
  </si>
  <si>
    <t>1.中标通知书和施工合同原件均在庐江。     2.无借条</t>
    <phoneticPr fontId="4" type="noConversion"/>
  </si>
  <si>
    <t>申请部门
意见</t>
  </si>
  <si>
    <t>1、中标通知书、合同、审计报告原件已提供；                                               2 、本次借条原件、成本发票已提供；税票财务自开。</t>
    <phoneticPr fontId="4" type="noConversion"/>
  </si>
  <si>
    <t>1.议标无中标通知书</t>
  </si>
  <si>
    <t>6227  0016  5601  0290   055</t>
    <phoneticPr fontId="4" type="noConversion"/>
  </si>
  <si>
    <t>信  息：</t>
    <phoneticPr fontId="4" type="noConversion"/>
  </si>
  <si>
    <t xml:space="preserve"> 2.税票财务自开，无成本票。</t>
    <phoneticPr fontId="4" type="noConversion"/>
  </si>
  <si>
    <t>后宗泽    中国建行芜湖县分行</t>
    <phoneticPr fontId="4" type="noConversion"/>
  </si>
  <si>
    <t>支付账号</t>
    <phoneticPr fontId="4" type="noConversion"/>
  </si>
  <si>
    <t>本次支付  金额</t>
  </si>
  <si>
    <t>退还提前收取的管理费（NO.8）115107.38元</t>
    <phoneticPr fontId="4" type="noConversion"/>
  </si>
  <si>
    <t>合计</t>
  </si>
  <si>
    <t>4、有无外经证？。</t>
    <phoneticPr fontId="4" type="noConversion"/>
  </si>
  <si>
    <t>注意四舍五入。</t>
    <phoneticPr fontId="4" type="noConversion"/>
  </si>
  <si>
    <t>3、有无以公司名义签定的材料采购合同及收据？</t>
    <phoneticPr fontId="4" type="noConversion"/>
  </si>
  <si>
    <t>2、有无项目章？</t>
    <phoneticPr fontId="4" type="noConversion"/>
  </si>
  <si>
    <t>1.中标通知书、合同、税票、借条原件提供否？</t>
    <phoneticPr fontId="4" type="noConversion"/>
  </si>
  <si>
    <t>芜湖三元通用机场土方平整项目施工</t>
  </si>
  <si>
    <t>本  次</t>
    <phoneticPr fontId="4" type="noConversion"/>
  </si>
  <si>
    <t>外经证</t>
    <phoneticPr fontId="4" type="noConversion"/>
  </si>
  <si>
    <t>手续不全，暂扣42.2万。</t>
    <phoneticPr fontId="4" type="noConversion"/>
  </si>
  <si>
    <t>个1%</t>
    <phoneticPr fontId="4" type="noConversion"/>
  </si>
  <si>
    <t>实际支付金额(元)</t>
    <phoneticPr fontId="4" type="noConversion"/>
  </si>
  <si>
    <t>代扣其它款</t>
    <phoneticPr fontId="4" type="noConversion"/>
  </si>
  <si>
    <t>代扣税金</t>
    <phoneticPr fontId="4" type="noConversion"/>
  </si>
  <si>
    <t>扣管理费</t>
    <phoneticPr fontId="4" type="noConversion"/>
  </si>
  <si>
    <t>到账金额（元）</t>
  </si>
  <si>
    <t>工程款到账时间</t>
  </si>
  <si>
    <t>次数</t>
  </si>
  <si>
    <t>投保金说明、履保金说明、招投标费用说明</t>
  </si>
  <si>
    <t>ERP编号</t>
  </si>
  <si>
    <t>（2015-12-31中标）</t>
    <phoneticPr fontId="4" type="noConversion"/>
  </si>
  <si>
    <t>实量结算</t>
    <phoneticPr fontId="4" type="noConversion"/>
  </si>
  <si>
    <t>合同金额</t>
  </si>
  <si>
    <t>王冬汉13855369629</t>
    <phoneticPr fontId="4" type="noConversion"/>
  </si>
  <si>
    <t>合作单位</t>
  </si>
  <si>
    <t>芜湖三元通用机场土方平整项目</t>
    <phoneticPr fontId="4" type="noConversion"/>
  </si>
  <si>
    <t>工程名称</t>
  </si>
  <si>
    <t>许从明13515530777</t>
  </si>
  <si>
    <t>芜湖公司王冬汉13855369629</t>
    <phoneticPr fontId="4" type="noConversion"/>
  </si>
  <si>
    <t>芜湖市三元   通用机场</t>
  </si>
  <si>
    <t>土地平整，土方外运</t>
  </si>
  <si>
    <t>高 翔</t>
  </si>
  <si>
    <t>2015.12.31</t>
  </si>
  <si>
    <t>CD2016-013</t>
    <phoneticPr fontId="4" type="noConversion"/>
  </si>
  <si>
    <t xml:space="preserve"> 合作工程款支付证书</t>
    <phoneticPr fontId="4" type="noConversion"/>
  </si>
  <si>
    <t>芜湖三元通用机场土方平整项目</t>
    <phoneticPr fontId="4" type="noConversion"/>
  </si>
  <si>
    <t>手续不全，暂扣42.2万。</t>
    <phoneticPr fontId="4" type="noConversion"/>
  </si>
  <si>
    <t>此次工程款到帐确认：</t>
    <phoneticPr fontId="4" type="noConversion"/>
  </si>
  <si>
    <t xml:space="preserve">        自开税票、成本票确认：</t>
    <phoneticPr fontId="4" type="noConversion"/>
  </si>
  <si>
    <t>外经证</t>
    <phoneticPr fontId="4" type="noConversion"/>
  </si>
  <si>
    <t>2016.6.2办理外经证费500</t>
    <phoneticPr fontId="4" type="noConversion"/>
  </si>
  <si>
    <t>个1%</t>
    <phoneticPr fontId="4" type="noConversion"/>
  </si>
  <si>
    <t>按开票金额扣1%个人所得税：  （550000+1000000+730400）/（1+3%）*1%=2280400/1.03*1%=22139.81</t>
    <phoneticPr fontId="4" type="noConversion"/>
  </si>
  <si>
    <t>手续补全，退还上次暂扣的42.2万。</t>
    <phoneticPr fontId="4" type="noConversion"/>
  </si>
  <si>
    <t xml:space="preserve"> 合作工程款支付证书</t>
    <phoneticPr fontId="4" type="noConversion"/>
  </si>
  <si>
    <t>未办理原因：</t>
    <phoneticPr fontId="4" type="noConversion"/>
  </si>
  <si>
    <t>档案编号</t>
    <phoneticPr fontId="31" type="noConversion"/>
  </si>
  <si>
    <t>决算金额</t>
    <phoneticPr fontId="31" type="noConversion"/>
  </si>
  <si>
    <t>竣工日期</t>
    <phoneticPr fontId="31" type="noConversion"/>
  </si>
  <si>
    <t>序号</t>
    <phoneticPr fontId="31" type="noConversion"/>
  </si>
  <si>
    <t>工程款到账</t>
    <phoneticPr fontId="31" type="noConversion"/>
  </si>
  <si>
    <t>开票情况</t>
    <phoneticPr fontId="31" type="noConversion"/>
  </si>
  <si>
    <t>成本发票</t>
    <phoneticPr fontId="31" type="noConversion"/>
  </si>
  <si>
    <t>扣管理费</t>
    <phoneticPr fontId="4" type="noConversion"/>
  </si>
  <si>
    <t>代扣税金</t>
    <phoneticPr fontId="4" type="noConversion"/>
  </si>
  <si>
    <t>其他扣款</t>
    <phoneticPr fontId="4" type="noConversion"/>
  </si>
  <si>
    <t>支付金额(元)</t>
    <phoneticPr fontId="4" type="noConversion"/>
  </si>
  <si>
    <t>日期</t>
    <phoneticPr fontId="31" type="noConversion"/>
  </si>
  <si>
    <t>账户</t>
    <phoneticPr fontId="31" type="noConversion"/>
  </si>
  <si>
    <t>金额</t>
    <phoneticPr fontId="31" type="noConversion"/>
  </si>
  <si>
    <t>比例</t>
    <phoneticPr fontId="31" type="noConversion"/>
  </si>
  <si>
    <t>税率</t>
    <phoneticPr fontId="31" type="noConversion"/>
  </si>
  <si>
    <t>备注</t>
    <phoneticPr fontId="31" type="noConversion"/>
  </si>
  <si>
    <t>资料、借条</t>
    <phoneticPr fontId="4" type="noConversion"/>
  </si>
  <si>
    <t>成本票</t>
    <phoneticPr fontId="4" type="noConversion"/>
  </si>
  <si>
    <t>个1%</t>
    <phoneticPr fontId="4" type="noConversion"/>
  </si>
  <si>
    <t>外经证</t>
    <phoneticPr fontId="4" type="noConversion"/>
  </si>
  <si>
    <t>1.中标通知书、合同、税票、借条原件提供否？</t>
    <phoneticPr fontId="4" type="noConversion"/>
  </si>
  <si>
    <t>-</t>
    <phoneticPr fontId="31" type="noConversion"/>
  </si>
  <si>
    <t>2、有无项目章？</t>
    <phoneticPr fontId="4" type="noConversion"/>
  </si>
  <si>
    <t>小写</t>
    <phoneticPr fontId="31" type="noConversion"/>
  </si>
  <si>
    <t>支付账号</t>
    <phoneticPr fontId="31" type="noConversion"/>
  </si>
  <si>
    <t>3、有无以公司名义签定的材料采购合同及收据？</t>
    <phoneticPr fontId="4" type="noConversion"/>
  </si>
  <si>
    <t>大写</t>
    <phoneticPr fontId="31" type="noConversion"/>
  </si>
  <si>
    <t>4、有无外经证？。</t>
    <phoneticPr fontId="4" type="noConversion"/>
  </si>
  <si>
    <t>申请部门
意见</t>
    <phoneticPr fontId="31" type="noConversion"/>
  </si>
  <si>
    <t>1、中标通知书、合同、审计报告原件已提供；                                               2 、本次借条原件、成本发票已提供；税票财务自开。</t>
    <phoneticPr fontId="4" type="noConversion"/>
  </si>
  <si>
    <t>合同、中标通知书和借条的原件都在庐江。(安文件志、钱会计)</t>
    <phoneticPr fontId="4" type="noConversion"/>
  </si>
  <si>
    <t>1.中标通知书、合同原件已提供（安文志）；2.借条、税票原件已提供（钱玉荣）；3、无项目章  4、无以公司名义签定的材料采购合同及收据。5、有外经证？。（此项目外经证已交***）</t>
    <phoneticPr fontId="4" type="noConversion"/>
  </si>
  <si>
    <t>何总、朱总已同意支付（附表背面截图）。</t>
    <phoneticPr fontId="4" type="noConversion"/>
  </si>
  <si>
    <t>材料齐全（见第11次付款证书）。</t>
    <phoneticPr fontId="4" type="noConversion"/>
  </si>
  <si>
    <t>商</t>
    <phoneticPr fontId="31" type="noConversion"/>
  </si>
  <si>
    <t>手续不全，暂扣42.2万。</t>
  </si>
  <si>
    <t>芜湖三元通用机场土方平整项目</t>
    <phoneticPr fontId="4" type="noConversion"/>
  </si>
  <si>
    <t>实量结算</t>
    <phoneticPr fontId="4" type="noConversion"/>
  </si>
  <si>
    <t>实量结算</t>
    <phoneticPr fontId="4" type="noConversion"/>
  </si>
  <si>
    <t>（2015-12-31中标）</t>
    <phoneticPr fontId="4" type="noConversion"/>
  </si>
  <si>
    <t>（2015-12-31中标）</t>
    <phoneticPr fontId="4" type="noConversion"/>
  </si>
  <si>
    <t>CD2016-013</t>
    <phoneticPr fontId="4" type="noConversion"/>
  </si>
  <si>
    <t>CD2016-013</t>
    <phoneticPr fontId="4" type="noConversion"/>
  </si>
  <si>
    <t>王冬汉13855369629</t>
    <phoneticPr fontId="4" type="noConversion"/>
  </si>
  <si>
    <t>手续补全，退还上次暂扣的42.2万。</t>
    <phoneticPr fontId="4" type="noConversion"/>
  </si>
  <si>
    <t>2016.6.2办理外经证费500</t>
    <phoneticPr fontId="4" type="noConversion"/>
  </si>
  <si>
    <t>2016.6.2办理外经证费500</t>
    <phoneticPr fontId="31" type="noConversion"/>
  </si>
  <si>
    <t>中标日期</t>
    <phoneticPr fontId="31" type="noConversion"/>
  </si>
  <si>
    <t>本次支付   金额</t>
    <phoneticPr fontId="31" type="noConversion"/>
  </si>
  <si>
    <t>本次</t>
    <phoneticPr fontId="4" type="noConversion"/>
  </si>
  <si>
    <t>1.中标通知书和施工合同原件均在庐江。     2.借条（反面为承诺书）、成本票已提供。</t>
    <phoneticPr fontId="4" type="noConversion"/>
  </si>
  <si>
    <t>1.中标通知书和施工合同原件均在庐江。     2.借条（反面为承诺书）、成本票已提供。</t>
    <phoneticPr fontId="4" type="noConversion"/>
  </si>
  <si>
    <t>何总、朱总已同意支付（附表背面截图）。</t>
    <phoneticPr fontId="4" type="noConversion"/>
  </si>
  <si>
    <t>手续补全，退还上次暂扣的42.2万。</t>
    <phoneticPr fontId="4" type="noConversion"/>
  </si>
  <si>
    <t>注：实为三元便道工程</t>
    <phoneticPr fontId="4" type="noConversion"/>
  </si>
  <si>
    <t>暂扣8万5企业所得税</t>
    <phoneticPr fontId="4" type="noConversion"/>
  </si>
  <si>
    <r>
      <t>2017.1.20办理外经证；</t>
    </r>
    <r>
      <rPr>
        <b/>
        <sz val="10"/>
        <color rgb="FFFF0000"/>
        <rFont val="宋体"/>
        <family val="3"/>
        <charset val="134"/>
      </rPr>
      <t>暂扣30万</t>
    </r>
    <phoneticPr fontId="4" type="noConversion"/>
  </si>
  <si>
    <t>中</t>
    <phoneticPr fontId="31" type="noConversion"/>
  </si>
  <si>
    <t>退暂扣款</t>
    <phoneticPr fontId="4" type="noConversion"/>
  </si>
  <si>
    <r>
      <t>2017.1.20办理外经证；</t>
    </r>
    <r>
      <rPr>
        <b/>
        <sz val="10"/>
        <rFont val="宋体"/>
        <family val="3"/>
        <charset val="134"/>
      </rPr>
      <t>暂扣30万</t>
    </r>
    <phoneticPr fontId="4" type="noConversion"/>
  </si>
  <si>
    <t xml:space="preserve"> 工程款支付证书</t>
    <phoneticPr fontId="4" type="noConversion"/>
  </si>
  <si>
    <t>财务初审
意见</t>
    <phoneticPr fontId="31" type="noConversion"/>
  </si>
  <si>
    <t>财务审核
意见</t>
    <phoneticPr fontId="31" type="noConversion"/>
  </si>
  <si>
    <t>质安初审
意见</t>
    <phoneticPr fontId="31" type="noConversion"/>
  </si>
  <si>
    <t>质安稽查
意见</t>
    <phoneticPr fontId="31" type="noConversion"/>
  </si>
  <si>
    <t>总经理审批</t>
    <phoneticPr fontId="31" type="noConversion"/>
  </si>
  <si>
    <t>董事长审批</t>
    <phoneticPr fontId="31" type="noConversion"/>
  </si>
  <si>
    <t>申请部门
意见</t>
    <phoneticPr fontId="31" type="noConversion"/>
  </si>
  <si>
    <t>项目管理
意见</t>
    <phoneticPr fontId="31" type="noConversion"/>
  </si>
  <si>
    <t>本次退请上次暂扣的30万+8.5万=38.5万</t>
    <phoneticPr fontId="4" type="noConversion"/>
  </si>
  <si>
    <t>全部</t>
    <phoneticPr fontId="4" type="noConversion"/>
  </si>
  <si>
    <t>芜湖三元通用机场土方平整项目</t>
    <phoneticPr fontId="4" type="noConversion"/>
  </si>
  <si>
    <r>
      <t>1.中标通知书、施工合同及审计报告原件均在庐江 ；</t>
    </r>
    <r>
      <rPr>
        <sz val="9"/>
        <color rgb="FFFF0000"/>
        <rFont val="宋体"/>
        <family val="3"/>
        <charset val="134"/>
      </rPr>
      <t>土方是按计量计价有竣工测绘图，无竣工报告</t>
    </r>
    <r>
      <rPr>
        <sz val="9"/>
        <rFont val="宋体"/>
        <family val="3"/>
        <charset val="134"/>
      </rPr>
      <t>；              2.此次无借条。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</si>
</sst>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_ "/>
    <numFmt numFmtId="177" formatCode="yy/m/d;@"/>
    <numFmt numFmtId="178" formatCode="[DBNum2][$-804]General"/>
  </numFmts>
  <fonts count="46">
    <font>
      <sz val="11"/>
      <color indexed="8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color theme="1"/>
      <name val="宋体"/>
      <family val="3"/>
      <charset val="134"/>
    </font>
    <font>
      <sz val="14"/>
      <color rgb="FFFF0000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6"/>
      <color rgb="FFFF0000"/>
      <name val="宋体"/>
      <family val="3"/>
      <charset val="134"/>
    </font>
    <font>
      <sz val="12"/>
      <color rgb="FF000000"/>
      <name val="Arial"/>
      <family val="2"/>
    </font>
    <font>
      <sz val="18"/>
      <color indexed="8"/>
      <name val="宋体"/>
      <family val="3"/>
      <charset val="134"/>
    </font>
    <font>
      <sz val="12"/>
      <color rgb="FFFF0000"/>
      <name val="宋体"/>
      <family val="3"/>
      <charset val="134"/>
    </font>
    <font>
      <sz val="9"/>
      <color rgb="FF333333"/>
      <name val="ˎ̥"/>
      <family val="2"/>
    </font>
    <font>
      <sz val="10"/>
      <color indexed="8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20"/>
      <color indexed="8"/>
      <name val="宋体"/>
      <family val="3"/>
      <charset val="134"/>
    </font>
    <font>
      <b/>
      <u/>
      <sz val="12"/>
      <color theme="1"/>
      <name val="宋体"/>
      <family val="3"/>
      <charset val="134"/>
    </font>
    <font>
      <b/>
      <sz val="20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b/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Arial"/>
      <family val="2"/>
    </font>
    <font>
      <b/>
      <sz val="9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theme="1"/>
      <name val="宋体"/>
      <family val="3"/>
      <charset val="134"/>
    </font>
    <font>
      <sz val="9"/>
      <color rgb="FFFF0000"/>
      <name val="Arial"/>
      <family val="2"/>
    </font>
    <font>
      <sz val="9"/>
      <color rgb="FFFF0000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1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9"/>
      <color rgb="FFFF0000"/>
      <name val="宋体"/>
      <family val="3"/>
      <charset val="134"/>
    </font>
    <font>
      <sz val="9"/>
      <color rgb="FF7030A0"/>
      <name val="宋体"/>
      <family val="3"/>
      <charset val="134"/>
    </font>
    <font>
      <b/>
      <sz val="9"/>
      <color rgb="FF7030A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BCDDF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>
      <alignment vertical="center"/>
    </xf>
    <xf numFmtId="0" fontId="27" fillId="0" borderId="0"/>
    <xf numFmtId="0" fontId="28" fillId="0" borderId="0"/>
    <xf numFmtId="0" fontId="29" fillId="0" borderId="0"/>
    <xf numFmtId="0" fontId="2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63">
    <xf numFmtId="0" fontId="0" fillId="0" borderId="0" xfId="0">
      <alignment vertical="center"/>
    </xf>
    <xf numFmtId="0" fontId="0" fillId="0" borderId="0" xfId="0" applyFont="1">
      <alignment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4" xfId="0" applyFont="1" applyBorder="1" applyAlignment="1">
      <alignment horizontal="left" vertical="center" wrapText="1"/>
    </xf>
    <xf numFmtId="0" fontId="7" fillId="0" borderId="0" xfId="1" applyFont="1" applyBorder="1" applyAlignment="1">
      <alignment horizontal="left" vertical="center" wrapText="1"/>
    </xf>
    <xf numFmtId="0" fontId="0" fillId="2" borderId="0" xfId="0" applyFont="1" applyFill="1">
      <alignment vertical="center"/>
    </xf>
    <xf numFmtId="0" fontId="9" fillId="0" borderId="0" xfId="1" applyFont="1" applyBorder="1" applyAlignment="1">
      <alignment horizontal="left" vertic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176" fontId="11" fillId="0" borderId="1" xfId="1" applyNumberFormat="1" applyFont="1" applyBorder="1" applyAlignment="1">
      <alignment vertical="center" wrapText="1"/>
    </xf>
    <xf numFmtId="176" fontId="11" fillId="0" borderId="2" xfId="1" applyNumberFormat="1" applyFont="1" applyBorder="1" applyAlignment="1">
      <alignment vertical="center" wrapText="1"/>
    </xf>
    <xf numFmtId="176" fontId="11" fillId="0" borderId="3" xfId="1" applyNumberFormat="1" applyFont="1" applyBorder="1" applyAlignment="1">
      <alignment vertical="center"/>
    </xf>
    <xf numFmtId="176" fontId="14" fillId="0" borderId="0" xfId="1" applyNumberFormat="1" applyFont="1" applyBorder="1" applyAlignment="1">
      <alignment horizontal="right" vertical="center" wrapText="1"/>
    </xf>
    <xf numFmtId="176" fontId="14" fillId="0" borderId="13" xfId="1" applyNumberFormat="1" applyFont="1" applyBorder="1" applyAlignment="1">
      <alignment horizontal="right" vertical="center" wrapText="1"/>
    </xf>
    <xf numFmtId="176" fontId="14" fillId="0" borderId="14" xfId="1" applyNumberFormat="1" applyFont="1" applyBorder="1" applyAlignment="1">
      <alignment horizontal="right" vertical="center" wrapText="1"/>
    </xf>
    <xf numFmtId="176" fontId="14" fillId="0" borderId="15" xfId="1" applyNumberFormat="1" applyFont="1" applyBorder="1" applyAlignment="1">
      <alignment horizontal="right" vertical="center" wrapText="1"/>
    </xf>
    <xf numFmtId="176" fontId="14" fillId="0" borderId="16" xfId="1" applyNumberFormat="1" applyFont="1" applyBorder="1" applyAlignment="1">
      <alignment horizontal="right" vertical="center" wrapText="1"/>
    </xf>
    <xf numFmtId="176" fontId="14" fillId="0" borderId="17" xfId="1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left" vertical="center" wrapText="1"/>
    </xf>
    <xf numFmtId="0" fontId="11" fillId="0" borderId="0" xfId="1" applyFont="1" applyBorder="1" applyAlignment="1">
      <alignment horizontal="center" vertical="center" wrapText="1"/>
    </xf>
    <xf numFmtId="176" fontId="11" fillId="0" borderId="19" xfId="1" applyNumberFormat="1" applyFont="1" applyBorder="1" applyAlignment="1">
      <alignment horizontal="right" vertical="center" wrapText="1"/>
    </xf>
    <xf numFmtId="176" fontId="11" fillId="0" borderId="20" xfId="1" applyNumberFormat="1" applyFont="1" applyBorder="1" applyAlignment="1">
      <alignment horizontal="right" vertical="center" wrapText="1"/>
    </xf>
    <xf numFmtId="176" fontId="11" fillId="0" borderId="20" xfId="1" applyNumberFormat="1" applyFont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 wrapText="1"/>
    </xf>
    <xf numFmtId="176" fontId="16" fillId="0" borderId="19" xfId="1" applyNumberFormat="1" applyFont="1" applyBorder="1" applyAlignment="1">
      <alignment horizontal="right" vertical="center" wrapText="1"/>
    </xf>
    <xf numFmtId="14" fontId="11" fillId="0" borderId="20" xfId="1" applyNumberFormat="1" applyFont="1" applyBorder="1" applyAlignment="1">
      <alignment horizontal="left" vertical="center" wrapText="1"/>
    </xf>
    <xf numFmtId="0" fontId="3" fillId="0" borderId="20" xfId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 wrapText="1"/>
    </xf>
    <xf numFmtId="0" fontId="6" fillId="4" borderId="0" xfId="0" applyFont="1" applyFill="1">
      <alignment vertical="center"/>
    </xf>
    <xf numFmtId="176" fontId="11" fillId="0" borderId="19" xfId="1" applyNumberFormat="1" applyFont="1" applyBorder="1" applyAlignment="1">
      <alignment horizontal="center" vertical="center" wrapText="1"/>
    </xf>
    <xf numFmtId="0" fontId="11" fillId="0" borderId="19" xfId="1" applyFont="1" applyBorder="1" applyAlignment="1">
      <alignment horizontal="center" vertical="center" wrapText="1"/>
    </xf>
    <xf numFmtId="14" fontId="11" fillId="0" borderId="19" xfId="1" applyNumberFormat="1" applyFont="1" applyBorder="1" applyAlignment="1">
      <alignment horizontal="left" vertical="center" wrapText="1"/>
    </xf>
    <xf numFmtId="0" fontId="3" fillId="0" borderId="19" xfId="1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0" fontId="0" fillId="0" borderId="0" xfId="0" applyFont="1" applyAlignment="1">
      <alignment horizontal="left" vertical="center"/>
    </xf>
    <xf numFmtId="14" fontId="16" fillId="0" borderId="19" xfId="1" applyNumberFormat="1" applyFont="1" applyBorder="1" applyAlignment="1">
      <alignment horizontal="left" vertical="center" wrapText="1"/>
    </xf>
    <xf numFmtId="0" fontId="17" fillId="5" borderId="21" xfId="0" applyFont="1" applyFill="1" applyBorder="1" applyAlignment="1">
      <alignment horizontal="left" vertical="center" wrapText="1"/>
    </xf>
    <xf numFmtId="14" fontId="13" fillId="0" borderId="19" xfId="1" applyNumberFormat="1" applyFont="1" applyBorder="1" applyAlignment="1">
      <alignment horizontal="center" vertical="center" wrapText="1"/>
    </xf>
    <xf numFmtId="176" fontId="18" fillId="0" borderId="20" xfId="1" applyNumberFormat="1" applyFont="1" applyBorder="1" applyAlignment="1">
      <alignment horizontal="center" vertical="center" wrapText="1"/>
    </xf>
    <xf numFmtId="0" fontId="19" fillId="0" borderId="19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 wrapText="1"/>
    </xf>
    <xf numFmtId="0" fontId="0" fillId="3" borderId="0" xfId="0" applyFont="1" applyFill="1">
      <alignment vertical="center"/>
    </xf>
    <xf numFmtId="176" fontId="18" fillId="3" borderId="19" xfId="1" applyNumberFormat="1" applyFont="1" applyFill="1" applyBorder="1" applyAlignment="1">
      <alignment horizontal="center" vertical="center" wrapText="1"/>
    </xf>
    <xf numFmtId="0" fontId="11" fillId="3" borderId="0" xfId="1" applyFont="1" applyFill="1" applyBorder="1" applyAlignment="1">
      <alignment horizontal="center" vertical="center" wrapText="1"/>
    </xf>
    <xf numFmtId="176" fontId="16" fillId="3" borderId="19" xfId="1" applyNumberFormat="1" applyFont="1" applyFill="1" applyBorder="1" applyAlignment="1">
      <alignment horizontal="right" vertical="center" wrapText="1"/>
    </xf>
    <xf numFmtId="176" fontId="16" fillId="3" borderId="19" xfId="1" applyNumberFormat="1" applyFont="1" applyFill="1" applyBorder="1" applyAlignment="1">
      <alignment horizontal="center" vertical="center" wrapText="1"/>
    </xf>
    <xf numFmtId="0" fontId="16" fillId="3" borderId="19" xfId="1" applyFont="1" applyFill="1" applyBorder="1" applyAlignment="1">
      <alignment horizontal="center" vertical="center" wrapText="1"/>
    </xf>
    <xf numFmtId="14" fontId="16" fillId="3" borderId="19" xfId="1" applyNumberFormat="1" applyFont="1" applyFill="1" applyBorder="1" applyAlignment="1">
      <alignment horizontal="left" vertical="center" wrapText="1"/>
    </xf>
    <xf numFmtId="0" fontId="7" fillId="3" borderId="19" xfId="1" applyFont="1" applyFill="1" applyBorder="1" applyAlignment="1">
      <alignment horizontal="center" vertical="center" wrapText="1"/>
    </xf>
    <xf numFmtId="0" fontId="11" fillId="3" borderId="19" xfId="1" applyFont="1" applyFill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center" vertical="center" wrapText="1"/>
    </xf>
    <xf numFmtId="0" fontId="3" fillId="3" borderId="19" xfId="1" applyFont="1" applyFill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 wrapText="1"/>
    </xf>
    <xf numFmtId="0" fontId="12" fillId="0" borderId="0" xfId="1" applyFont="1" applyBorder="1" applyAlignment="1">
      <alignment horizontal="center" vertical="center" wrapText="1"/>
    </xf>
    <xf numFmtId="0" fontId="20" fillId="0" borderId="19" xfId="1" applyFont="1" applyBorder="1" applyAlignment="1">
      <alignment horizontal="center" vertical="center" wrapText="1"/>
    </xf>
    <xf numFmtId="176" fontId="20" fillId="0" borderId="19" xfId="1" applyNumberFormat="1" applyFont="1" applyBorder="1" applyAlignment="1">
      <alignment horizontal="center" vertical="center" shrinkToFit="1"/>
    </xf>
    <xf numFmtId="0" fontId="12" fillId="0" borderId="0" xfId="1" applyFont="1" applyBorder="1" applyAlignment="1">
      <alignment horizontal="center" vertical="center" shrinkToFit="1"/>
    </xf>
    <xf numFmtId="0" fontId="20" fillId="0" borderId="19" xfId="1" applyFont="1" applyBorder="1" applyAlignment="1">
      <alignment horizontal="center" vertical="center" shrinkToFit="1"/>
    </xf>
    <xf numFmtId="0" fontId="21" fillId="0" borderId="19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19" xfId="0" applyFont="1" applyBorder="1">
      <alignment vertical="center"/>
    </xf>
    <xf numFmtId="0" fontId="22" fillId="0" borderId="19" xfId="0" applyFont="1" applyBorder="1" applyAlignment="1">
      <alignment horizontal="center" vertical="center"/>
    </xf>
    <xf numFmtId="0" fontId="21" fillId="0" borderId="19" xfId="0" applyFont="1" applyBorder="1" applyAlignment="1">
      <alignment vertical="center" wrapText="1"/>
    </xf>
    <xf numFmtId="0" fontId="23" fillId="0" borderId="19" xfId="0" applyFont="1" applyBorder="1" applyAlignment="1">
      <alignment horizontal="center" vertical="center"/>
    </xf>
    <xf numFmtId="0" fontId="24" fillId="0" borderId="0" xfId="1" applyFont="1" applyBorder="1" applyAlignment="1">
      <alignment vertical="center"/>
    </xf>
    <xf numFmtId="0" fontId="24" fillId="0" borderId="25" xfId="1" applyFont="1" applyBorder="1" applyAlignment="1">
      <alignment vertical="center"/>
    </xf>
    <xf numFmtId="0" fontId="25" fillId="0" borderId="25" xfId="1" applyFont="1" applyBorder="1" applyAlignment="1">
      <alignment horizontal="left" vertical="center"/>
    </xf>
    <xf numFmtId="0" fontId="26" fillId="0" borderId="25" xfId="1" applyFont="1" applyBorder="1" applyAlignment="1">
      <alignment horizontal="center" vertical="center"/>
    </xf>
    <xf numFmtId="0" fontId="19" fillId="0" borderId="19" xfId="1" applyFont="1" applyBorder="1" applyAlignment="1">
      <alignment horizontal="left" vertical="center"/>
    </xf>
    <xf numFmtId="0" fontId="8" fillId="3" borderId="19" xfId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left" vertical="center" wrapText="1"/>
    </xf>
    <xf numFmtId="176" fontId="10" fillId="3" borderId="19" xfId="1" applyNumberFormat="1" applyFont="1" applyFill="1" applyBorder="1" applyAlignment="1">
      <alignment horizontal="right" vertical="center" wrapText="1"/>
    </xf>
    <xf numFmtId="0" fontId="10" fillId="3" borderId="19" xfId="1" applyFont="1" applyFill="1" applyBorder="1" applyAlignment="1">
      <alignment horizontal="center" vertical="center" wrapText="1"/>
    </xf>
    <xf numFmtId="176" fontId="10" fillId="3" borderId="19" xfId="1" applyNumberFormat="1" applyFont="1" applyFill="1" applyBorder="1" applyAlignment="1">
      <alignment horizontal="center" vertical="center" wrapText="1"/>
    </xf>
    <xf numFmtId="0" fontId="10" fillId="3" borderId="0" xfId="1" applyFont="1" applyFill="1" applyBorder="1" applyAlignment="1">
      <alignment horizontal="center" vertical="center" wrapText="1"/>
    </xf>
    <xf numFmtId="0" fontId="8" fillId="3" borderId="0" xfId="0" applyFont="1" applyFill="1">
      <alignment vertical="center"/>
    </xf>
    <xf numFmtId="176" fontId="21" fillId="3" borderId="19" xfId="1" applyNumberFormat="1" applyFont="1" applyFill="1" applyBorder="1" applyAlignment="1">
      <alignment horizontal="center" vertical="center" wrapText="1"/>
    </xf>
    <xf numFmtId="0" fontId="8" fillId="0" borderId="19" xfId="1" applyFont="1" applyBorder="1" applyAlignment="1">
      <alignment horizontal="center" vertical="center" wrapText="1"/>
    </xf>
    <xf numFmtId="14" fontId="10" fillId="0" borderId="19" xfId="1" applyNumberFormat="1" applyFont="1" applyBorder="1" applyAlignment="1">
      <alignment horizontal="left" vertical="center" wrapText="1"/>
    </xf>
    <xf numFmtId="176" fontId="10" fillId="0" borderId="19" xfId="1" applyNumberFormat="1" applyFont="1" applyBorder="1" applyAlignment="1">
      <alignment horizontal="right" vertical="center" wrapText="1"/>
    </xf>
    <xf numFmtId="0" fontId="21" fillId="0" borderId="19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 wrapText="1"/>
    </xf>
    <xf numFmtId="0" fontId="8" fillId="0" borderId="0" xfId="0" applyFont="1">
      <alignment vertical="center"/>
    </xf>
    <xf numFmtId="176" fontId="21" fillId="0" borderId="20" xfId="1" applyNumberFormat="1" applyFont="1" applyBorder="1" applyAlignment="1">
      <alignment horizontal="center" vertical="center" wrapText="1"/>
    </xf>
    <xf numFmtId="0" fontId="16" fillId="0" borderId="19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176" fontId="19" fillId="0" borderId="19" xfId="1" applyNumberFormat="1" applyFont="1" applyBorder="1" applyAlignment="1">
      <alignment horizontal="center" vertical="center" wrapText="1"/>
    </xf>
    <xf numFmtId="176" fontId="16" fillId="0" borderId="1" xfId="1" applyNumberFormat="1" applyFont="1" applyBorder="1" applyAlignment="1">
      <alignment horizontal="right" vertical="center" wrapText="1"/>
    </xf>
    <xf numFmtId="176" fontId="16" fillId="0" borderId="0" xfId="1" applyNumberFormat="1" applyFont="1" applyBorder="1" applyAlignment="1">
      <alignment horizontal="right" vertical="center" wrapText="1"/>
    </xf>
    <xf numFmtId="176" fontId="16" fillId="0" borderId="4" xfId="1" applyNumberFormat="1" applyFont="1" applyBorder="1" applyAlignment="1">
      <alignment horizontal="right" vertical="center" wrapText="1"/>
    </xf>
    <xf numFmtId="0" fontId="19" fillId="0" borderId="19" xfId="1" applyFont="1" applyBorder="1" applyAlignment="1">
      <alignment horizontal="right" vertical="center"/>
    </xf>
    <xf numFmtId="0" fontId="19" fillId="0" borderId="0" xfId="1" applyFont="1" applyBorder="1" applyAlignment="1">
      <alignment horizontal="center" vertical="center"/>
    </xf>
    <xf numFmtId="176" fontId="16" fillId="0" borderId="0" xfId="1" applyNumberFormat="1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/>
    </xf>
    <xf numFmtId="176" fontId="4" fillId="0" borderId="19" xfId="1" applyNumberFormat="1" applyFont="1" applyFill="1" applyBorder="1" applyAlignment="1">
      <alignment horizontal="center" vertical="center" shrinkToFit="1"/>
    </xf>
    <xf numFmtId="0" fontId="4" fillId="0" borderId="0" xfId="1" applyFont="1" applyFill="1" applyBorder="1" applyAlignment="1">
      <alignment horizontal="center" vertical="center" shrinkToFit="1"/>
    </xf>
    <xf numFmtId="176" fontId="4" fillId="0" borderId="19" xfId="1" applyNumberFormat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177" fontId="4" fillId="0" borderId="19" xfId="1" applyNumberFormat="1" applyFont="1" applyFill="1" applyBorder="1" applyAlignment="1">
      <alignment horizontal="center" vertical="center" wrapText="1"/>
    </xf>
    <xf numFmtId="0" fontId="4" fillId="0" borderId="19" xfId="1" applyFont="1" applyFill="1" applyBorder="1" applyAlignment="1">
      <alignment horizontal="center" vertical="center" wrapText="1"/>
    </xf>
    <xf numFmtId="14" fontId="4" fillId="0" borderId="19" xfId="1" applyNumberFormat="1" applyFont="1" applyFill="1" applyBorder="1" applyAlignment="1">
      <alignment horizontal="center" vertical="center" wrapText="1"/>
    </xf>
    <xf numFmtId="176" fontId="4" fillId="0" borderId="19" xfId="1" applyNumberFormat="1" applyFont="1" applyFill="1" applyBorder="1" applyAlignment="1">
      <alignment horizontal="right" vertical="center" wrapText="1"/>
    </xf>
    <xf numFmtId="9" fontId="4" fillId="0" borderId="19" xfId="6" applyFont="1" applyFill="1" applyBorder="1" applyAlignment="1">
      <alignment horizontal="center" vertical="center" wrapText="1"/>
    </xf>
    <xf numFmtId="176" fontId="4" fillId="6" borderId="19" xfId="1" applyNumberFormat="1" applyFont="1" applyFill="1" applyBorder="1" applyAlignment="1">
      <alignment horizontal="right" vertical="center" wrapText="1"/>
    </xf>
    <xf numFmtId="176" fontId="4" fillId="0" borderId="19" xfId="1" applyNumberFormat="1" applyFont="1" applyFill="1" applyBorder="1" applyAlignment="1">
      <alignment horizontal="left" vertical="top" wrapText="1"/>
    </xf>
    <xf numFmtId="176" fontId="18" fillId="0" borderId="19" xfId="1" applyNumberFormat="1" applyFont="1" applyBorder="1" applyAlignment="1">
      <alignment horizontal="center" vertical="center" wrapText="1"/>
    </xf>
    <xf numFmtId="178" fontId="4" fillId="0" borderId="0" xfId="1" applyNumberFormat="1" applyFont="1" applyFill="1" applyBorder="1" applyAlignment="1">
      <alignment horizontal="center" vertical="center"/>
    </xf>
    <xf numFmtId="0" fontId="4" fillId="6" borderId="19" xfId="1" applyFont="1" applyFill="1" applyBorder="1" applyAlignment="1">
      <alignment horizontal="center" vertical="center" wrapText="1"/>
    </xf>
    <xf numFmtId="176" fontId="32" fillId="6" borderId="19" xfId="1" applyNumberFormat="1" applyFont="1" applyFill="1" applyBorder="1" applyAlignment="1">
      <alignment horizontal="right" vertical="center" wrapText="1"/>
    </xf>
    <xf numFmtId="176" fontId="32" fillId="0" borderId="0" xfId="1" applyNumberFormat="1" applyFont="1" applyFill="1" applyBorder="1" applyAlignment="1">
      <alignment horizontal="center" vertical="center" wrapText="1"/>
    </xf>
    <xf numFmtId="177" fontId="4" fillId="0" borderId="0" xfId="1" applyNumberFormat="1" applyFont="1" applyFill="1" applyBorder="1" applyAlignment="1">
      <alignment horizontal="center" vertical="center"/>
    </xf>
    <xf numFmtId="176" fontId="4" fillId="0" borderId="0" xfId="1" applyNumberFormat="1" applyFont="1" applyFill="1" applyBorder="1" applyAlignment="1">
      <alignment horizontal="center" vertical="center"/>
    </xf>
    <xf numFmtId="0" fontId="35" fillId="0" borderId="19" xfId="1" applyFont="1" applyBorder="1" applyAlignment="1">
      <alignment horizontal="center" vertical="center" wrapText="1"/>
    </xf>
    <xf numFmtId="176" fontId="34" fillId="0" borderId="19" xfId="1" applyNumberFormat="1" applyFont="1" applyFill="1" applyBorder="1" applyAlignment="1">
      <alignment horizontal="center" vertical="center" shrinkToFit="1"/>
    </xf>
    <xf numFmtId="176" fontId="34" fillId="0" borderId="19" xfId="1" applyNumberFormat="1" applyFont="1" applyFill="1" applyBorder="1" applyAlignment="1">
      <alignment horizontal="center" vertical="center" wrapText="1"/>
    </xf>
    <xf numFmtId="176" fontId="36" fillId="6" borderId="19" xfId="1" applyNumberFormat="1" applyFont="1" applyFill="1" applyBorder="1" applyAlignment="1">
      <alignment horizontal="right" vertical="center" wrapText="1"/>
    </xf>
    <xf numFmtId="0" fontId="37" fillId="0" borderId="19" xfId="1" applyFont="1" applyFill="1" applyBorder="1" applyAlignment="1">
      <alignment horizontal="center" vertical="center" wrapText="1"/>
    </xf>
    <xf numFmtId="177" fontId="37" fillId="0" borderId="19" xfId="1" applyNumberFormat="1" applyFont="1" applyFill="1" applyBorder="1" applyAlignment="1">
      <alignment horizontal="left" vertical="center"/>
    </xf>
    <xf numFmtId="14" fontId="37" fillId="0" borderId="19" xfId="1" applyNumberFormat="1" applyFont="1" applyFill="1" applyBorder="1" applyAlignment="1">
      <alignment horizontal="center" vertical="center" wrapText="1"/>
    </xf>
    <xf numFmtId="176" fontId="37" fillId="0" borderId="19" xfId="1" applyNumberFormat="1" applyFont="1" applyFill="1" applyBorder="1" applyAlignment="1">
      <alignment horizontal="right" vertical="center" wrapText="1"/>
    </xf>
    <xf numFmtId="177" fontId="37" fillId="0" borderId="19" xfId="1" applyNumberFormat="1" applyFont="1" applyFill="1" applyBorder="1" applyAlignment="1">
      <alignment horizontal="center" vertical="center" wrapText="1"/>
    </xf>
    <xf numFmtId="9" fontId="37" fillId="0" borderId="19" xfId="6" applyFont="1" applyFill="1" applyBorder="1" applyAlignment="1">
      <alignment horizontal="center" vertical="center" wrapText="1"/>
    </xf>
    <xf numFmtId="176" fontId="37" fillId="6" borderId="19" xfId="1" applyNumberFormat="1" applyFont="1" applyFill="1" applyBorder="1" applyAlignment="1">
      <alignment horizontal="right" vertical="center" wrapText="1"/>
    </xf>
    <xf numFmtId="176" fontId="37" fillId="0" borderId="19" xfId="1" applyNumberFormat="1" applyFont="1" applyFill="1" applyBorder="1" applyAlignment="1">
      <alignment horizontal="left" vertical="top" wrapText="1"/>
    </xf>
    <xf numFmtId="0" fontId="37" fillId="0" borderId="0" xfId="1" applyFont="1" applyFill="1" applyBorder="1" applyAlignment="1">
      <alignment horizontal="center" vertical="center" wrapText="1"/>
    </xf>
    <xf numFmtId="0" fontId="37" fillId="0" borderId="0" xfId="1" applyFont="1" applyFill="1" applyBorder="1" applyAlignment="1">
      <alignment horizontal="center" vertical="center"/>
    </xf>
    <xf numFmtId="14" fontId="12" fillId="0" borderId="19" xfId="1" applyNumberFormat="1" applyFont="1" applyBorder="1" applyAlignment="1">
      <alignment horizontal="center" vertical="center" wrapText="1"/>
    </xf>
    <xf numFmtId="0" fontId="38" fillId="7" borderId="0" xfId="1" applyFont="1" applyFill="1" applyBorder="1" applyAlignment="1">
      <alignment vertical="center"/>
    </xf>
    <xf numFmtId="0" fontId="4" fillId="0" borderId="19" xfId="1" applyFont="1" applyFill="1" applyBorder="1" applyAlignment="1">
      <alignment horizontal="center" vertical="center" wrapText="1"/>
    </xf>
    <xf numFmtId="176" fontId="4" fillId="0" borderId="19" xfId="1" applyNumberFormat="1" applyFont="1" applyFill="1" applyBorder="1" applyAlignment="1">
      <alignment horizontal="center" vertical="center" wrapText="1"/>
    </xf>
    <xf numFmtId="176" fontId="18" fillId="0" borderId="0" xfId="1" applyNumberFormat="1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 wrapText="1"/>
    </xf>
    <xf numFmtId="0" fontId="4" fillId="0" borderId="19" xfId="1" applyFont="1" applyFill="1" applyBorder="1" applyAlignment="1">
      <alignment horizontal="center" vertical="center" wrapText="1"/>
    </xf>
    <xf numFmtId="176" fontId="4" fillId="0" borderId="19" xfId="1" applyNumberFormat="1" applyFont="1" applyFill="1" applyBorder="1" applyAlignment="1">
      <alignment horizontal="center" vertical="center" wrapText="1"/>
    </xf>
    <xf numFmtId="176" fontId="37" fillId="7" borderId="19" xfId="1" applyNumberFormat="1" applyFont="1" applyFill="1" applyBorder="1" applyAlignment="1">
      <alignment horizontal="right" vertical="center" wrapText="1"/>
    </xf>
    <xf numFmtId="177" fontId="4" fillId="0" borderId="19" xfId="1" applyNumberFormat="1" applyFont="1" applyFill="1" applyBorder="1" applyAlignment="1">
      <alignment horizontal="right" vertical="center"/>
    </xf>
    <xf numFmtId="177" fontId="4" fillId="0" borderId="19" xfId="1" applyNumberFormat="1" applyFont="1" applyFill="1" applyBorder="1" applyAlignment="1">
      <alignment horizontal="left" vertical="center"/>
    </xf>
    <xf numFmtId="176" fontId="4" fillId="7" borderId="19" xfId="1" applyNumberFormat="1" applyFont="1" applyFill="1" applyBorder="1" applyAlignment="1">
      <alignment horizontal="right" vertical="center" wrapText="1"/>
    </xf>
    <xf numFmtId="0" fontId="30" fillId="0" borderId="0" xfId="1" applyFont="1" applyBorder="1" applyAlignment="1">
      <alignment horizontal="center" vertical="center" shrinkToFit="1"/>
    </xf>
    <xf numFmtId="0" fontId="39" fillId="0" borderId="0" xfId="0" applyFont="1">
      <alignment vertical="center"/>
    </xf>
    <xf numFmtId="0" fontId="27" fillId="0" borderId="0" xfId="1" applyFont="1" applyBorder="1" applyAlignment="1">
      <alignment horizontal="center" vertical="center" wrapText="1"/>
    </xf>
    <xf numFmtId="176" fontId="37" fillId="0" borderId="19" xfId="1" applyNumberFormat="1" applyFont="1" applyFill="1" applyBorder="1" applyAlignment="1">
      <alignment horizontal="center" vertical="center" wrapText="1"/>
    </xf>
    <xf numFmtId="176" fontId="19" fillId="0" borderId="0" xfId="1" applyNumberFormat="1" applyFont="1" applyBorder="1" applyAlignment="1">
      <alignment horizontal="center" vertical="center" wrapText="1"/>
    </xf>
    <xf numFmtId="176" fontId="41" fillId="0" borderId="19" xfId="1" applyNumberFormat="1" applyFont="1" applyFill="1" applyBorder="1" applyAlignment="1">
      <alignment horizontal="right" vertical="center" wrapText="1"/>
    </xf>
    <xf numFmtId="176" fontId="41" fillId="0" borderId="19" xfId="1" applyNumberFormat="1" applyFont="1" applyFill="1" applyBorder="1" applyAlignment="1">
      <alignment horizontal="center" vertical="center" wrapText="1"/>
    </xf>
    <xf numFmtId="14" fontId="42" fillId="0" borderId="19" xfId="1" applyNumberFormat="1" applyFont="1" applyFill="1" applyBorder="1" applyAlignment="1">
      <alignment horizontal="center" vertical="center" wrapText="1"/>
    </xf>
    <xf numFmtId="176" fontId="43" fillId="0" borderId="19" xfId="1" applyNumberFormat="1" applyFont="1" applyFill="1" applyBorder="1" applyAlignment="1">
      <alignment horizontal="right" vertical="center" shrinkToFit="1"/>
    </xf>
    <xf numFmtId="0" fontId="37" fillId="0" borderId="5" xfId="1" applyFont="1" applyFill="1" applyBorder="1" applyAlignment="1">
      <alignment horizontal="center" vertical="center" wrapText="1"/>
    </xf>
    <xf numFmtId="0" fontId="4" fillId="6" borderId="26" xfId="1" applyFont="1" applyFill="1" applyBorder="1" applyAlignment="1">
      <alignment horizontal="center" vertical="center" wrapText="1"/>
    </xf>
    <xf numFmtId="176" fontId="32" fillId="6" borderId="26" xfId="1" applyNumberFormat="1" applyFont="1" applyFill="1" applyBorder="1" applyAlignment="1">
      <alignment horizontal="right" vertical="center" wrapText="1"/>
    </xf>
    <xf numFmtId="0" fontId="11" fillId="0" borderId="0" xfId="1" applyFont="1" applyBorder="1" applyAlignment="1">
      <alignment horizontal="center" vertical="center" wrapText="1"/>
    </xf>
    <xf numFmtId="0" fontId="4" fillId="0" borderId="19" xfId="1" applyFont="1" applyFill="1" applyBorder="1" applyAlignment="1">
      <alignment horizontal="center" vertical="center" wrapText="1"/>
    </xf>
    <xf numFmtId="176" fontId="4" fillId="0" borderId="19" xfId="1" applyNumberFormat="1" applyFont="1" applyFill="1" applyBorder="1" applyAlignment="1">
      <alignment horizontal="center" vertical="center" wrapText="1"/>
    </xf>
    <xf numFmtId="14" fontId="41" fillId="0" borderId="19" xfId="1" applyNumberFormat="1" applyFont="1" applyBorder="1" applyAlignment="1">
      <alignment horizontal="center" vertical="center"/>
    </xf>
    <xf numFmtId="14" fontId="40" fillId="0" borderId="19" xfId="1" applyNumberFormat="1" applyFont="1" applyBorder="1" applyAlignment="1">
      <alignment horizontal="left" vertical="center"/>
    </xf>
    <xf numFmtId="176" fontId="41" fillId="0" borderId="19" xfId="1" applyNumberFormat="1" applyFont="1" applyFill="1" applyBorder="1" applyAlignment="1">
      <alignment horizontal="right" vertical="center" shrinkToFit="1"/>
    </xf>
    <xf numFmtId="14" fontId="30" fillId="0" borderId="19" xfId="1" applyNumberFormat="1" applyFont="1" applyBorder="1" applyAlignment="1">
      <alignment horizontal="center" vertical="center" wrapText="1"/>
    </xf>
    <xf numFmtId="176" fontId="33" fillId="0" borderId="19" xfId="1" applyNumberFormat="1" applyFont="1" applyFill="1" applyBorder="1" applyAlignment="1">
      <alignment horizontal="right" vertical="center" wrapText="1"/>
    </xf>
    <xf numFmtId="176" fontId="33" fillId="0" borderId="19" xfId="1" applyNumberFormat="1" applyFont="1" applyFill="1" applyBorder="1" applyAlignment="1">
      <alignment horizontal="center" vertical="center" wrapText="1"/>
    </xf>
    <xf numFmtId="176" fontId="45" fillId="0" borderId="0" xfId="1" applyNumberFormat="1" applyFont="1" applyBorder="1" applyAlignment="1">
      <alignment horizontal="center" vertical="center" wrapText="1"/>
    </xf>
    <xf numFmtId="176" fontId="4" fillId="6" borderId="5" xfId="1" applyNumberFormat="1" applyFont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left" vertical="center" wrapText="1"/>
    </xf>
    <xf numFmtId="0" fontId="7" fillId="0" borderId="2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13" fillId="0" borderId="4" xfId="1" applyFont="1" applyBorder="1" applyAlignment="1">
      <alignment horizontal="center" vertical="center" wrapText="1"/>
    </xf>
    <xf numFmtId="0" fontId="13" fillId="0" borderId="12" xfId="1" applyFont="1" applyBorder="1" applyAlignment="1">
      <alignment horizontal="center" vertical="center" wrapText="1"/>
    </xf>
    <xf numFmtId="0" fontId="13" fillId="0" borderId="7" xfId="1" applyFont="1" applyBorder="1" applyAlignment="1">
      <alignment horizontal="center" vertical="center" wrapText="1"/>
    </xf>
    <xf numFmtId="0" fontId="13" fillId="0" borderId="6" xfId="1" applyFont="1" applyBorder="1" applyAlignment="1">
      <alignment horizontal="center" vertical="center" wrapText="1"/>
    </xf>
    <xf numFmtId="176" fontId="12" fillId="3" borderId="11" xfId="1" applyNumberFormat="1" applyFont="1" applyFill="1" applyBorder="1" applyAlignment="1">
      <alignment horizontal="center" vertical="center" wrapText="1"/>
    </xf>
    <xf numFmtId="176" fontId="12" fillId="3" borderId="5" xfId="1" applyNumberFormat="1" applyFont="1" applyFill="1" applyBorder="1" applyAlignment="1">
      <alignment horizontal="center" vertical="center" wrapText="1"/>
    </xf>
    <xf numFmtId="0" fontId="10" fillId="3" borderId="10" xfId="1" applyFont="1" applyFill="1" applyBorder="1" applyAlignment="1">
      <alignment horizontal="center" vertical="center" wrapText="1"/>
    </xf>
    <xf numFmtId="0" fontId="10" fillId="3" borderId="9" xfId="1" applyFont="1" applyFill="1" applyBorder="1" applyAlignment="1">
      <alignment horizontal="center" vertical="center" wrapText="1"/>
    </xf>
    <xf numFmtId="0" fontId="10" fillId="3" borderId="8" xfId="1" applyFont="1" applyFill="1" applyBorder="1" applyAlignment="1">
      <alignment horizontal="center" vertical="center" wrapText="1"/>
    </xf>
    <xf numFmtId="0" fontId="10" fillId="3" borderId="3" xfId="1" applyFont="1" applyFill="1" applyBorder="1" applyAlignment="1">
      <alignment horizontal="center" vertical="center" wrapText="1"/>
    </xf>
    <xf numFmtId="0" fontId="10" fillId="3" borderId="2" xfId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 wrapText="1"/>
    </xf>
    <xf numFmtId="0" fontId="26" fillId="0" borderId="25" xfId="1" applyFont="1" applyBorder="1" applyAlignment="1">
      <alignment horizontal="right" vertical="center"/>
    </xf>
    <xf numFmtId="0" fontId="11" fillId="0" borderId="3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20" fillId="0" borderId="3" xfId="1" applyFont="1" applyBorder="1" applyAlignment="1">
      <alignment horizontal="center" vertical="center" shrinkToFit="1"/>
    </xf>
    <xf numFmtId="0" fontId="20" fillId="0" borderId="2" xfId="1" applyFont="1" applyBorder="1" applyAlignment="1">
      <alignment horizontal="center" vertical="center" shrinkToFit="1"/>
    </xf>
    <xf numFmtId="0" fontId="20" fillId="0" borderId="1" xfId="1" applyFont="1" applyBorder="1" applyAlignment="1">
      <alignment horizontal="center" vertical="center" shrinkToFit="1"/>
    </xf>
    <xf numFmtId="0" fontId="10" fillId="0" borderId="3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3" fillId="0" borderId="23" xfId="1" applyFont="1" applyBorder="1" applyAlignment="1">
      <alignment horizontal="center" vertical="center" wrapText="1"/>
    </xf>
    <xf numFmtId="0" fontId="3" fillId="0" borderId="22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11" fillId="0" borderId="23" xfId="1" applyFont="1" applyBorder="1" applyAlignment="1">
      <alignment horizontal="center" vertical="center" wrapText="1"/>
    </xf>
    <xf numFmtId="0" fontId="11" fillId="0" borderId="24" xfId="1" applyFont="1" applyBorder="1" applyAlignment="1">
      <alignment horizontal="center" vertical="center" wrapText="1"/>
    </xf>
    <xf numFmtId="0" fontId="11" fillId="0" borderId="22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 wrapText="1"/>
    </xf>
    <xf numFmtId="0" fontId="11" fillId="3" borderId="23" xfId="1" applyFont="1" applyFill="1" applyBorder="1" applyAlignment="1">
      <alignment horizontal="center" vertical="center" wrapText="1"/>
    </xf>
    <xf numFmtId="0" fontId="11" fillId="3" borderId="22" xfId="1" applyFont="1" applyFill="1" applyBorder="1" applyAlignment="1">
      <alignment horizontal="center" vertical="center" wrapText="1"/>
    </xf>
    <xf numFmtId="0" fontId="15" fillId="0" borderId="16" xfId="1" applyFont="1" applyBorder="1" applyAlignment="1">
      <alignment horizontal="center" vertical="center" wrapText="1"/>
    </xf>
    <xf numFmtId="0" fontId="15" fillId="0" borderId="18" xfId="1" applyFont="1" applyBorder="1" applyAlignment="1">
      <alignment horizontal="center" vertical="center" wrapText="1"/>
    </xf>
    <xf numFmtId="0" fontId="3" fillId="0" borderId="3" xfId="1" applyFont="1" applyBorder="1" applyAlignment="1">
      <alignment vertical="top" wrapText="1"/>
    </xf>
    <xf numFmtId="0" fontId="3" fillId="0" borderId="2" xfId="1" applyFont="1" applyBorder="1" applyAlignment="1">
      <alignment vertical="top" wrapText="1"/>
    </xf>
    <xf numFmtId="0" fontId="3" fillId="0" borderId="1" xfId="1" applyFont="1" applyBorder="1" applyAlignment="1">
      <alignment vertical="top" wrapText="1"/>
    </xf>
    <xf numFmtId="0" fontId="3" fillId="0" borderId="3" xfId="1" applyFont="1" applyBorder="1" applyAlignment="1">
      <alignment horizontal="left" vertical="center" wrapText="1"/>
    </xf>
    <xf numFmtId="0" fontId="3" fillId="0" borderId="2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4" fillId="0" borderId="19" xfId="1" applyFont="1" applyFill="1" applyBorder="1" applyAlignment="1">
      <alignment horizontal="center" vertical="center" wrapText="1"/>
    </xf>
    <xf numFmtId="0" fontId="30" fillId="0" borderId="0" xfId="1" applyFont="1" applyFill="1" applyBorder="1" applyAlignment="1">
      <alignment horizontal="center" vertical="center"/>
    </xf>
    <xf numFmtId="0" fontId="30" fillId="0" borderId="3" xfId="1" applyFont="1" applyFill="1" applyBorder="1" applyAlignment="1">
      <alignment horizontal="center" vertical="center" wrapText="1"/>
    </xf>
    <xf numFmtId="0" fontId="30" fillId="0" borderId="2" xfId="1" applyFont="1" applyFill="1" applyBorder="1" applyAlignment="1">
      <alignment horizontal="center" vertical="center" wrapText="1"/>
    </xf>
    <xf numFmtId="0" fontId="30" fillId="0" borderId="1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33" fillId="0" borderId="3" xfId="1" applyFont="1" applyFill="1" applyBorder="1" applyAlignment="1">
      <alignment horizontal="left" vertical="center" wrapText="1"/>
    </xf>
    <xf numFmtId="0" fontId="33" fillId="0" borderId="2" xfId="1" applyFont="1" applyFill="1" applyBorder="1" applyAlignment="1">
      <alignment horizontal="left" vertical="center" wrapText="1"/>
    </xf>
    <xf numFmtId="0" fontId="33" fillId="0" borderId="1" xfId="1" applyFont="1" applyFill="1" applyBorder="1" applyAlignment="1">
      <alignment horizontal="left" vertical="center" wrapText="1"/>
    </xf>
    <xf numFmtId="176" fontId="4" fillId="0" borderId="19" xfId="1" applyNumberFormat="1" applyFont="1" applyFill="1" applyBorder="1" applyAlignment="1">
      <alignment horizontal="center" vertical="center" wrapText="1"/>
    </xf>
    <xf numFmtId="0" fontId="16" fillId="0" borderId="19" xfId="1" applyFont="1" applyFill="1" applyBorder="1" applyAlignment="1">
      <alignment horizontal="center" vertical="center" wrapText="1"/>
    </xf>
    <xf numFmtId="176" fontId="12" fillId="0" borderId="19" xfId="1" applyNumberFormat="1" applyFont="1" applyFill="1" applyBorder="1" applyAlignment="1">
      <alignment horizontal="center" vertical="center" wrapText="1"/>
    </xf>
    <xf numFmtId="0" fontId="8" fillId="3" borderId="10" xfId="1" applyFont="1" applyFill="1" applyBorder="1" applyAlignment="1">
      <alignment horizontal="center" vertical="center" wrapText="1"/>
    </xf>
    <xf numFmtId="0" fontId="8" fillId="3" borderId="9" xfId="1" applyFont="1" applyFill="1" applyBorder="1" applyAlignment="1">
      <alignment horizontal="center" vertical="center" wrapText="1"/>
    </xf>
    <xf numFmtId="0" fontId="8" fillId="3" borderId="8" xfId="1" applyFont="1" applyFill="1" applyBorder="1" applyAlignment="1">
      <alignment horizontal="center" vertical="center" wrapText="1"/>
    </xf>
    <xf numFmtId="178" fontId="12" fillId="0" borderId="19" xfId="1" applyNumberFormat="1" applyFont="1" applyFill="1" applyBorder="1" applyAlignment="1">
      <alignment horizontal="center" vertical="center" wrapText="1"/>
    </xf>
    <xf numFmtId="0" fontId="8" fillId="3" borderId="3" xfId="1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176" fontId="37" fillId="6" borderId="20" xfId="1" applyNumberFormat="1" applyFont="1" applyFill="1" applyBorder="1" applyAlignment="1">
      <alignment horizontal="center" vertical="center" wrapText="1"/>
    </xf>
    <xf numFmtId="176" fontId="37" fillId="6" borderId="5" xfId="1" applyNumberFormat="1" applyFont="1" applyFill="1" applyBorder="1" applyAlignment="1">
      <alignment horizontal="center" vertical="center" wrapText="1"/>
    </xf>
    <xf numFmtId="0" fontId="4" fillId="0" borderId="26" xfId="1" applyFont="1" applyFill="1" applyBorder="1" applyAlignment="1">
      <alignment horizontal="center" vertical="center" wrapText="1"/>
    </xf>
    <xf numFmtId="0" fontId="16" fillId="0" borderId="5" xfId="1" applyFont="1" applyFill="1" applyBorder="1" applyAlignment="1">
      <alignment horizontal="center" vertical="center" wrapText="1"/>
    </xf>
    <xf numFmtId="176" fontId="12" fillId="0" borderId="5" xfId="1" applyNumberFormat="1" applyFont="1" applyFill="1" applyBorder="1" applyAlignment="1">
      <alignment horizontal="center" vertical="center" wrapText="1"/>
    </xf>
    <xf numFmtId="176" fontId="4" fillId="0" borderId="5" xfId="1" applyNumberFormat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 wrapText="1"/>
    </xf>
    <xf numFmtId="0" fontId="8" fillId="3" borderId="25" xfId="1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 wrapText="1"/>
    </xf>
    <xf numFmtId="176" fontId="30" fillId="0" borderId="3" xfId="1" applyNumberFormat="1" applyFont="1" applyFill="1" applyBorder="1" applyAlignment="1">
      <alignment horizontal="center" vertical="center" wrapText="1"/>
    </xf>
    <xf numFmtId="176" fontId="30" fillId="0" borderId="2" xfId="1" applyNumberFormat="1" applyFont="1" applyFill="1" applyBorder="1" applyAlignment="1">
      <alignment horizontal="center" vertical="center" wrapText="1"/>
    </xf>
    <xf numFmtId="176" fontId="30" fillId="0" borderId="1" xfId="1" applyNumberFormat="1" applyFont="1" applyFill="1" applyBorder="1" applyAlignment="1">
      <alignment horizontal="center" vertical="center" wrapText="1"/>
    </xf>
    <xf numFmtId="176" fontId="4" fillId="6" borderId="20" xfId="1" applyNumberFormat="1" applyFont="1" applyFill="1" applyBorder="1" applyAlignment="1">
      <alignment horizontal="center" vertical="center" wrapText="1"/>
    </xf>
    <xf numFmtId="176" fontId="4" fillId="6" borderId="5" xfId="1" applyNumberFormat="1" applyFont="1" applyFill="1" applyBorder="1" applyAlignment="1">
      <alignment horizontal="center" vertical="center" wrapText="1"/>
    </xf>
    <xf numFmtId="0" fontId="33" fillId="0" borderId="19" xfId="1" applyFont="1" applyFill="1" applyBorder="1" applyAlignment="1">
      <alignment horizontal="center" vertical="center" wrapText="1"/>
    </xf>
    <xf numFmtId="0" fontId="4" fillId="0" borderId="19" xfId="1" applyFont="1" applyFill="1" applyBorder="1" applyAlignment="1">
      <alignment horizontal="center" vertical="top" wrapText="1"/>
    </xf>
  </cellXfs>
  <cellStyles count="7">
    <cellStyle name="百分比 2" xfId="6"/>
    <cellStyle name="常规" xfId="0" builtinId="0"/>
    <cellStyle name="常规 2" xfId="1"/>
    <cellStyle name="常规 2 2" xfId="2"/>
    <cellStyle name="常规 3" xfId="3"/>
    <cellStyle name="常规 4" xfId="4"/>
    <cellStyle name="常规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5.jpeg"/><Relationship Id="rId1" Type="http://schemas.openxmlformats.org/officeDocument/2006/relationships/image" Target="../media/image2.png"/><Relationship Id="rId4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png"/><Relationship Id="rId3" Type="http://schemas.openxmlformats.org/officeDocument/2006/relationships/image" Target="../media/image12.jpeg"/><Relationship Id="rId7" Type="http://schemas.openxmlformats.org/officeDocument/2006/relationships/image" Target="../media/image16.jpeg"/><Relationship Id="rId2" Type="http://schemas.openxmlformats.org/officeDocument/2006/relationships/image" Target="../media/image11.jpeg"/><Relationship Id="rId1" Type="http://schemas.openxmlformats.org/officeDocument/2006/relationships/image" Target="../media/image10.png"/><Relationship Id="rId6" Type="http://schemas.openxmlformats.org/officeDocument/2006/relationships/image" Target="../media/image15.png"/><Relationship Id="rId5" Type="http://schemas.openxmlformats.org/officeDocument/2006/relationships/image" Target="../media/image14.png"/><Relationship Id="rId4" Type="http://schemas.openxmlformats.org/officeDocument/2006/relationships/image" Target="../media/image13.jpeg"/><Relationship Id="rId9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19050</xdr:colOff>
      <xdr:row>3</xdr:row>
      <xdr:rowOff>114300</xdr:rowOff>
    </xdr:from>
    <xdr:ext cx="4572000" cy="3105150"/>
    <xdr:pic>
      <xdr:nvPicPr>
        <xdr:cNvPr id="2" name="图片 1" descr="C:\Users\Administrator\Documents\Tencent Files\501232853\Image\C2C\KR_6D~(]4${MO~B2@CMW{H9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1133475"/>
          <a:ext cx="4572000" cy="3105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</xdr:row>
      <xdr:rowOff>0</xdr:rowOff>
    </xdr:from>
    <xdr:ext cx="7620000" cy="466725"/>
    <xdr:pic>
      <xdr:nvPicPr>
        <xdr:cNvPr id="3" name="图片 2" descr="C:\Users\Administrator\Documents\Tencent Files\501232853\Image\C2C\`((}K_Y)`B%1JM[@BMAUK`4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171450"/>
          <a:ext cx="76200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25</xdr:row>
      <xdr:rowOff>0</xdr:rowOff>
    </xdr:from>
    <xdr:ext cx="9142857" cy="12190476"/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58000" y="4286250"/>
          <a:ext cx="9142857" cy="12190476"/>
        </a:xfrm>
        <a:prstGeom prst="rect">
          <a:avLst/>
        </a:prstGeom>
      </xdr:spPr>
    </xdr:pic>
    <xdr:clientData/>
  </xdr:oneCellAnchor>
  <xdr:oneCellAnchor>
    <xdr:from>
      <xdr:col>8</xdr:col>
      <xdr:colOff>742950</xdr:colOff>
      <xdr:row>42</xdr:row>
      <xdr:rowOff>66675</xdr:rowOff>
    </xdr:from>
    <xdr:ext cx="9144000" cy="12192000"/>
    <xdr:pic>
      <xdr:nvPicPr>
        <xdr:cNvPr id="5" name="图片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7267575"/>
          <a:ext cx="9144000" cy="1219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97</xdr:row>
      <xdr:rowOff>95250</xdr:rowOff>
    </xdr:from>
    <xdr:ext cx="9144000" cy="12192000"/>
    <xdr:pic>
      <xdr:nvPicPr>
        <xdr:cNvPr id="6" name="图片 5" descr="C:\Users\Administrator\Documents\Tencent Files\501232853\Image\C2C\W_X1GRF$(E]S)$MJX%$E0X7.jpg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725900"/>
          <a:ext cx="9144000" cy="1219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6153785" cy="7131685"/>
    <xdr:pic>
      <xdr:nvPicPr>
        <xdr:cNvPr id="7" name="图片 6" descr="C:\Users\Administrator\AppData\Roaming\Tencent\Users\501232853\QQ\WinTemp\RichOle\(GB_F3TWG`A~BTN~9~IW(OR.png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5657850"/>
          <a:ext cx="6153785" cy="713168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1</xdr:row>
      <xdr:rowOff>0</xdr:rowOff>
    </xdr:from>
    <xdr:ext cx="7620000" cy="466725"/>
    <xdr:pic>
      <xdr:nvPicPr>
        <xdr:cNvPr id="3" name="图片 2" descr="C:\Users\Administrator\Documents\Tencent Files\501232853\Image\C2C\`((}K_Y)`B%1JM[@BMAUK`4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6850" y="371475"/>
          <a:ext cx="76200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97</xdr:row>
      <xdr:rowOff>95250</xdr:rowOff>
    </xdr:from>
    <xdr:ext cx="9144000" cy="12192000"/>
    <xdr:pic>
      <xdr:nvPicPr>
        <xdr:cNvPr id="6" name="图片 5" descr="C:\Users\Administrator\Documents\Tencent Files\501232853\Image\C2C\W_X1GRF$(E]S)$MJX%$E0X7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59900"/>
          <a:ext cx="9144000" cy="1219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10</xdr:col>
      <xdr:colOff>790575</xdr:colOff>
      <xdr:row>12</xdr:row>
      <xdr:rowOff>114300</xdr:rowOff>
    </xdr:from>
    <xdr:to>
      <xdr:col>13</xdr:col>
      <xdr:colOff>152400</xdr:colOff>
      <xdr:row>26</xdr:row>
      <xdr:rowOff>171450</xdr:rowOff>
    </xdr:to>
    <xdr:pic>
      <xdr:nvPicPr>
        <xdr:cNvPr id="9" name="图片 8" descr="C:\Users\Administrator\AppData\Roaming\Tencent\Users\501232853\QQ\WinTemp\RichOle\LIW]T74D}]$Y{{W61BU$`BC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1075" y="3943350"/>
          <a:ext cx="4257675" cy="3028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4</xdr:row>
      <xdr:rowOff>0</xdr:rowOff>
    </xdr:from>
    <xdr:to>
      <xdr:col>13</xdr:col>
      <xdr:colOff>1047750</xdr:colOff>
      <xdr:row>5</xdr:row>
      <xdr:rowOff>314325</xdr:rowOff>
    </xdr:to>
    <xdr:pic>
      <xdr:nvPicPr>
        <xdr:cNvPr id="7" name="图片 6" descr="C:\Users\Administrator\AppData\Roaming\Tencent\Users\501232853\QQ\WinTemp\RichOle\~OH~Y2U)T$[FCA6~S[KO0B9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6850" y="1314450"/>
          <a:ext cx="46672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1</xdr:col>
      <xdr:colOff>304800</xdr:colOff>
      <xdr:row>30</xdr:row>
      <xdr:rowOff>133350</xdr:rowOff>
    </xdr:to>
    <xdr:sp macro="" textlink="">
      <xdr:nvSpPr>
        <xdr:cNvPr id="3073" name="AutoShape 1" descr="C:\Users\Administrator\AppData\Roaming\Tencent\Users\501232853\QQ\WinTemp\RichOle\R371HOJ7N]YT$EXN(`NPS.png"/>
        <xdr:cNvSpPr>
          <a:spLocks noChangeAspect="1" noChangeArrowheads="1"/>
        </xdr:cNvSpPr>
      </xdr:nvSpPr>
      <xdr:spPr bwMode="auto">
        <a:xfrm>
          <a:off x="276225" y="10106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304800</xdr:colOff>
      <xdr:row>30</xdr:row>
      <xdr:rowOff>133350</xdr:rowOff>
    </xdr:to>
    <xdr:sp macro="" textlink="">
      <xdr:nvSpPr>
        <xdr:cNvPr id="3076" name="AutoShape 4" descr="C:\Users\Administrator\AppData\Roaming\Tencent\Users\501232853\QQ\WinTemp\RichOle\R371HOJ7N]YT$EXN(`NPS.png"/>
        <xdr:cNvSpPr>
          <a:spLocks noChangeAspect="1" noChangeArrowheads="1"/>
        </xdr:cNvSpPr>
      </xdr:nvSpPr>
      <xdr:spPr bwMode="auto">
        <a:xfrm>
          <a:off x="276225" y="10106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15</xdr:col>
      <xdr:colOff>85725</xdr:colOff>
      <xdr:row>69</xdr:row>
      <xdr:rowOff>142875</xdr:rowOff>
    </xdr:to>
    <xdr:pic>
      <xdr:nvPicPr>
        <xdr:cNvPr id="7" name="图片 6" descr="C:\Users\Administrator\AppData\Roaming\Tencent\Users\501232853\QQ\WinTemp\RichOle\T{_5HK)AK6YPO_A%II5IM]0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0106025"/>
          <a:ext cx="8343900" cy="7143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1</xdr:col>
      <xdr:colOff>304800</xdr:colOff>
      <xdr:row>30</xdr:row>
      <xdr:rowOff>133350</xdr:rowOff>
    </xdr:to>
    <xdr:sp macro="" textlink="">
      <xdr:nvSpPr>
        <xdr:cNvPr id="2" name="AutoShape 1" descr="C:\Users\Administrator\AppData\Roaming\Tencent\Users\501232853\QQ\WinTemp\RichOle\R371HOJ7N]YT$EXN(`NPS.png"/>
        <xdr:cNvSpPr>
          <a:spLocks noChangeAspect="1" noChangeArrowheads="1"/>
        </xdr:cNvSpPr>
      </xdr:nvSpPr>
      <xdr:spPr bwMode="auto">
        <a:xfrm>
          <a:off x="276225" y="10106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304800</xdr:colOff>
      <xdr:row>30</xdr:row>
      <xdr:rowOff>133350</xdr:rowOff>
    </xdr:to>
    <xdr:sp macro="" textlink="">
      <xdr:nvSpPr>
        <xdr:cNvPr id="3" name="AutoShape 4" descr="C:\Users\Administrator\AppData\Roaming\Tencent\Users\501232853\QQ\WinTemp\RichOle\R371HOJ7N]YT$EXN(`NPS.png"/>
        <xdr:cNvSpPr>
          <a:spLocks noChangeAspect="1" noChangeArrowheads="1"/>
        </xdr:cNvSpPr>
      </xdr:nvSpPr>
      <xdr:spPr bwMode="auto">
        <a:xfrm>
          <a:off x="276225" y="10106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10</xdr:row>
      <xdr:rowOff>0</xdr:rowOff>
    </xdr:from>
    <xdr:to>
      <xdr:col>18</xdr:col>
      <xdr:colOff>47625</xdr:colOff>
      <xdr:row>13</xdr:row>
      <xdr:rowOff>0</xdr:rowOff>
    </xdr:to>
    <xdr:pic>
      <xdr:nvPicPr>
        <xdr:cNvPr id="4" name="图片 3" descr="C:\Users\Administrator\AppData\Roaming\Tencent\Users\501232853\QQ\WinTemp\RichOle\~~%HM)C8V3N$%4}Q50VBQ5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9175" y="3629025"/>
          <a:ext cx="3295650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31</xdr:row>
      <xdr:rowOff>133350</xdr:rowOff>
    </xdr:to>
    <xdr:sp macro="" textlink="">
      <xdr:nvSpPr>
        <xdr:cNvPr id="2" name="AutoShape 1" descr="C:\Users\Administrator\AppData\Roaming\Tencent\Users\501232853\QQ\WinTemp\RichOle\R371HOJ7N]YT$EXN(`NPS.png"/>
        <xdr:cNvSpPr>
          <a:spLocks noChangeAspect="1" noChangeArrowheads="1"/>
        </xdr:cNvSpPr>
      </xdr:nvSpPr>
      <xdr:spPr bwMode="auto">
        <a:xfrm>
          <a:off x="276225" y="10182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31</xdr:row>
      <xdr:rowOff>133350</xdr:rowOff>
    </xdr:to>
    <xdr:sp macro="" textlink="">
      <xdr:nvSpPr>
        <xdr:cNvPr id="3" name="AutoShape 4" descr="C:\Users\Administrator\AppData\Roaming\Tencent\Users\501232853\QQ\WinTemp\RichOle\R371HOJ7N]YT$EXN(`NPS.png"/>
        <xdr:cNvSpPr>
          <a:spLocks noChangeAspect="1" noChangeArrowheads="1"/>
        </xdr:cNvSpPr>
      </xdr:nvSpPr>
      <xdr:spPr bwMode="auto">
        <a:xfrm>
          <a:off x="276225" y="10182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133350</xdr:colOff>
      <xdr:row>8</xdr:row>
      <xdr:rowOff>333375</xdr:rowOff>
    </xdr:from>
    <xdr:to>
      <xdr:col>19</xdr:col>
      <xdr:colOff>85725</xdr:colOff>
      <xdr:row>12</xdr:row>
      <xdr:rowOff>85725</xdr:rowOff>
    </xdr:to>
    <xdr:pic>
      <xdr:nvPicPr>
        <xdr:cNvPr id="4" name="图片 3" descr="C:\Users\Administrator\AppData\Roaming\Tencent\Users\501232853\QQ\WinTemp\RichOle\~~%HM)C8V3N$%4}Q50VBQ5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39275" y="2752725"/>
          <a:ext cx="3295650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0</xdr:colOff>
      <xdr:row>7</xdr:row>
      <xdr:rowOff>0</xdr:rowOff>
    </xdr:from>
    <xdr:to>
      <xdr:col>27</xdr:col>
      <xdr:colOff>219075</xdr:colOff>
      <xdr:row>78</xdr:row>
      <xdr:rowOff>57150</xdr:rowOff>
    </xdr:to>
    <xdr:pic>
      <xdr:nvPicPr>
        <xdr:cNvPr id="5" name="图片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0850" y="2314575"/>
          <a:ext cx="9525000" cy="1694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27</xdr:col>
      <xdr:colOff>219075</xdr:colOff>
      <xdr:row>108</xdr:row>
      <xdr:rowOff>85725</xdr:rowOff>
    </xdr:to>
    <xdr:pic>
      <xdr:nvPicPr>
        <xdr:cNvPr id="6" name="图片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0850" y="7410450"/>
          <a:ext cx="9525000" cy="1694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32</xdr:row>
      <xdr:rowOff>0</xdr:rowOff>
    </xdr:from>
    <xdr:to>
      <xdr:col>29</xdr:col>
      <xdr:colOff>123825</xdr:colOff>
      <xdr:row>130</xdr:row>
      <xdr:rowOff>142875</xdr:rowOff>
    </xdr:to>
    <xdr:pic>
      <xdr:nvPicPr>
        <xdr:cNvPr id="7" name="图片 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87200" y="11239500"/>
          <a:ext cx="9525000" cy="1694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123825</xdr:colOff>
      <xdr:row>7</xdr:row>
      <xdr:rowOff>304800</xdr:rowOff>
    </xdr:from>
    <xdr:to>
      <xdr:col>22</xdr:col>
      <xdr:colOff>952500</xdr:colOff>
      <xdr:row>11</xdr:row>
      <xdr:rowOff>9525</xdr:rowOff>
    </xdr:to>
    <xdr:pic>
      <xdr:nvPicPr>
        <xdr:cNvPr id="8" name="图片 7" descr="C:\Users\Administrator\AppData\Roaming\Tencent\Users\501232853\QQ\WinTemp\RichOle\MG{BGOG0UP~N57K`H18VB$R.png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0" y="2619375"/>
          <a:ext cx="7762875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257175</xdr:colOff>
      <xdr:row>22</xdr:row>
      <xdr:rowOff>238125</xdr:rowOff>
    </xdr:from>
    <xdr:to>
      <xdr:col>17</xdr:col>
      <xdr:colOff>885825</xdr:colOff>
      <xdr:row>24</xdr:row>
      <xdr:rowOff>361950</xdr:rowOff>
    </xdr:to>
    <xdr:pic>
      <xdr:nvPicPr>
        <xdr:cNvPr id="9" name="图片 8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0" y="7229475"/>
          <a:ext cx="2600325" cy="1019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228600</xdr:colOff>
      <xdr:row>11</xdr:row>
      <xdr:rowOff>190500</xdr:rowOff>
    </xdr:from>
    <xdr:to>
      <xdr:col>22</xdr:col>
      <xdr:colOff>494400</xdr:colOff>
      <xdr:row>25</xdr:row>
      <xdr:rowOff>342225</xdr:rowOff>
    </xdr:to>
    <xdr:pic>
      <xdr:nvPicPr>
        <xdr:cNvPr id="11" name="图片 10" descr="C:\Users\Administrator\Documents\Tencent Files\501232853\Image\C2C\Image4\1878D181BBB4FD83905EE07B6D5132EF.png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4475" y="3619500"/>
          <a:ext cx="7200000" cy="54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200025</xdr:colOff>
      <xdr:row>20</xdr:row>
      <xdr:rowOff>114300</xdr:rowOff>
    </xdr:from>
    <xdr:to>
      <xdr:col>17</xdr:col>
      <xdr:colOff>247650</xdr:colOff>
      <xdr:row>21</xdr:row>
      <xdr:rowOff>161925</xdr:rowOff>
    </xdr:to>
    <xdr:pic>
      <xdr:nvPicPr>
        <xdr:cNvPr id="12" name="图片 1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5248275"/>
          <a:ext cx="2019300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11</xdr:col>
      <xdr:colOff>752475</xdr:colOff>
      <xdr:row>71</xdr:row>
      <xdr:rowOff>161925</xdr:rowOff>
    </xdr:to>
    <xdr:pic>
      <xdr:nvPicPr>
        <xdr:cNvPr id="14" name="图片 13" descr="C:\Users\Administrator\AppData\Roaming\Tencent\Users\501232853\QQ\WinTemp\RichOle\Z2%]LR@]$2{HK2)HH57R0KN.png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11868150"/>
          <a:ext cx="6000750" cy="6334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U99"/>
  <sheetViews>
    <sheetView workbookViewId="0">
      <selection activeCell="C2" sqref="C2:F2"/>
    </sheetView>
  </sheetViews>
  <sheetFormatPr defaultColWidth="9" defaultRowHeight="13.5"/>
  <cols>
    <col min="1" max="1" width="4.75" style="3" customWidth="1"/>
    <col min="2" max="2" width="12" style="2" customWidth="1"/>
    <col min="3" max="3" width="16.5" style="2" customWidth="1"/>
    <col min="4" max="4" width="11.125" style="2" customWidth="1"/>
    <col min="5" max="5" width="3.875" style="3" customWidth="1"/>
    <col min="6" max="6" width="13.125" style="2" customWidth="1"/>
    <col min="7" max="7" width="3.875" style="3" customWidth="1"/>
    <col min="8" max="8" width="13.875" style="2" customWidth="1"/>
    <col min="9" max="9" width="17.625" style="2" customWidth="1"/>
    <col min="10" max="10" width="5.75" style="2" customWidth="1"/>
    <col min="11" max="11" width="16.75" style="1" customWidth="1"/>
    <col min="12" max="15" width="23.75" style="1" customWidth="1"/>
    <col min="16" max="16384" width="9" style="1"/>
  </cols>
  <sheetData>
    <row r="1" spans="1:21" ht="29.25" customHeight="1">
      <c r="A1" s="74"/>
      <c r="B1" s="74"/>
      <c r="C1" s="191" t="s">
        <v>53</v>
      </c>
      <c r="D1" s="191"/>
      <c r="E1" s="191"/>
      <c r="F1" s="191"/>
      <c r="G1" s="76"/>
      <c r="H1" s="75" t="s">
        <v>52</v>
      </c>
      <c r="I1" s="74"/>
      <c r="J1" s="73"/>
      <c r="L1" s="72" t="s">
        <v>52</v>
      </c>
      <c r="M1" s="70">
        <v>13</v>
      </c>
      <c r="N1" s="71" t="s">
        <v>44</v>
      </c>
      <c r="O1" s="70" t="s">
        <v>51</v>
      </c>
      <c r="P1" s="70"/>
      <c r="Q1" s="70" t="s">
        <v>50</v>
      </c>
      <c r="R1" s="69" t="s">
        <v>49</v>
      </c>
      <c r="S1" s="68" t="s">
        <v>48</v>
      </c>
      <c r="T1" s="67" t="s">
        <v>47</v>
      </c>
      <c r="U1" s="67" t="s">
        <v>46</v>
      </c>
    </row>
    <row r="2" spans="1:21" ht="26.1" customHeight="1">
      <c r="A2" s="192" t="s">
        <v>45</v>
      </c>
      <c r="B2" s="193"/>
      <c r="C2" s="194" t="s">
        <v>54</v>
      </c>
      <c r="D2" s="195"/>
      <c r="E2" s="195"/>
      <c r="F2" s="196"/>
      <c r="G2" s="197" t="s">
        <v>43</v>
      </c>
      <c r="H2" s="198"/>
      <c r="I2" s="66" t="s">
        <v>42</v>
      </c>
      <c r="J2" s="65"/>
    </row>
    <row r="3" spans="1:21" ht="26.1" customHeight="1">
      <c r="A3" s="192" t="s">
        <v>41</v>
      </c>
      <c r="B3" s="193"/>
      <c r="C3" s="64" t="s">
        <v>40</v>
      </c>
      <c r="D3" s="197" t="s">
        <v>39</v>
      </c>
      <c r="E3" s="199"/>
      <c r="F3" s="198"/>
      <c r="G3" s="197" t="s">
        <v>38</v>
      </c>
      <c r="H3" s="198"/>
      <c r="I3" s="63">
        <v>2790</v>
      </c>
      <c r="J3" s="62"/>
    </row>
    <row r="4" spans="1:21" ht="23.25" customHeight="1">
      <c r="A4" s="200" t="s">
        <v>37</v>
      </c>
      <c r="B4" s="201"/>
      <c r="C4" s="204"/>
      <c r="D4" s="205"/>
      <c r="E4" s="205"/>
      <c r="F4" s="205"/>
      <c r="G4" s="205"/>
      <c r="H4" s="205"/>
      <c r="I4" s="206"/>
      <c r="J4" s="28"/>
      <c r="K4" s="1">
        <f>C7*0.3</f>
        <v>506281.5</v>
      </c>
      <c r="L4"/>
    </row>
    <row r="5" spans="1:21" ht="23.25" customHeight="1">
      <c r="A5" s="202"/>
      <c r="B5" s="203"/>
      <c r="C5" s="207"/>
      <c r="D5" s="208"/>
      <c r="E5" s="208"/>
      <c r="F5" s="208"/>
      <c r="G5" s="208"/>
      <c r="H5" s="208"/>
      <c r="I5" s="209"/>
      <c r="J5" s="28"/>
    </row>
    <row r="6" spans="1:21" s="50" customFormat="1" ht="26.1" customHeight="1">
      <c r="A6" s="60" t="s">
        <v>36</v>
      </c>
      <c r="B6" s="58" t="s">
        <v>35</v>
      </c>
      <c r="C6" s="58" t="s">
        <v>34</v>
      </c>
      <c r="D6" s="59" t="s">
        <v>33</v>
      </c>
      <c r="E6" s="210" t="s">
        <v>32</v>
      </c>
      <c r="F6" s="211"/>
      <c r="G6" s="210" t="s">
        <v>31</v>
      </c>
      <c r="H6" s="211"/>
      <c r="I6" s="58" t="s">
        <v>30</v>
      </c>
      <c r="J6" s="52"/>
    </row>
    <row r="7" spans="1:21" s="50" customFormat="1" ht="26.1" customHeight="1">
      <c r="A7" s="57">
        <v>1</v>
      </c>
      <c r="B7" s="56">
        <v>42529</v>
      </c>
      <c r="C7" s="53">
        <v>1687605</v>
      </c>
      <c r="D7" s="53"/>
      <c r="E7" s="55"/>
      <c r="F7" s="53"/>
      <c r="G7" s="54"/>
      <c r="H7" s="53">
        <v>422000</v>
      </c>
      <c r="I7" s="53">
        <f>ROUNDUP(C7-D7-F7-H7,3)</f>
        <v>1265605</v>
      </c>
      <c r="J7" s="52"/>
      <c r="L7" s="51" t="s">
        <v>29</v>
      </c>
    </row>
    <row r="8" spans="1:21" ht="26.1" customHeight="1">
      <c r="A8" s="49"/>
      <c r="B8" s="44"/>
      <c r="C8" s="33"/>
      <c r="D8" s="33"/>
      <c r="E8" s="48"/>
      <c r="F8" s="33"/>
      <c r="G8" s="48" t="s">
        <v>28</v>
      </c>
      <c r="H8" s="33"/>
      <c r="I8" s="33"/>
      <c r="J8" s="28"/>
      <c r="K8" s="1">
        <f>C7*0.25</f>
        <v>421901.25</v>
      </c>
      <c r="L8" s="47" t="s">
        <v>27</v>
      </c>
    </row>
    <row r="9" spans="1:21" ht="24.95" customHeight="1">
      <c r="A9" s="41"/>
      <c r="B9" s="44"/>
      <c r="C9" s="33"/>
      <c r="D9" s="33"/>
      <c r="E9" s="39"/>
      <c r="F9" s="29"/>
      <c r="G9" s="38"/>
      <c r="H9" s="29"/>
      <c r="I9" s="33"/>
      <c r="J9" s="28"/>
    </row>
    <row r="10" spans="1:21" ht="24.95" customHeight="1">
      <c r="A10" s="41"/>
      <c r="B10" s="44"/>
      <c r="C10" s="33"/>
      <c r="D10" s="33"/>
      <c r="E10" s="39"/>
      <c r="F10" s="29"/>
      <c r="G10" s="38"/>
      <c r="H10" s="29"/>
      <c r="I10" s="33"/>
      <c r="J10" s="28"/>
    </row>
    <row r="11" spans="1:21" ht="24.95" customHeight="1">
      <c r="A11" s="41"/>
      <c r="B11" s="44"/>
      <c r="C11" s="33"/>
      <c r="D11" s="33"/>
      <c r="E11" s="39"/>
      <c r="F11" s="29"/>
      <c r="G11" s="38"/>
      <c r="H11" s="29"/>
      <c r="I11" s="33"/>
      <c r="J11" s="28"/>
    </row>
    <row r="12" spans="1:21" ht="24.95" customHeight="1">
      <c r="A12" s="41"/>
      <c r="B12" s="44"/>
      <c r="C12" s="33"/>
      <c r="D12" s="33"/>
      <c r="E12" s="39"/>
      <c r="F12" s="29"/>
      <c r="G12" s="38"/>
      <c r="H12" s="29"/>
      <c r="I12" s="33"/>
      <c r="J12" s="28"/>
    </row>
    <row r="13" spans="1:21" ht="24.95" customHeight="1">
      <c r="A13" s="41"/>
      <c r="B13" s="44"/>
      <c r="C13" s="33"/>
      <c r="D13" s="33"/>
      <c r="E13" s="39"/>
      <c r="F13" s="29"/>
      <c r="G13" s="38"/>
      <c r="H13" s="29"/>
      <c r="I13" s="33"/>
      <c r="J13" s="28"/>
      <c r="K13" s="43"/>
    </row>
    <row r="14" spans="1:21" ht="24.95" customHeight="1">
      <c r="A14" s="41"/>
      <c r="B14" s="44"/>
      <c r="C14" s="33"/>
      <c r="D14" s="33"/>
      <c r="E14" s="39"/>
      <c r="F14" s="29"/>
      <c r="G14" s="38"/>
      <c r="H14" s="29"/>
      <c r="I14" s="33"/>
      <c r="J14" s="28"/>
      <c r="K14" s="46" t="s">
        <v>26</v>
      </c>
      <c r="L14" s="45">
        <v>2790</v>
      </c>
      <c r="M14" s="45" t="s">
        <v>25</v>
      </c>
    </row>
    <row r="15" spans="1:21" ht="24.95" customHeight="1">
      <c r="A15" s="41"/>
      <c r="B15" s="44"/>
      <c r="C15" s="33"/>
      <c r="D15" s="33"/>
      <c r="E15" s="39"/>
      <c r="F15" s="29"/>
      <c r="G15" s="38"/>
      <c r="H15" s="29"/>
      <c r="I15" s="33"/>
      <c r="J15" s="28"/>
      <c r="K15" s="43"/>
      <c r="L15" s="42" t="s">
        <v>24</v>
      </c>
    </row>
    <row r="16" spans="1:21" ht="24.95" customHeight="1">
      <c r="A16" s="41"/>
      <c r="B16" s="40"/>
      <c r="C16" s="29"/>
      <c r="D16" s="33"/>
      <c r="E16" s="39"/>
      <c r="F16" s="29"/>
      <c r="G16" s="38"/>
      <c r="H16" s="29"/>
      <c r="I16" s="29"/>
      <c r="J16" s="28"/>
      <c r="K16" s="43"/>
      <c r="L16" s="42"/>
    </row>
    <row r="17" spans="1:16" ht="24.95" customHeight="1">
      <c r="A17" s="41"/>
      <c r="B17" s="40"/>
      <c r="C17" s="29"/>
      <c r="D17" s="33"/>
      <c r="E17" s="39"/>
      <c r="F17" s="29"/>
      <c r="G17" s="38"/>
      <c r="H17" s="29"/>
      <c r="I17" s="29"/>
      <c r="J17" s="28"/>
      <c r="K17" s="43"/>
      <c r="L17" s="42" t="s">
        <v>23</v>
      </c>
    </row>
    <row r="18" spans="1:16" ht="24.95" customHeight="1">
      <c r="A18" s="41"/>
      <c r="B18" s="40"/>
      <c r="C18" s="29"/>
      <c r="D18" s="33"/>
      <c r="E18" s="39"/>
      <c r="F18" s="29"/>
      <c r="G18" s="38"/>
      <c r="H18" s="29"/>
      <c r="I18" s="29"/>
      <c r="J18" s="28"/>
      <c r="L18" s="42" t="s">
        <v>22</v>
      </c>
    </row>
    <row r="19" spans="1:16" ht="24.95" customHeight="1">
      <c r="A19" s="41"/>
      <c r="B19" s="40"/>
      <c r="C19" s="29"/>
      <c r="D19" s="33"/>
      <c r="E19" s="39"/>
      <c r="F19" s="29"/>
      <c r="G19" s="38"/>
      <c r="H19" s="29"/>
      <c r="I19" s="29"/>
      <c r="J19" s="28"/>
      <c r="K19" s="37" t="s">
        <v>21</v>
      </c>
      <c r="L19" s="36" t="s">
        <v>20</v>
      </c>
    </row>
    <row r="20" spans="1:16" ht="24.95" customHeight="1" thickBot="1">
      <c r="A20" s="35"/>
      <c r="B20" s="34"/>
      <c r="C20" s="30"/>
      <c r="D20" s="33"/>
      <c r="E20" s="32"/>
      <c r="F20" s="30"/>
      <c r="G20" s="31"/>
      <c r="H20" s="30"/>
      <c r="I20" s="29"/>
      <c r="J20" s="28"/>
      <c r="L20" s="27"/>
    </row>
    <row r="21" spans="1:16" ht="24.95" customHeight="1" thickBot="1">
      <c r="A21" s="212" t="s">
        <v>19</v>
      </c>
      <c r="B21" s="213"/>
      <c r="C21" s="26">
        <f>C7+C8+C9+C10+C11+C12+C13+C14+C15++C16+C17+C18+C19+C20</f>
        <v>1687605</v>
      </c>
      <c r="D21" s="26"/>
      <c r="E21" s="25"/>
      <c r="F21" s="23"/>
      <c r="G21" s="24"/>
      <c r="H21" s="23"/>
      <c r="I21" s="22">
        <f>I7+I8+I9+I10+I11+I12+I13+I14+I15++I16+I17+I18+I19+I20</f>
        <v>1265605</v>
      </c>
      <c r="J21" s="21"/>
      <c r="L21" s="20" t="s">
        <v>18</v>
      </c>
      <c r="M21" s="19"/>
      <c r="N21" s="19"/>
      <c r="O21" s="19"/>
      <c r="P21" s="18"/>
    </row>
    <row r="22" spans="1:16" ht="26.1" customHeight="1">
      <c r="A22" s="179" t="s">
        <v>17</v>
      </c>
      <c r="B22" s="180"/>
      <c r="C22" s="183">
        <f>I7</f>
        <v>1265605</v>
      </c>
      <c r="D22" s="17" t="s">
        <v>16</v>
      </c>
      <c r="E22" s="185" t="s">
        <v>15</v>
      </c>
      <c r="F22" s="186"/>
      <c r="G22" s="186"/>
      <c r="H22" s="186"/>
      <c r="I22" s="187"/>
      <c r="J22" s="15"/>
      <c r="K22" s="11" t="s">
        <v>14</v>
      </c>
    </row>
    <row r="23" spans="1:16" ht="26.1" customHeight="1">
      <c r="A23" s="181"/>
      <c r="B23" s="182"/>
      <c r="C23" s="184"/>
      <c r="D23" s="16" t="s">
        <v>13</v>
      </c>
      <c r="E23" s="188" t="s">
        <v>12</v>
      </c>
      <c r="F23" s="189"/>
      <c r="G23" s="189"/>
      <c r="H23" s="189"/>
      <c r="I23" s="190"/>
      <c r="J23" s="15"/>
      <c r="K23" s="14" t="s">
        <v>11</v>
      </c>
      <c r="L23" s="11" t="s">
        <v>10</v>
      </c>
    </row>
    <row r="24" spans="1:16" ht="45" customHeight="1">
      <c r="A24" s="171" t="s">
        <v>9</v>
      </c>
      <c r="B24" s="172"/>
      <c r="C24" s="176" t="s">
        <v>8</v>
      </c>
      <c r="D24" s="177"/>
      <c r="E24" s="177"/>
      <c r="F24" s="177"/>
      <c r="G24" s="177"/>
      <c r="H24" s="177"/>
      <c r="I24" s="178"/>
      <c r="J24" s="13"/>
      <c r="K24" s="12" t="s">
        <v>7</v>
      </c>
      <c r="L24" s="11" t="s">
        <v>6</v>
      </c>
      <c r="M24" s="10"/>
      <c r="N24" s="9"/>
      <c r="O24" s="9"/>
    </row>
    <row r="25" spans="1:16" ht="45" customHeight="1">
      <c r="A25" s="171" t="s">
        <v>5</v>
      </c>
      <c r="B25" s="172"/>
      <c r="C25" s="173"/>
      <c r="D25" s="174"/>
      <c r="E25" s="174"/>
      <c r="F25" s="174"/>
      <c r="G25" s="174"/>
      <c r="H25" s="174"/>
      <c r="I25" s="175"/>
      <c r="J25" s="6"/>
      <c r="K25" s="8" t="s">
        <v>4</v>
      </c>
      <c r="M25" s="7" t="s">
        <v>3</v>
      </c>
    </row>
    <row r="26" spans="1:16" ht="45" customHeight="1">
      <c r="A26" s="171" t="s">
        <v>2</v>
      </c>
      <c r="B26" s="172"/>
      <c r="C26" s="173"/>
      <c r="D26" s="174"/>
      <c r="E26" s="174"/>
      <c r="F26" s="174"/>
      <c r="G26" s="174"/>
      <c r="H26" s="174"/>
      <c r="I26" s="175"/>
      <c r="J26" s="6"/>
    </row>
    <row r="27" spans="1:16" ht="45" customHeight="1">
      <c r="A27" s="171" t="s">
        <v>1</v>
      </c>
      <c r="B27" s="172"/>
      <c r="C27" s="173"/>
      <c r="D27" s="174"/>
      <c r="E27" s="174"/>
      <c r="F27" s="174"/>
      <c r="G27" s="174"/>
      <c r="H27" s="174"/>
      <c r="I27" s="175"/>
      <c r="J27" s="6"/>
    </row>
    <row r="28" spans="1:16" ht="42" customHeight="1">
      <c r="A28" s="171" t="s">
        <v>0</v>
      </c>
      <c r="B28" s="172"/>
      <c r="C28" s="173"/>
      <c r="D28" s="174"/>
      <c r="E28" s="174"/>
      <c r="F28" s="174"/>
      <c r="G28" s="174"/>
      <c r="H28" s="174"/>
      <c r="I28" s="175"/>
      <c r="J28" s="6"/>
    </row>
    <row r="29" spans="1:16">
      <c r="B29" s="4"/>
      <c r="C29" s="4"/>
      <c r="D29" s="4"/>
      <c r="E29" s="5"/>
      <c r="F29" s="4"/>
      <c r="G29" s="5"/>
      <c r="H29" s="4"/>
      <c r="I29" s="4"/>
      <c r="J29" s="4"/>
    </row>
    <row r="30" spans="1:16">
      <c r="B30" s="4"/>
      <c r="C30" s="4"/>
      <c r="D30" s="4"/>
      <c r="E30" s="5"/>
      <c r="F30" s="4"/>
      <c r="G30" s="5"/>
      <c r="H30" s="4"/>
      <c r="I30" s="4"/>
      <c r="J30" s="4"/>
    </row>
    <row r="31" spans="1:16">
      <c r="B31" s="4"/>
      <c r="C31" s="4"/>
      <c r="D31" s="4"/>
      <c r="E31" s="5"/>
      <c r="F31" s="4"/>
      <c r="G31" s="5"/>
      <c r="H31" s="4"/>
      <c r="I31" s="4"/>
      <c r="J31" s="4"/>
    </row>
    <row r="99" spans="4:4">
      <c r="D99"/>
    </row>
  </sheetData>
  <mergeCells count="26">
    <mergeCell ref="A22:B23"/>
    <mergeCell ref="C22:C23"/>
    <mergeCell ref="E22:I22"/>
    <mergeCell ref="E23:I23"/>
    <mergeCell ref="C1:F1"/>
    <mergeCell ref="A2:B2"/>
    <mergeCell ref="C2:F2"/>
    <mergeCell ref="G2:H2"/>
    <mergeCell ref="A3:B3"/>
    <mergeCell ref="D3:F3"/>
    <mergeCell ref="G3:H3"/>
    <mergeCell ref="A4:B5"/>
    <mergeCell ref="C4:I5"/>
    <mergeCell ref="E6:F6"/>
    <mergeCell ref="G6:H6"/>
    <mergeCell ref="A21:B21"/>
    <mergeCell ref="A27:B27"/>
    <mergeCell ref="C27:I27"/>
    <mergeCell ref="A28:B28"/>
    <mergeCell ref="C28:I28"/>
    <mergeCell ref="A24:B24"/>
    <mergeCell ref="C24:I24"/>
    <mergeCell ref="A25:B25"/>
    <mergeCell ref="C25:I25"/>
    <mergeCell ref="A26:B26"/>
    <mergeCell ref="C26:I26"/>
  </mergeCells>
  <phoneticPr fontId="4" type="noConversion"/>
  <pageMargins left="0.35416666666666702" right="0.235416666666667" top="0.196527777777778" bottom="0.235416666666667" header="0.196527777777778" footer="0.15625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U99"/>
  <sheetViews>
    <sheetView workbookViewId="0">
      <selection activeCell="C24" sqref="C24:I24"/>
    </sheetView>
  </sheetViews>
  <sheetFormatPr defaultColWidth="9" defaultRowHeight="13.5"/>
  <cols>
    <col min="1" max="1" width="4.75" style="3" customWidth="1"/>
    <col min="2" max="2" width="12" style="2" customWidth="1"/>
    <col min="3" max="3" width="16.5" style="2" customWidth="1"/>
    <col min="4" max="4" width="11.125" style="2" customWidth="1"/>
    <col min="5" max="5" width="3.875" style="3" customWidth="1"/>
    <col min="6" max="6" width="13.125" style="2" customWidth="1"/>
    <col min="7" max="7" width="3.875" style="3" customWidth="1"/>
    <col min="8" max="8" width="13.875" style="2" customWidth="1"/>
    <col min="9" max="9" width="17.625" style="2" customWidth="1"/>
    <col min="10" max="10" width="5.75" style="2" customWidth="1"/>
    <col min="11" max="11" width="16.75" style="1" customWidth="1"/>
    <col min="12" max="15" width="23.75" style="1" customWidth="1"/>
    <col min="16" max="16384" width="9" style="1"/>
  </cols>
  <sheetData>
    <row r="1" spans="1:21" ht="29.25" customHeight="1">
      <c r="A1" s="74"/>
      <c r="B1" s="74"/>
      <c r="C1" s="191" t="s">
        <v>53</v>
      </c>
      <c r="D1" s="191"/>
      <c r="E1" s="191"/>
      <c r="F1" s="191"/>
      <c r="G1" s="76"/>
      <c r="H1" s="75" t="s">
        <v>52</v>
      </c>
      <c r="I1" s="74"/>
      <c r="J1" s="73"/>
      <c r="L1" s="72" t="s">
        <v>52</v>
      </c>
      <c r="M1" s="70">
        <v>13</v>
      </c>
      <c r="N1" s="71" t="s">
        <v>44</v>
      </c>
      <c r="O1" s="70" t="s">
        <v>51</v>
      </c>
      <c r="P1" s="70"/>
      <c r="Q1" s="70" t="s">
        <v>50</v>
      </c>
      <c r="R1" s="69" t="s">
        <v>49</v>
      </c>
      <c r="S1" s="68" t="s">
        <v>48</v>
      </c>
      <c r="T1" s="67" t="s">
        <v>47</v>
      </c>
      <c r="U1" s="67" t="s">
        <v>46</v>
      </c>
    </row>
    <row r="2" spans="1:21" ht="26.1" customHeight="1">
      <c r="A2" s="192" t="s">
        <v>45</v>
      </c>
      <c r="B2" s="193"/>
      <c r="C2" s="194" t="s">
        <v>102</v>
      </c>
      <c r="D2" s="195"/>
      <c r="E2" s="195"/>
      <c r="F2" s="196"/>
      <c r="G2" s="197" t="s">
        <v>43</v>
      </c>
      <c r="H2" s="198"/>
      <c r="I2" s="66" t="s">
        <v>42</v>
      </c>
      <c r="J2" s="65"/>
    </row>
    <row r="3" spans="1:21" ht="26.1" customHeight="1">
      <c r="A3" s="192" t="s">
        <v>41</v>
      </c>
      <c r="B3" s="193"/>
      <c r="C3" s="64" t="s">
        <v>40</v>
      </c>
      <c r="D3" s="197" t="s">
        <v>39</v>
      </c>
      <c r="E3" s="199"/>
      <c r="F3" s="198"/>
      <c r="G3" s="197" t="s">
        <v>38</v>
      </c>
      <c r="H3" s="198"/>
      <c r="I3" s="63">
        <v>2790</v>
      </c>
      <c r="J3" s="62"/>
    </row>
    <row r="4" spans="1:21" ht="23.25" customHeight="1">
      <c r="A4" s="200" t="s">
        <v>37</v>
      </c>
      <c r="B4" s="201"/>
      <c r="C4" s="204"/>
      <c r="D4" s="205"/>
      <c r="E4" s="205"/>
      <c r="F4" s="205"/>
      <c r="G4" s="205"/>
      <c r="H4" s="205"/>
      <c r="I4" s="206"/>
      <c r="J4" s="61"/>
      <c r="K4" s="1">
        <f>C7*0.3</f>
        <v>506281.5</v>
      </c>
      <c r="L4"/>
    </row>
    <row r="5" spans="1:21" ht="23.25" customHeight="1">
      <c r="A5" s="202"/>
      <c r="B5" s="203"/>
      <c r="C5" s="207"/>
      <c r="D5" s="208"/>
      <c r="E5" s="208"/>
      <c r="F5" s="208"/>
      <c r="G5" s="208"/>
      <c r="H5" s="208"/>
      <c r="I5" s="209"/>
      <c r="J5" s="61"/>
      <c r="L5"/>
    </row>
    <row r="6" spans="1:21" s="50" customFormat="1" ht="26.1" customHeight="1">
      <c r="A6" s="60" t="s">
        <v>36</v>
      </c>
      <c r="B6" s="58" t="s">
        <v>35</v>
      </c>
      <c r="C6" s="58" t="s">
        <v>34</v>
      </c>
      <c r="D6" s="59" t="s">
        <v>33</v>
      </c>
      <c r="E6" s="210" t="s">
        <v>32</v>
      </c>
      <c r="F6" s="211"/>
      <c r="G6" s="210" t="s">
        <v>31</v>
      </c>
      <c r="H6" s="211"/>
      <c r="I6" s="58" t="s">
        <v>30</v>
      </c>
      <c r="J6" s="52"/>
    </row>
    <row r="7" spans="1:21" s="84" customFormat="1" ht="26.1" customHeight="1">
      <c r="A7" s="78">
        <v>1</v>
      </c>
      <c r="B7" s="79">
        <v>42529</v>
      </c>
      <c r="C7" s="80">
        <v>1687605</v>
      </c>
      <c r="D7" s="80"/>
      <c r="E7" s="81"/>
      <c r="F7" s="80"/>
      <c r="G7" s="82"/>
      <c r="H7" s="80">
        <v>422000</v>
      </c>
      <c r="I7" s="80">
        <f>ROUNDUP(C7-D7-F7-H7,3)</f>
        <v>1265605</v>
      </c>
      <c r="J7" s="83"/>
      <c r="L7" s="85" t="s">
        <v>29</v>
      </c>
    </row>
    <row r="8" spans="1:21" s="91" customFormat="1" ht="26.1" customHeight="1">
      <c r="A8" s="86"/>
      <c r="B8" s="87"/>
      <c r="C8" s="88"/>
      <c r="D8" s="88"/>
      <c r="E8" s="89"/>
      <c r="F8" s="88"/>
      <c r="G8" s="89" t="s">
        <v>55</v>
      </c>
      <c r="H8" s="88"/>
      <c r="I8" s="88"/>
      <c r="J8" s="90"/>
      <c r="K8" s="91">
        <f>C7*0.25</f>
        <v>421901.25</v>
      </c>
      <c r="L8" s="92" t="s">
        <v>27</v>
      </c>
    </row>
    <row r="9" spans="1:21" ht="24.95" customHeight="1">
      <c r="A9" s="41"/>
      <c r="B9" s="46" t="s">
        <v>26</v>
      </c>
      <c r="C9" s="33"/>
      <c r="D9" s="33"/>
      <c r="E9" s="39"/>
      <c r="F9" s="29"/>
      <c r="G9" s="38"/>
      <c r="H9" s="29"/>
      <c r="I9" s="33"/>
      <c r="J9" s="61"/>
    </row>
    <row r="10" spans="1:21" s="11" customFormat="1" ht="28.5">
      <c r="A10" s="49">
        <v>2</v>
      </c>
      <c r="B10" s="77" t="s">
        <v>62</v>
      </c>
      <c r="C10" s="33"/>
      <c r="D10" s="33"/>
      <c r="E10" s="93" t="s">
        <v>60</v>
      </c>
      <c r="F10" s="33">
        <v>22139.81</v>
      </c>
      <c r="G10" s="95" t="s">
        <v>58</v>
      </c>
      <c r="H10" s="33">
        <v>500</v>
      </c>
      <c r="I10" s="33">
        <f>H7-D10-F10-H10</f>
        <v>399360.19</v>
      </c>
      <c r="J10" s="94"/>
      <c r="L10" s="11">
        <f>(550000+1000000+730400)/(1+3%)*1%</f>
        <v>22139.805825242718</v>
      </c>
      <c r="N10" s="11">
        <v>550000</v>
      </c>
    </row>
    <row r="11" spans="1:21" ht="24.95" customHeight="1">
      <c r="A11" s="49"/>
      <c r="B11" s="44"/>
      <c r="C11" s="33"/>
      <c r="D11" s="33"/>
      <c r="E11" s="99"/>
      <c r="F11" s="33"/>
      <c r="G11" s="77" t="s">
        <v>59</v>
      </c>
      <c r="H11" s="33"/>
      <c r="I11" s="33"/>
      <c r="J11" s="61"/>
      <c r="N11" s="1">
        <v>1000000</v>
      </c>
    </row>
    <row r="12" spans="1:21" ht="24.95" customHeight="1">
      <c r="A12" s="49"/>
      <c r="B12" s="44"/>
      <c r="C12" s="98"/>
      <c r="D12" s="97"/>
      <c r="E12" s="100" t="s">
        <v>61</v>
      </c>
      <c r="F12" s="97"/>
      <c r="G12" s="101"/>
      <c r="H12" s="97"/>
      <c r="I12" s="96"/>
      <c r="J12" s="61"/>
      <c r="N12" s="1">
        <v>730400</v>
      </c>
    </row>
    <row r="13" spans="1:21" ht="24.95" customHeight="1" thickBot="1">
      <c r="A13" s="41"/>
      <c r="B13" s="44"/>
      <c r="C13" s="33"/>
      <c r="D13" s="33"/>
      <c r="E13" s="39"/>
      <c r="F13" s="29"/>
      <c r="G13" s="38"/>
      <c r="H13" s="29"/>
      <c r="I13" s="33"/>
      <c r="J13" s="61"/>
      <c r="K13" s="43"/>
    </row>
    <row r="14" spans="1:21" ht="24.95" hidden="1" customHeight="1">
      <c r="A14" s="41"/>
      <c r="B14" s="44"/>
      <c r="C14" s="33"/>
      <c r="D14" s="33"/>
      <c r="E14" s="39"/>
      <c r="F14" s="29"/>
      <c r="G14" s="38"/>
      <c r="H14" s="29"/>
      <c r="I14" s="33"/>
      <c r="J14" s="61"/>
      <c r="K14" s="46" t="s">
        <v>26</v>
      </c>
      <c r="L14" s="45">
        <v>2790</v>
      </c>
      <c r="M14" s="45" t="s">
        <v>25</v>
      </c>
      <c r="N14" s="1">
        <f>SUM(N10:N13)</f>
        <v>2280400</v>
      </c>
    </row>
    <row r="15" spans="1:21" ht="24.95" hidden="1" customHeight="1">
      <c r="A15" s="41"/>
      <c r="B15" s="44"/>
      <c r="C15" s="33"/>
      <c r="D15" s="33"/>
      <c r="E15" s="39"/>
      <c r="F15" s="29"/>
      <c r="G15" s="38"/>
      <c r="H15" s="29"/>
      <c r="I15" s="33"/>
      <c r="J15" s="61"/>
      <c r="K15" s="43"/>
      <c r="L15" s="42" t="s">
        <v>24</v>
      </c>
      <c r="N15" s="1">
        <f>N14/1.03</f>
        <v>2213980.5825242717</v>
      </c>
    </row>
    <row r="16" spans="1:21" ht="24.95" hidden="1" customHeight="1">
      <c r="A16" s="41"/>
      <c r="B16" s="40"/>
      <c r="C16" s="29"/>
      <c r="D16" s="33"/>
      <c r="E16" s="39"/>
      <c r="F16" s="29"/>
      <c r="G16" s="38"/>
      <c r="H16" s="29"/>
      <c r="I16" s="29"/>
      <c r="J16" s="61"/>
      <c r="K16" s="43"/>
      <c r="L16" s="42"/>
    </row>
    <row r="17" spans="1:16" ht="24.95" hidden="1" customHeight="1">
      <c r="A17" s="41"/>
      <c r="B17" s="40"/>
      <c r="C17" s="29"/>
      <c r="D17" s="33"/>
      <c r="E17" s="39"/>
      <c r="F17" s="29"/>
      <c r="G17" s="38"/>
      <c r="H17" s="29"/>
      <c r="I17" s="29"/>
      <c r="J17" s="61"/>
      <c r="K17" s="43"/>
      <c r="L17" s="42" t="s">
        <v>23</v>
      </c>
    </row>
    <row r="18" spans="1:16" ht="24.95" hidden="1" customHeight="1">
      <c r="A18" s="41"/>
      <c r="B18" s="40"/>
      <c r="C18" s="29"/>
      <c r="D18" s="33"/>
      <c r="E18" s="39"/>
      <c r="F18" s="29"/>
      <c r="G18" s="38"/>
      <c r="H18" s="29"/>
      <c r="I18" s="29"/>
      <c r="J18" s="61"/>
      <c r="L18" s="42" t="s">
        <v>22</v>
      </c>
    </row>
    <row r="19" spans="1:16" ht="24.95" hidden="1" customHeight="1">
      <c r="A19" s="41"/>
      <c r="B19" s="40"/>
      <c r="C19" s="29"/>
      <c r="D19" s="33"/>
      <c r="E19" s="39"/>
      <c r="F19" s="29"/>
      <c r="G19" s="38"/>
      <c r="H19" s="29"/>
      <c r="I19" s="29"/>
      <c r="J19" s="61"/>
      <c r="K19" s="37" t="s">
        <v>21</v>
      </c>
      <c r="L19" s="36" t="s">
        <v>20</v>
      </c>
    </row>
    <row r="20" spans="1:16" ht="24.95" hidden="1" customHeight="1" thickBot="1">
      <c r="A20" s="35"/>
      <c r="B20" s="34"/>
      <c r="C20" s="30"/>
      <c r="D20" s="33"/>
      <c r="E20" s="32"/>
      <c r="F20" s="30"/>
      <c r="G20" s="31"/>
      <c r="H20" s="30"/>
      <c r="I20" s="29"/>
      <c r="J20" s="61"/>
      <c r="L20" s="27"/>
    </row>
    <row r="21" spans="1:16" ht="23.25" thickBot="1">
      <c r="A21" s="212" t="s">
        <v>19</v>
      </c>
      <c r="B21" s="213"/>
      <c r="C21" s="26">
        <f>C7+C8+C9+C10+C11+C12+C13+C14+C15++C16+C17+C18+C19+C20</f>
        <v>1687605</v>
      </c>
      <c r="D21" s="26"/>
      <c r="E21" s="25"/>
      <c r="F21" s="23"/>
      <c r="G21" s="24"/>
      <c r="H21" s="23"/>
      <c r="I21" s="22">
        <f>I7+I8+I9+I10+I11+I12+I13+I14+I15++I16+I17+I18+I19+I20</f>
        <v>1664965.19</v>
      </c>
      <c r="J21" s="21"/>
      <c r="L21" s="20" t="s">
        <v>18</v>
      </c>
      <c r="M21" s="19"/>
      <c r="N21" s="19"/>
      <c r="O21" s="19"/>
      <c r="P21" s="18"/>
    </row>
    <row r="22" spans="1:16" ht="26.1" customHeight="1">
      <c r="A22" s="179" t="s">
        <v>17</v>
      </c>
      <c r="B22" s="180"/>
      <c r="C22" s="183">
        <f>I10</f>
        <v>399360.19</v>
      </c>
      <c r="D22" s="17" t="s">
        <v>16</v>
      </c>
      <c r="E22" s="185" t="s">
        <v>15</v>
      </c>
      <c r="F22" s="186"/>
      <c r="G22" s="186"/>
      <c r="H22" s="186"/>
      <c r="I22" s="187"/>
      <c r="J22" s="15"/>
      <c r="K22" s="11" t="s">
        <v>14</v>
      </c>
    </row>
    <row r="23" spans="1:16" ht="26.1" customHeight="1">
      <c r="A23" s="181"/>
      <c r="B23" s="182"/>
      <c r="C23" s="184"/>
      <c r="D23" s="16" t="s">
        <v>13</v>
      </c>
      <c r="E23" s="188" t="s">
        <v>12</v>
      </c>
      <c r="F23" s="189"/>
      <c r="G23" s="189"/>
      <c r="H23" s="189"/>
      <c r="I23" s="190"/>
      <c r="J23" s="15"/>
      <c r="K23" s="14" t="s">
        <v>11</v>
      </c>
      <c r="L23" s="11" t="s">
        <v>10</v>
      </c>
    </row>
    <row r="24" spans="1:16" ht="45" customHeight="1">
      <c r="A24" s="171" t="s">
        <v>9</v>
      </c>
      <c r="B24" s="172"/>
      <c r="C24" s="176" t="s">
        <v>116</v>
      </c>
      <c r="D24" s="177"/>
      <c r="E24" s="177"/>
      <c r="F24" s="177"/>
      <c r="G24" s="177"/>
      <c r="H24" s="177"/>
      <c r="I24" s="178"/>
      <c r="J24" s="13"/>
      <c r="K24" s="12" t="s">
        <v>7</v>
      </c>
      <c r="L24" s="11" t="s">
        <v>6</v>
      </c>
      <c r="M24" s="10"/>
      <c r="N24" s="9"/>
      <c r="O24" s="9"/>
    </row>
    <row r="25" spans="1:16" ht="45" customHeight="1">
      <c r="A25" s="171" t="s">
        <v>5</v>
      </c>
      <c r="B25" s="172"/>
      <c r="C25" s="217" t="s">
        <v>4</v>
      </c>
      <c r="D25" s="218"/>
      <c r="E25" s="218"/>
      <c r="F25" s="218"/>
      <c r="G25" s="218"/>
      <c r="H25" s="218"/>
      <c r="I25" s="219"/>
      <c r="J25" s="6"/>
      <c r="K25" s="8" t="s">
        <v>4</v>
      </c>
      <c r="M25" s="7" t="s">
        <v>3</v>
      </c>
    </row>
    <row r="26" spans="1:16" ht="45" customHeight="1">
      <c r="A26" s="171" t="s">
        <v>2</v>
      </c>
      <c r="B26" s="172"/>
      <c r="C26" s="214" t="s">
        <v>56</v>
      </c>
      <c r="D26" s="215"/>
      <c r="E26" s="215"/>
      <c r="F26" s="215" t="s">
        <v>57</v>
      </c>
      <c r="G26" s="215"/>
      <c r="H26" s="215"/>
      <c r="I26" s="216"/>
      <c r="J26" s="6"/>
      <c r="K26"/>
    </row>
    <row r="27" spans="1:16" ht="45" customHeight="1">
      <c r="A27" s="171" t="s">
        <v>1</v>
      </c>
      <c r="B27" s="172"/>
      <c r="C27" s="173"/>
      <c r="D27" s="174"/>
      <c r="E27" s="174"/>
      <c r="F27" s="174"/>
      <c r="G27" s="174"/>
      <c r="H27" s="174"/>
      <c r="I27" s="175"/>
      <c r="J27" s="6"/>
    </row>
    <row r="28" spans="1:16" ht="42" customHeight="1">
      <c r="A28" s="171" t="s">
        <v>0</v>
      </c>
      <c r="B28" s="172"/>
      <c r="C28" s="173"/>
      <c r="D28" s="174"/>
      <c r="E28" s="174"/>
      <c r="F28" s="174"/>
      <c r="G28" s="174"/>
      <c r="H28" s="174"/>
      <c r="I28" s="175"/>
      <c r="J28" s="6"/>
    </row>
    <row r="29" spans="1:16">
      <c r="B29" s="4"/>
      <c r="C29" s="4"/>
      <c r="D29" s="4"/>
      <c r="E29" s="5"/>
      <c r="F29" s="4"/>
      <c r="G29" s="5"/>
      <c r="H29" s="4"/>
      <c r="I29" s="4"/>
      <c r="J29" s="4"/>
    </row>
    <row r="30" spans="1:16">
      <c r="B30" s="4"/>
      <c r="C30" s="4"/>
      <c r="D30" s="4"/>
      <c r="E30" s="5"/>
      <c r="F30" s="4"/>
      <c r="G30" s="5"/>
      <c r="H30" s="4"/>
      <c r="I30" s="4"/>
      <c r="J30" s="4"/>
    </row>
    <row r="31" spans="1:16">
      <c r="B31" s="4"/>
      <c r="C31" s="4"/>
      <c r="D31" s="4"/>
      <c r="E31" s="5"/>
      <c r="F31" s="4"/>
      <c r="G31" s="5"/>
      <c r="H31" s="4"/>
      <c r="I31" s="4"/>
      <c r="J31" s="4"/>
    </row>
    <row r="99" spans="4:4">
      <c r="D99"/>
    </row>
  </sheetData>
  <mergeCells count="27">
    <mergeCell ref="A22:B23"/>
    <mergeCell ref="C22:C23"/>
    <mergeCell ref="E22:I22"/>
    <mergeCell ref="E23:I23"/>
    <mergeCell ref="C1:F1"/>
    <mergeCell ref="A2:B2"/>
    <mergeCell ref="C2:F2"/>
    <mergeCell ref="G2:H2"/>
    <mergeCell ref="A3:B3"/>
    <mergeCell ref="D3:F3"/>
    <mergeCell ref="G3:H3"/>
    <mergeCell ref="A4:B5"/>
    <mergeCell ref="C4:I5"/>
    <mergeCell ref="E6:F6"/>
    <mergeCell ref="G6:H6"/>
    <mergeCell ref="A21:B21"/>
    <mergeCell ref="A24:B24"/>
    <mergeCell ref="C24:I24"/>
    <mergeCell ref="A25:B25"/>
    <mergeCell ref="C25:I25"/>
    <mergeCell ref="A26:B26"/>
    <mergeCell ref="A27:B27"/>
    <mergeCell ref="C27:I27"/>
    <mergeCell ref="A28:B28"/>
    <mergeCell ref="C28:I28"/>
    <mergeCell ref="C26:E26"/>
    <mergeCell ref="F26:I26"/>
  </mergeCells>
  <phoneticPr fontId="4" type="noConversion"/>
  <pageMargins left="0.35416666666666702" right="0.235416666666667" top="0.196527777777778" bottom="0.235416666666667" header="0.196527777777778" footer="0.15625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X40"/>
  <sheetViews>
    <sheetView zoomScaleNormal="100" workbookViewId="0">
      <selection activeCell="P11" sqref="P11"/>
    </sheetView>
  </sheetViews>
  <sheetFormatPr defaultColWidth="9" defaultRowHeight="13.5"/>
  <cols>
    <col min="1" max="1" width="3.625" style="103" customWidth="1"/>
    <col min="2" max="2" width="5.625" style="120" customWidth="1"/>
    <col min="3" max="3" width="3.625" style="103" customWidth="1"/>
    <col min="4" max="4" width="11.375" style="121" customWidth="1"/>
    <col min="5" max="5" width="5.375" style="120" customWidth="1"/>
    <col min="6" max="6" width="11.375" style="121" customWidth="1"/>
    <col min="7" max="7" width="11.375" style="121" bestFit="1" customWidth="1"/>
    <col min="8" max="8" width="3.625" style="103" customWidth="1"/>
    <col min="9" max="9" width="6.125" style="121" customWidth="1"/>
    <col min="10" max="10" width="3.625" style="103" customWidth="1"/>
    <col min="11" max="11" width="8.875" style="121" customWidth="1"/>
    <col min="12" max="12" width="10.25" style="121" customWidth="1"/>
    <col min="13" max="13" width="9.5" style="103" customWidth="1"/>
    <col min="14" max="14" width="11.875" style="121" customWidth="1"/>
    <col min="15" max="15" width="5.75" style="103" customWidth="1"/>
    <col min="16" max="16" width="8.75" style="103" customWidth="1"/>
    <col min="17" max="17" width="17.125" style="2" customWidth="1"/>
    <col min="18" max="18" width="16.75" style="1" customWidth="1"/>
    <col min="19" max="19" width="10" style="1" customWidth="1"/>
    <col min="20" max="20" width="18.125" style="1" customWidth="1"/>
    <col min="21" max="21" width="11.25" style="1" customWidth="1"/>
    <col min="22" max="22" width="9" style="103"/>
    <col min="23" max="23" width="15.125" style="103" customWidth="1"/>
    <col min="24" max="24" width="14.875" style="103" customWidth="1"/>
    <col min="25" max="16384" width="9" style="103"/>
  </cols>
  <sheetData>
    <row r="1" spans="1:24" ht="29.25" customHeight="1">
      <c r="A1" s="221" t="s">
        <v>63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Q1" s="137" t="s">
        <v>64</v>
      </c>
      <c r="R1" s="191" t="s">
        <v>53</v>
      </c>
      <c r="S1" s="191"/>
      <c r="T1" s="191"/>
      <c r="U1" s="191"/>
      <c r="V1" s="76"/>
      <c r="W1" s="75" t="s">
        <v>107</v>
      </c>
      <c r="X1" s="74"/>
    </row>
    <row r="2" spans="1:24" ht="26.1" customHeight="1">
      <c r="A2" s="220" t="s">
        <v>45</v>
      </c>
      <c r="B2" s="220"/>
      <c r="C2" s="222" t="s">
        <v>44</v>
      </c>
      <c r="D2" s="223"/>
      <c r="E2" s="223"/>
      <c r="F2" s="223"/>
      <c r="G2" s="223"/>
      <c r="H2" s="223"/>
      <c r="I2" s="223"/>
      <c r="J2" s="223"/>
      <c r="K2" s="224"/>
      <c r="L2" s="220" t="s">
        <v>65</v>
      </c>
      <c r="M2" s="220"/>
      <c r="N2" s="123" t="s">
        <v>108</v>
      </c>
      <c r="O2" s="105"/>
      <c r="Q2" s="65"/>
      <c r="R2" s="194" t="s">
        <v>102</v>
      </c>
      <c r="S2" s="195"/>
      <c r="T2" s="195"/>
      <c r="U2" s="196"/>
      <c r="V2" s="197" t="s">
        <v>43</v>
      </c>
      <c r="W2" s="198"/>
      <c r="X2" s="66" t="s">
        <v>109</v>
      </c>
    </row>
    <row r="3" spans="1:24" ht="26.1" customHeight="1">
      <c r="A3" s="220" t="s">
        <v>41</v>
      </c>
      <c r="B3" s="220"/>
      <c r="C3" s="225" t="s">
        <v>104</v>
      </c>
      <c r="D3" s="226"/>
      <c r="E3" s="226"/>
      <c r="F3" s="227"/>
      <c r="G3" s="104" t="s">
        <v>113</v>
      </c>
      <c r="H3" s="228" t="s">
        <v>106</v>
      </c>
      <c r="I3" s="229"/>
      <c r="J3" s="229"/>
      <c r="K3" s="230"/>
      <c r="L3" s="220" t="s">
        <v>43</v>
      </c>
      <c r="M3" s="220"/>
      <c r="N3" s="124" t="s">
        <v>109</v>
      </c>
      <c r="O3" s="107"/>
      <c r="Q3" s="62"/>
      <c r="R3" s="64" t="s">
        <v>103</v>
      </c>
      <c r="S3" s="197" t="s">
        <v>105</v>
      </c>
      <c r="T3" s="199"/>
      <c r="U3" s="198"/>
      <c r="V3" s="197" t="s">
        <v>38</v>
      </c>
      <c r="W3" s="198"/>
      <c r="X3" s="63">
        <v>2790</v>
      </c>
    </row>
    <row r="4" spans="1:24" ht="23.25" customHeight="1">
      <c r="A4" s="220" t="s">
        <v>66</v>
      </c>
      <c r="B4" s="220"/>
      <c r="C4" s="225"/>
      <c r="D4" s="226"/>
      <c r="E4" s="226"/>
      <c r="F4" s="227"/>
      <c r="G4" s="104" t="s">
        <v>67</v>
      </c>
      <c r="H4" s="228"/>
      <c r="I4" s="229"/>
      <c r="J4" s="229"/>
      <c r="K4" s="230"/>
      <c r="L4" s="220" t="s">
        <v>38</v>
      </c>
      <c r="M4" s="220"/>
      <c r="N4" s="122">
        <v>2790</v>
      </c>
      <c r="O4" s="107"/>
      <c r="Q4" s="65"/>
    </row>
    <row r="5" spans="1:24" ht="26.1" customHeight="1">
      <c r="A5" s="220" t="s">
        <v>68</v>
      </c>
      <c r="B5" s="220" t="s">
        <v>69</v>
      </c>
      <c r="C5" s="220"/>
      <c r="D5" s="220"/>
      <c r="E5" s="220" t="s">
        <v>70</v>
      </c>
      <c r="F5" s="220"/>
      <c r="G5" s="106" t="s">
        <v>71</v>
      </c>
      <c r="H5" s="220" t="s">
        <v>72</v>
      </c>
      <c r="I5" s="220"/>
      <c r="J5" s="220" t="s">
        <v>73</v>
      </c>
      <c r="K5" s="220"/>
      <c r="L5" s="220" t="s">
        <v>74</v>
      </c>
      <c r="M5" s="220"/>
      <c r="N5" s="237" t="s">
        <v>75</v>
      </c>
      <c r="O5" s="107"/>
      <c r="Q5" s="62"/>
    </row>
    <row r="6" spans="1:24" ht="26.1" customHeight="1">
      <c r="A6" s="220"/>
      <c r="B6" s="108" t="s">
        <v>76</v>
      </c>
      <c r="C6" s="109" t="s">
        <v>77</v>
      </c>
      <c r="D6" s="106" t="s">
        <v>78</v>
      </c>
      <c r="E6" s="108" t="s">
        <v>76</v>
      </c>
      <c r="F6" s="106" t="s">
        <v>78</v>
      </c>
      <c r="G6" s="106" t="s">
        <v>78</v>
      </c>
      <c r="H6" s="109" t="s">
        <v>79</v>
      </c>
      <c r="I6" s="106" t="s">
        <v>78</v>
      </c>
      <c r="J6" s="109" t="s">
        <v>80</v>
      </c>
      <c r="K6" s="106" t="s">
        <v>78</v>
      </c>
      <c r="L6" s="106" t="s">
        <v>78</v>
      </c>
      <c r="M6" s="109" t="s">
        <v>81</v>
      </c>
      <c r="N6" s="237"/>
      <c r="O6" s="107"/>
      <c r="Q6" s="65" t="s">
        <v>82</v>
      </c>
    </row>
    <row r="7" spans="1:24" s="1" customFormat="1" ht="35.25" customHeight="1">
      <c r="A7" s="109">
        <v>1</v>
      </c>
      <c r="B7" s="108">
        <v>42529</v>
      </c>
      <c r="C7" s="110" t="s">
        <v>100</v>
      </c>
      <c r="D7" s="111">
        <v>1687605</v>
      </c>
      <c r="E7" s="108"/>
      <c r="F7" s="111"/>
      <c r="G7" s="111"/>
      <c r="H7" s="112"/>
      <c r="I7" s="113"/>
      <c r="J7" s="112"/>
      <c r="K7" s="113"/>
      <c r="L7" s="111">
        <v>422000</v>
      </c>
      <c r="M7" s="114" t="s">
        <v>101</v>
      </c>
      <c r="N7" s="113">
        <f>ROUNDUP(D7-I7-K7-L7,2)</f>
        <v>1265605</v>
      </c>
      <c r="O7" s="107"/>
      <c r="P7" s="103"/>
      <c r="Q7" s="62" t="s">
        <v>83</v>
      </c>
      <c r="V7" s="103"/>
      <c r="W7" s="103"/>
      <c r="X7" s="103"/>
    </row>
    <row r="8" spans="1:24" s="1" customFormat="1" ht="30" customHeight="1">
      <c r="A8" s="109"/>
      <c r="B8" s="136" t="s">
        <v>115</v>
      </c>
      <c r="C8" s="110"/>
      <c r="D8" s="111"/>
      <c r="E8" s="108"/>
      <c r="F8" s="111"/>
      <c r="G8" s="111"/>
      <c r="H8" s="106"/>
      <c r="I8" s="113"/>
      <c r="J8" s="109"/>
      <c r="K8" s="113"/>
      <c r="L8" s="111"/>
      <c r="M8" s="106"/>
      <c r="N8" s="113"/>
      <c r="O8" s="107"/>
      <c r="P8" s="103"/>
      <c r="Q8" s="102"/>
      <c r="V8" s="103"/>
      <c r="W8" s="103"/>
      <c r="X8" s="103"/>
    </row>
    <row r="9" spans="1:24" s="11" customFormat="1" ht="36" customHeight="1">
      <c r="A9" s="126">
        <v>2</v>
      </c>
      <c r="B9" s="127" t="s">
        <v>119</v>
      </c>
      <c r="C9" s="128"/>
      <c r="D9" s="129"/>
      <c r="E9" s="130"/>
      <c r="F9" s="144">
        <v>2280400</v>
      </c>
      <c r="G9" s="129">
        <v>1680000</v>
      </c>
      <c r="H9" s="131"/>
      <c r="I9" s="132"/>
      <c r="J9" s="131">
        <v>0.01</v>
      </c>
      <c r="K9" s="132">
        <f>ROUNDUP(F9/1.03*J9,2)</f>
        <v>22139.809999999998</v>
      </c>
      <c r="L9" s="129">
        <v>500</v>
      </c>
      <c r="M9" s="133" t="s">
        <v>112</v>
      </c>
      <c r="N9" s="132">
        <f>ROUNDUP(L7-I9-K9-L9,2)</f>
        <v>399360.19</v>
      </c>
      <c r="O9" s="134"/>
      <c r="P9" s="135"/>
      <c r="Q9" s="65"/>
      <c r="V9" s="135"/>
      <c r="W9" s="135"/>
      <c r="X9" s="135"/>
    </row>
    <row r="10" spans="1:24" s="1" customFormat="1" ht="30" customHeight="1">
      <c r="A10" s="109"/>
      <c r="B10" s="108"/>
      <c r="C10" s="110"/>
      <c r="D10" s="111"/>
      <c r="E10" s="145" t="s">
        <v>120</v>
      </c>
      <c r="F10" s="129">
        <v>-550000</v>
      </c>
      <c r="G10" s="111"/>
      <c r="H10" s="106"/>
      <c r="I10" s="113"/>
      <c r="J10" s="109"/>
      <c r="K10" s="113"/>
      <c r="L10" s="111"/>
      <c r="M10" s="106"/>
      <c r="N10" s="113"/>
      <c r="O10" s="107"/>
      <c r="P10" s="103"/>
      <c r="Q10" s="102"/>
      <c r="V10" s="103"/>
      <c r="W10" s="103"/>
      <c r="X10" s="103"/>
    </row>
    <row r="11" spans="1:24" s="1" customFormat="1" ht="30" customHeight="1">
      <c r="A11" s="109"/>
      <c r="B11" s="108"/>
      <c r="C11" s="110"/>
      <c r="D11" s="111"/>
      <c r="E11" s="108"/>
      <c r="F11" s="111"/>
      <c r="G11" s="111"/>
      <c r="H11" s="106"/>
      <c r="I11" s="113"/>
      <c r="J11" s="109"/>
      <c r="K11" s="113"/>
      <c r="L11" s="111"/>
      <c r="M11" s="106"/>
      <c r="N11" s="113"/>
      <c r="O11" s="107"/>
      <c r="P11" s="103"/>
      <c r="Q11" s="115" t="s">
        <v>84</v>
      </c>
      <c r="V11" s="103"/>
      <c r="W11" s="103"/>
      <c r="X11" s="103"/>
    </row>
    <row r="12" spans="1:24" s="1" customFormat="1" ht="30" customHeight="1">
      <c r="A12" s="109"/>
      <c r="B12" s="108"/>
      <c r="C12" s="110"/>
      <c r="D12" s="111"/>
      <c r="E12" s="108"/>
      <c r="F12" s="111"/>
      <c r="G12" s="111"/>
      <c r="H12" s="106"/>
      <c r="I12" s="113"/>
      <c r="J12" s="109"/>
      <c r="K12" s="113"/>
      <c r="L12" s="111"/>
      <c r="M12" s="106"/>
      <c r="N12" s="113"/>
      <c r="O12" s="107"/>
      <c r="P12" s="103"/>
      <c r="Q12" s="47" t="s">
        <v>85</v>
      </c>
      <c r="V12" s="103"/>
      <c r="W12" s="103"/>
      <c r="X12" s="103"/>
    </row>
    <row r="13" spans="1:24" s="1" customFormat="1" ht="30" customHeight="1">
      <c r="A13" s="138"/>
      <c r="B13" s="108"/>
      <c r="C13" s="110"/>
      <c r="D13" s="111"/>
      <c r="E13" s="108"/>
      <c r="F13" s="111"/>
      <c r="G13" s="111"/>
      <c r="H13" s="139"/>
      <c r="I13" s="113"/>
      <c r="J13" s="138"/>
      <c r="K13" s="113"/>
      <c r="L13" s="111"/>
      <c r="M13" s="139"/>
      <c r="N13" s="113"/>
      <c r="O13" s="107"/>
      <c r="P13" s="103"/>
      <c r="Q13" s="140"/>
      <c r="V13" s="103"/>
      <c r="W13" s="103"/>
      <c r="X13" s="103"/>
    </row>
    <row r="14" spans="1:24" s="1" customFormat="1" ht="30" customHeight="1">
      <c r="A14" s="138"/>
      <c r="B14" s="108"/>
      <c r="C14" s="110"/>
      <c r="D14" s="111"/>
      <c r="E14" s="108"/>
      <c r="F14" s="111"/>
      <c r="G14" s="111"/>
      <c r="H14" s="139"/>
      <c r="I14" s="113"/>
      <c r="J14" s="138"/>
      <c r="K14" s="113"/>
      <c r="L14" s="111"/>
      <c r="M14" s="139"/>
      <c r="N14" s="113"/>
      <c r="O14" s="107"/>
      <c r="P14" s="103"/>
      <c r="Q14" s="140"/>
      <c r="V14" s="103"/>
      <c r="W14" s="103"/>
      <c r="X14" s="103"/>
    </row>
    <row r="15" spans="1:24" s="1" customFormat="1" ht="30" customHeight="1">
      <c r="A15" s="109"/>
      <c r="B15" s="108"/>
      <c r="C15" s="110"/>
      <c r="D15" s="111"/>
      <c r="E15" s="108"/>
      <c r="F15" s="111"/>
      <c r="G15" s="111"/>
      <c r="H15" s="106"/>
      <c r="I15" s="113"/>
      <c r="J15" s="109"/>
      <c r="K15" s="113"/>
      <c r="L15" s="111"/>
      <c r="M15" s="106"/>
      <c r="N15" s="113"/>
      <c r="O15" s="107"/>
      <c r="P15" s="103"/>
      <c r="Q15" s="102"/>
      <c r="V15" s="103"/>
      <c r="W15" s="103"/>
      <c r="X15" s="103"/>
    </row>
    <row r="16" spans="1:24" s="1" customFormat="1" ht="30" customHeight="1">
      <c r="A16" s="109"/>
      <c r="B16" s="108"/>
      <c r="C16" s="110"/>
      <c r="D16" s="111"/>
      <c r="E16" s="108"/>
      <c r="F16" s="111"/>
      <c r="G16" s="111"/>
      <c r="H16" s="106"/>
      <c r="I16" s="113"/>
      <c r="J16" s="109"/>
      <c r="K16" s="113"/>
      <c r="L16" s="111"/>
      <c r="M16" s="106"/>
      <c r="N16" s="113"/>
      <c r="O16" s="107"/>
      <c r="P16" s="103"/>
      <c r="Q16" s="102"/>
      <c r="R16" s="43"/>
      <c r="V16" s="103"/>
      <c r="W16" s="103"/>
      <c r="X16" s="103"/>
    </row>
    <row r="17" spans="1:24" s="1" customFormat="1" ht="30" hidden="1" customHeight="1">
      <c r="A17" s="109"/>
      <c r="B17" s="108"/>
      <c r="C17" s="110"/>
      <c r="D17" s="111"/>
      <c r="E17" s="108"/>
      <c r="F17" s="111"/>
      <c r="G17" s="111"/>
      <c r="H17" s="106"/>
      <c r="I17" s="113"/>
      <c r="J17" s="109"/>
      <c r="K17" s="113"/>
      <c r="L17" s="111"/>
      <c r="M17" s="106"/>
      <c r="N17" s="113"/>
      <c r="O17" s="107"/>
      <c r="P17" s="103"/>
      <c r="Q17" s="136" t="s">
        <v>115</v>
      </c>
      <c r="V17" s="103"/>
      <c r="W17" s="103"/>
      <c r="X17" s="103"/>
    </row>
    <row r="18" spans="1:24" s="1" customFormat="1" ht="30" hidden="1" customHeight="1">
      <c r="A18" s="109"/>
      <c r="B18" s="108"/>
      <c r="C18" s="110"/>
      <c r="D18" s="111"/>
      <c r="E18" s="108"/>
      <c r="F18" s="111"/>
      <c r="G18" s="111"/>
      <c r="H18" s="106"/>
      <c r="I18" s="113"/>
      <c r="J18" s="109"/>
      <c r="K18" s="113"/>
      <c r="L18" s="111"/>
      <c r="M18" s="106"/>
      <c r="N18" s="113"/>
      <c r="O18" s="107"/>
      <c r="P18" s="116"/>
      <c r="Q18" s="43"/>
      <c r="R18" s="42" t="s">
        <v>86</v>
      </c>
      <c r="V18" s="103"/>
      <c r="W18" s="103"/>
      <c r="X18" s="103"/>
    </row>
    <row r="19" spans="1:24" s="1" customFormat="1" ht="30" hidden="1" customHeight="1">
      <c r="A19" s="109"/>
      <c r="B19" s="108"/>
      <c r="C19" s="110"/>
      <c r="D19" s="111"/>
      <c r="E19" s="108"/>
      <c r="F19" s="111"/>
      <c r="G19" s="111"/>
      <c r="H19" s="106"/>
      <c r="I19" s="113"/>
      <c r="J19" s="109"/>
      <c r="K19" s="113"/>
      <c r="L19" s="111"/>
      <c r="M19" s="106"/>
      <c r="N19" s="113"/>
      <c r="O19" s="107"/>
      <c r="P19" s="103"/>
      <c r="Q19" s="43"/>
      <c r="R19" s="42"/>
      <c r="V19" s="103"/>
      <c r="W19" s="103"/>
      <c r="X19" s="103"/>
    </row>
    <row r="20" spans="1:24" ht="30" customHeight="1" thickBot="1">
      <c r="A20" s="220" t="s">
        <v>19</v>
      </c>
      <c r="B20" s="220"/>
      <c r="C20" s="117" t="s">
        <v>87</v>
      </c>
      <c r="D20" s="118">
        <f>SUM(D7:D19)</f>
        <v>1687605</v>
      </c>
      <c r="E20" s="117" t="s">
        <v>87</v>
      </c>
      <c r="F20" s="118">
        <f>SUM(F7:F19)</f>
        <v>1730400</v>
      </c>
      <c r="G20" s="118">
        <f>SUM(G7:G19)</f>
        <v>1680000</v>
      </c>
      <c r="H20" s="117" t="s">
        <v>87</v>
      </c>
      <c r="I20" s="118">
        <f>SUM(I7:I19)</f>
        <v>0</v>
      </c>
      <c r="J20" s="117" t="s">
        <v>87</v>
      </c>
      <c r="K20" s="118">
        <f>SUM(K7:K19)</f>
        <v>22139.809999999998</v>
      </c>
      <c r="L20" s="125"/>
      <c r="M20" s="117" t="s">
        <v>87</v>
      </c>
      <c r="N20" s="118">
        <f>SUM(N7:N19)</f>
        <v>1664965.19</v>
      </c>
      <c r="O20" s="119"/>
      <c r="Q20" s="43"/>
      <c r="R20" s="42" t="s">
        <v>88</v>
      </c>
    </row>
    <row r="21" spans="1:24" ht="26.1" customHeight="1">
      <c r="A21" s="238" t="s">
        <v>114</v>
      </c>
      <c r="B21" s="238"/>
      <c r="C21" s="126" t="s">
        <v>89</v>
      </c>
      <c r="D21" s="239">
        <f>N9</f>
        <v>399360.19</v>
      </c>
      <c r="E21" s="239"/>
      <c r="F21" s="239"/>
      <c r="G21" s="239"/>
      <c r="H21" s="237" t="s">
        <v>90</v>
      </c>
      <c r="I21" s="237"/>
      <c r="J21" s="240" t="s">
        <v>15</v>
      </c>
      <c r="K21" s="241"/>
      <c r="L21" s="241"/>
      <c r="M21" s="241"/>
      <c r="N21" s="242"/>
      <c r="O21" s="107"/>
      <c r="Q21" s="43"/>
      <c r="R21" s="42" t="s">
        <v>91</v>
      </c>
    </row>
    <row r="22" spans="1:24" ht="26.1" customHeight="1">
      <c r="A22" s="238"/>
      <c r="B22" s="238"/>
      <c r="C22" s="126" t="s">
        <v>92</v>
      </c>
      <c r="D22" s="243">
        <f>D21</f>
        <v>399360.19</v>
      </c>
      <c r="E22" s="243"/>
      <c r="F22" s="243"/>
      <c r="G22" s="243"/>
      <c r="H22" s="237"/>
      <c r="I22" s="237"/>
      <c r="J22" s="244" t="s">
        <v>12</v>
      </c>
      <c r="K22" s="245"/>
      <c r="L22" s="245"/>
      <c r="M22" s="245"/>
      <c r="N22" s="246"/>
      <c r="O22" s="107"/>
      <c r="P22" s="116"/>
      <c r="Q22" s="43"/>
      <c r="R22" s="36" t="s">
        <v>93</v>
      </c>
    </row>
    <row r="23" spans="1:24" ht="45" customHeight="1">
      <c r="A23" s="220" t="s">
        <v>94</v>
      </c>
      <c r="B23" s="220"/>
      <c r="C23" s="231" t="s">
        <v>117</v>
      </c>
      <c r="D23" s="232"/>
      <c r="E23" s="232"/>
      <c r="F23" s="232"/>
      <c r="G23" s="232"/>
      <c r="H23" s="232"/>
      <c r="I23" s="232"/>
      <c r="J23" s="232"/>
      <c r="K23" s="232"/>
      <c r="L23" s="232"/>
      <c r="M23" s="232"/>
      <c r="N23" s="233"/>
      <c r="O23" s="107"/>
      <c r="Q23" s="14" t="s">
        <v>11</v>
      </c>
      <c r="R23" s="11" t="s">
        <v>95</v>
      </c>
    </row>
    <row r="24" spans="1:24" ht="45" customHeight="1">
      <c r="A24" s="220" t="s">
        <v>5</v>
      </c>
      <c r="B24" s="220"/>
      <c r="C24" s="234" t="s">
        <v>118</v>
      </c>
      <c r="D24" s="235"/>
      <c r="E24" s="235"/>
      <c r="F24" s="235"/>
      <c r="G24" s="235"/>
      <c r="H24" s="235"/>
      <c r="I24" s="235"/>
      <c r="J24" s="235"/>
      <c r="K24" s="235"/>
      <c r="L24" s="235"/>
      <c r="M24" s="235"/>
      <c r="N24" s="236"/>
      <c r="O24" s="107"/>
      <c r="Q24" s="12" t="s">
        <v>96</v>
      </c>
      <c r="R24" s="11" t="s">
        <v>97</v>
      </c>
      <c r="S24" s="10"/>
      <c r="T24" s="43"/>
      <c r="U24" s="43"/>
    </row>
    <row r="25" spans="1:24" ht="45" customHeight="1">
      <c r="A25" s="220" t="s">
        <v>2</v>
      </c>
      <c r="B25" s="220"/>
      <c r="C25" s="220"/>
      <c r="D25" s="220"/>
      <c r="E25" s="220"/>
      <c r="F25" s="220"/>
      <c r="G25" s="220"/>
      <c r="H25" s="220"/>
      <c r="I25" s="220"/>
      <c r="J25" s="220"/>
      <c r="K25" s="220"/>
      <c r="L25" s="220"/>
      <c r="M25" s="220"/>
      <c r="N25" s="220"/>
      <c r="O25" s="107"/>
      <c r="Q25" s="8" t="s">
        <v>98</v>
      </c>
      <c r="S25" s="7" t="s">
        <v>99</v>
      </c>
    </row>
    <row r="26" spans="1:24" ht="45" customHeight="1">
      <c r="A26" s="220" t="s">
        <v>1</v>
      </c>
      <c r="B26" s="220"/>
      <c r="C26" s="220"/>
      <c r="D26" s="220"/>
      <c r="E26" s="220"/>
      <c r="F26" s="220"/>
      <c r="G26" s="220"/>
      <c r="H26" s="220"/>
      <c r="I26" s="220"/>
      <c r="J26" s="220"/>
      <c r="K26" s="220"/>
      <c r="L26" s="220"/>
      <c r="M26" s="220"/>
      <c r="N26" s="220"/>
      <c r="O26" s="107"/>
      <c r="Q26" s="15"/>
    </row>
    <row r="27" spans="1:24" ht="42" customHeight="1">
      <c r="A27" s="220" t="s">
        <v>0</v>
      </c>
      <c r="B27" s="220"/>
      <c r="C27" s="220"/>
      <c r="D27" s="220"/>
      <c r="E27" s="220"/>
      <c r="F27" s="220"/>
      <c r="G27" s="220"/>
      <c r="H27" s="220"/>
      <c r="I27" s="220"/>
      <c r="J27" s="220"/>
      <c r="K27" s="220"/>
      <c r="L27" s="220"/>
      <c r="M27" s="220"/>
      <c r="N27" s="220"/>
      <c r="O27" s="107"/>
      <c r="Q27" s="13"/>
      <c r="U27" s="9"/>
    </row>
    <row r="28" spans="1:24">
      <c r="Q28" s="6"/>
    </row>
    <row r="29" spans="1:24">
      <c r="Q29" s="6"/>
    </row>
    <row r="30" spans="1:24">
      <c r="B30"/>
      <c r="Q30" s="6"/>
    </row>
    <row r="31" spans="1:24">
      <c r="Q31" s="6"/>
    </row>
    <row r="32" spans="1:24">
      <c r="Q32" s="4"/>
    </row>
    <row r="33" spans="16:24">
      <c r="Q33" s="4"/>
    </row>
    <row r="34" spans="16:24" ht="14.25">
      <c r="P34" s="78">
        <v>1</v>
      </c>
      <c r="Q34" s="79">
        <v>42529</v>
      </c>
      <c r="R34" s="80">
        <v>1687605</v>
      </c>
      <c r="S34" s="80"/>
      <c r="T34" s="81"/>
      <c r="U34" s="80"/>
      <c r="V34" s="82"/>
      <c r="W34" s="80">
        <v>422000</v>
      </c>
      <c r="X34" s="80">
        <f>ROUNDUP(R34-S34-U34-W34,3)</f>
        <v>1265605</v>
      </c>
    </row>
    <row r="35" spans="16:24" ht="14.25">
      <c r="P35" s="86"/>
      <c r="Q35" s="87"/>
      <c r="R35" s="88"/>
      <c r="S35" s="88"/>
      <c r="T35" s="89"/>
      <c r="U35" s="88"/>
      <c r="V35" s="89" t="s">
        <v>28</v>
      </c>
      <c r="W35" s="88"/>
      <c r="X35" s="88"/>
    </row>
    <row r="36" spans="16:24" ht="20.25">
      <c r="P36" s="41"/>
      <c r="Q36" s="46" t="s">
        <v>26</v>
      </c>
      <c r="R36" s="33"/>
      <c r="S36" s="33"/>
      <c r="T36" s="39"/>
      <c r="U36" s="29"/>
      <c r="V36" s="38"/>
      <c r="W36" s="29"/>
      <c r="X36" s="33"/>
    </row>
    <row r="37" spans="16:24" ht="14.25">
      <c r="P37" s="49">
        <v>2</v>
      </c>
      <c r="Q37" s="77" t="s">
        <v>110</v>
      </c>
      <c r="R37" s="33"/>
      <c r="S37" s="33"/>
      <c r="T37" s="93" t="s">
        <v>60</v>
      </c>
      <c r="U37" s="33">
        <v>22139.81</v>
      </c>
      <c r="V37" s="95" t="s">
        <v>58</v>
      </c>
      <c r="W37" s="33">
        <v>500</v>
      </c>
      <c r="X37" s="33">
        <f>W34-S37-U37-W37</f>
        <v>399360.19</v>
      </c>
    </row>
    <row r="38" spans="16:24" ht="14.25">
      <c r="P38" s="49"/>
      <c r="Q38" s="44"/>
      <c r="R38" s="33"/>
      <c r="S38" s="33"/>
      <c r="T38" s="99"/>
      <c r="U38" s="33"/>
      <c r="V38" s="77" t="s">
        <v>111</v>
      </c>
      <c r="W38" s="33"/>
      <c r="X38" s="33"/>
    </row>
    <row r="39" spans="16:24" ht="14.25">
      <c r="P39" s="49"/>
      <c r="Q39" s="44"/>
      <c r="R39" s="98"/>
      <c r="S39" s="97"/>
      <c r="T39" s="100" t="s">
        <v>61</v>
      </c>
      <c r="U39" s="97"/>
      <c r="V39" s="101"/>
      <c r="W39" s="97"/>
      <c r="X39" s="96"/>
    </row>
    <row r="40" spans="16:24" ht="14.25">
      <c r="P40" s="41"/>
      <c r="Q40" s="44"/>
      <c r="R40" s="33"/>
      <c r="S40" s="33"/>
      <c r="T40" s="39"/>
      <c r="U40" s="29"/>
      <c r="V40" s="38"/>
      <c r="W40" s="29"/>
      <c r="X40" s="33"/>
    </row>
  </sheetData>
  <mergeCells count="41">
    <mergeCell ref="V2:W2"/>
    <mergeCell ref="S3:U3"/>
    <mergeCell ref="V3:W3"/>
    <mergeCell ref="A26:B26"/>
    <mergeCell ref="C26:N26"/>
    <mergeCell ref="D22:G22"/>
    <mergeCell ref="J22:N22"/>
    <mergeCell ref="A4:B4"/>
    <mergeCell ref="C4:F4"/>
    <mergeCell ref="H4:K4"/>
    <mergeCell ref="L4:M4"/>
    <mergeCell ref="A5:A6"/>
    <mergeCell ref="B5:D5"/>
    <mergeCell ref="E5:F5"/>
    <mergeCell ref="H5:I5"/>
    <mergeCell ref="J5:K5"/>
    <mergeCell ref="A27:B27"/>
    <mergeCell ref="C27:N27"/>
    <mergeCell ref="R1:U1"/>
    <mergeCell ref="R2:U2"/>
    <mergeCell ref="A23:B23"/>
    <mergeCell ref="C23:N23"/>
    <mergeCell ref="A24:B24"/>
    <mergeCell ref="C24:N24"/>
    <mergeCell ref="A25:B25"/>
    <mergeCell ref="C25:N25"/>
    <mergeCell ref="N5:N6"/>
    <mergeCell ref="A20:B20"/>
    <mergeCell ref="A21:B22"/>
    <mergeCell ref="D21:G21"/>
    <mergeCell ref="H21:I22"/>
    <mergeCell ref="J21:N21"/>
    <mergeCell ref="L5:M5"/>
    <mergeCell ref="A1:N1"/>
    <mergeCell ref="A2:B2"/>
    <mergeCell ref="C2:K2"/>
    <mergeCell ref="L2:M2"/>
    <mergeCell ref="A3:B3"/>
    <mergeCell ref="C3:F3"/>
    <mergeCell ref="H3:K3"/>
    <mergeCell ref="L3:M3"/>
  </mergeCells>
  <phoneticPr fontId="4" type="noConversion"/>
  <printOptions horizontalCentered="1"/>
  <pageMargins left="3.937007874015748E-2" right="3.937007874015748E-2" top="0.15748031496062992" bottom="0.35433070866141736" header="0" footer="0"/>
  <pageSetup paperSize="9" scale="9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X43"/>
  <sheetViews>
    <sheetView topLeftCell="A4" zoomScaleNormal="100" workbookViewId="0">
      <selection activeCell="B11" sqref="B11"/>
    </sheetView>
  </sheetViews>
  <sheetFormatPr defaultColWidth="9" defaultRowHeight="13.5"/>
  <cols>
    <col min="1" max="1" width="3.625" style="103" customWidth="1"/>
    <col min="2" max="2" width="7" style="120" customWidth="1"/>
    <col min="3" max="3" width="3.625" style="103" customWidth="1"/>
    <col min="4" max="4" width="11.375" style="121" customWidth="1"/>
    <col min="5" max="5" width="5.375" style="120" customWidth="1"/>
    <col min="6" max="6" width="11.375" style="121" customWidth="1"/>
    <col min="7" max="7" width="11.375" style="121" bestFit="1" customWidth="1"/>
    <col min="8" max="8" width="3.625" style="103" customWidth="1"/>
    <col min="9" max="9" width="6.125" style="121" customWidth="1"/>
    <col min="10" max="10" width="3.625" style="103" customWidth="1"/>
    <col min="11" max="11" width="8.875" style="121" customWidth="1"/>
    <col min="12" max="12" width="10.25" style="121" customWidth="1"/>
    <col min="13" max="13" width="9.5" style="103" customWidth="1"/>
    <col min="14" max="14" width="11.875" style="121" customWidth="1"/>
    <col min="15" max="15" width="5.75" style="103" customWidth="1"/>
    <col min="16" max="16" width="8.75" style="103" customWidth="1"/>
    <col min="17" max="17" width="17.125" style="2" customWidth="1"/>
    <col min="18" max="18" width="16.75" style="1" customWidth="1"/>
    <col min="19" max="19" width="10" style="1" customWidth="1"/>
    <col min="20" max="20" width="18.125" style="1" customWidth="1"/>
    <col min="21" max="21" width="11.25" style="1" customWidth="1"/>
    <col min="22" max="22" width="9" style="103"/>
    <col min="23" max="23" width="15.125" style="103" customWidth="1"/>
    <col min="24" max="24" width="14.875" style="103" customWidth="1"/>
    <col min="25" max="16384" width="9" style="103"/>
  </cols>
  <sheetData>
    <row r="1" spans="1:24" ht="29.25" customHeight="1">
      <c r="A1" s="221" t="s">
        <v>63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Q1" s="137" t="s">
        <v>64</v>
      </c>
      <c r="R1" s="191" t="s">
        <v>53</v>
      </c>
      <c r="S1" s="191"/>
      <c r="T1" s="191"/>
      <c r="U1" s="191"/>
      <c r="V1" s="76"/>
      <c r="W1" s="75" t="s">
        <v>107</v>
      </c>
      <c r="X1" s="74"/>
    </row>
    <row r="2" spans="1:24" ht="26.1" customHeight="1">
      <c r="A2" s="220" t="s">
        <v>45</v>
      </c>
      <c r="B2" s="220"/>
      <c r="C2" s="222" t="s">
        <v>44</v>
      </c>
      <c r="D2" s="223"/>
      <c r="E2" s="223"/>
      <c r="F2" s="223"/>
      <c r="G2" s="223"/>
      <c r="H2" s="223"/>
      <c r="I2" s="223"/>
      <c r="J2" s="223"/>
      <c r="K2" s="224"/>
      <c r="L2" s="220" t="s">
        <v>65</v>
      </c>
      <c r="M2" s="220"/>
      <c r="N2" s="123" t="s">
        <v>108</v>
      </c>
      <c r="O2" s="105"/>
      <c r="Q2" s="65"/>
      <c r="R2" s="194" t="s">
        <v>44</v>
      </c>
      <c r="S2" s="195"/>
      <c r="T2" s="195"/>
      <c r="U2" s="196"/>
      <c r="V2" s="197" t="s">
        <v>43</v>
      </c>
      <c r="W2" s="198"/>
      <c r="X2" s="66" t="s">
        <v>109</v>
      </c>
    </row>
    <row r="3" spans="1:24" ht="26.1" customHeight="1">
      <c r="A3" s="220" t="s">
        <v>41</v>
      </c>
      <c r="B3" s="220"/>
      <c r="C3" s="225" t="s">
        <v>40</v>
      </c>
      <c r="D3" s="226"/>
      <c r="E3" s="226"/>
      <c r="F3" s="227"/>
      <c r="G3" s="104" t="s">
        <v>113</v>
      </c>
      <c r="H3" s="228" t="s">
        <v>106</v>
      </c>
      <c r="I3" s="229"/>
      <c r="J3" s="229"/>
      <c r="K3" s="230"/>
      <c r="L3" s="220" t="s">
        <v>43</v>
      </c>
      <c r="M3" s="220"/>
      <c r="N3" s="124" t="s">
        <v>109</v>
      </c>
      <c r="O3" s="107"/>
      <c r="Q3" s="62"/>
      <c r="R3" s="64" t="s">
        <v>103</v>
      </c>
      <c r="S3" s="197" t="s">
        <v>105</v>
      </c>
      <c r="T3" s="199"/>
      <c r="U3" s="198"/>
      <c r="V3" s="197" t="s">
        <v>38</v>
      </c>
      <c r="W3" s="198"/>
      <c r="X3" s="63">
        <v>2790</v>
      </c>
    </row>
    <row r="4" spans="1:24" ht="23.25" customHeight="1">
      <c r="A4" s="220" t="s">
        <v>66</v>
      </c>
      <c r="B4" s="220"/>
      <c r="C4" s="225"/>
      <c r="D4" s="226"/>
      <c r="E4" s="226"/>
      <c r="F4" s="227"/>
      <c r="G4" s="104" t="s">
        <v>67</v>
      </c>
      <c r="H4" s="228"/>
      <c r="I4" s="229"/>
      <c r="J4" s="229"/>
      <c r="K4" s="230"/>
      <c r="L4" s="220" t="s">
        <v>38</v>
      </c>
      <c r="M4" s="220"/>
      <c r="N4" s="122">
        <v>2790</v>
      </c>
      <c r="O4" s="107"/>
      <c r="Q4" s="65"/>
    </row>
    <row r="5" spans="1:24" ht="26.1" customHeight="1">
      <c r="A5" s="220" t="s">
        <v>68</v>
      </c>
      <c r="B5" s="220" t="s">
        <v>69</v>
      </c>
      <c r="C5" s="220"/>
      <c r="D5" s="220"/>
      <c r="E5" s="220" t="s">
        <v>70</v>
      </c>
      <c r="F5" s="220"/>
      <c r="G5" s="143" t="s">
        <v>71</v>
      </c>
      <c r="H5" s="220" t="s">
        <v>72</v>
      </c>
      <c r="I5" s="220"/>
      <c r="J5" s="220" t="s">
        <v>73</v>
      </c>
      <c r="K5" s="220"/>
      <c r="L5" s="220" t="s">
        <v>74</v>
      </c>
      <c r="M5" s="220"/>
      <c r="N5" s="237" t="s">
        <v>75</v>
      </c>
      <c r="O5" s="107"/>
      <c r="Q5" s="62"/>
    </row>
    <row r="6" spans="1:24" ht="26.1" customHeight="1">
      <c r="A6" s="220"/>
      <c r="B6" s="108" t="s">
        <v>76</v>
      </c>
      <c r="C6" s="142" t="s">
        <v>77</v>
      </c>
      <c r="D6" s="143" t="s">
        <v>78</v>
      </c>
      <c r="E6" s="108" t="s">
        <v>76</v>
      </c>
      <c r="F6" s="143" t="s">
        <v>78</v>
      </c>
      <c r="G6" s="143" t="s">
        <v>78</v>
      </c>
      <c r="H6" s="142" t="s">
        <v>79</v>
      </c>
      <c r="I6" s="143" t="s">
        <v>78</v>
      </c>
      <c r="J6" s="142" t="s">
        <v>80</v>
      </c>
      <c r="K6" s="143" t="s">
        <v>78</v>
      </c>
      <c r="L6" s="143" t="s">
        <v>78</v>
      </c>
      <c r="M6" s="142" t="s">
        <v>81</v>
      </c>
      <c r="N6" s="237"/>
      <c r="O6" s="107"/>
      <c r="Q6" s="65" t="s">
        <v>82</v>
      </c>
    </row>
    <row r="7" spans="1:24" s="1" customFormat="1" ht="35.25" customHeight="1">
      <c r="A7" s="142">
        <v>1</v>
      </c>
      <c r="B7" s="108">
        <v>42529</v>
      </c>
      <c r="C7" s="110" t="s">
        <v>100</v>
      </c>
      <c r="D7" s="111">
        <v>1687605</v>
      </c>
      <c r="E7" s="108"/>
      <c r="F7" s="111"/>
      <c r="G7" s="111"/>
      <c r="H7" s="112"/>
      <c r="I7" s="113"/>
      <c r="J7" s="112"/>
      <c r="K7" s="113"/>
      <c r="L7" s="156">
        <v>422000</v>
      </c>
      <c r="M7" s="114" t="s">
        <v>101</v>
      </c>
      <c r="N7" s="113">
        <f>ROUNDUP(D7-I7-K7-L7,2)</f>
        <v>1265605</v>
      </c>
      <c r="O7" s="107"/>
      <c r="P7" s="103"/>
      <c r="Q7" s="62" t="s">
        <v>83</v>
      </c>
      <c r="V7" s="103"/>
      <c r="W7" s="103"/>
      <c r="X7" s="103"/>
    </row>
    <row r="8" spans="1:24" s="1" customFormat="1" ht="30" customHeight="1">
      <c r="A8" s="142"/>
      <c r="B8" s="136"/>
      <c r="C8" s="110"/>
      <c r="D8" s="111"/>
      <c r="E8" s="108"/>
      <c r="F8" s="111"/>
      <c r="G8" s="111"/>
      <c r="H8" s="143"/>
      <c r="I8" s="113"/>
      <c r="J8" s="142"/>
      <c r="K8" s="113"/>
      <c r="L8" s="156">
        <v>-422000</v>
      </c>
      <c r="M8" s="143"/>
      <c r="N8" s="113"/>
      <c r="O8" s="107"/>
      <c r="P8" s="103"/>
      <c r="Q8" s="141"/>
      <c r="V8" s="103"/>
      <c r="W8" s="103"/>
      <c r="X8" s="103"/>
    </row>
    <row r="9" spans="1:24" s="149" customFormat="1" ht="36" customHeight="1">
      <c r="A9" s="142">
        <v>2</v>
      </c>
      <c r="B9" s="146" t="s">
        <v>62</v>
      </c>
      <c r="C9" s="110"/>
      <c r="D9" s="111"/>
      <c r="E9" s="108"/>
      <c r="F9" s="147">
        <v>2280400</v>
      </c>
      <c r="G9" s="111">
        <v>1680000</v>
      </c>
      <c r="H9" s="112"/>
      <c r="I9" s="113"/>
      <c r="J9" s="112">
        <v>0.01</v>
      </c>
      <c r="K9" s="113">
        <f>ROUNDUP(F9/1.03*J9,2)</f>
        <v>22139.809999999998</v>
      </c>
      <c r="L9" s="111">
        <v>500</v>
      </c>
      <c r="M9" s="114" t="s">
        <v>112</v>
      </c>
      <c r="N9" s="113">
        <f>ROUNDUP(L7-I9-K9-L9,2)</f>
        <v>399360.19</v>
      </c>
      <c r="O9" s="107"/>
      <c r="P9" s="103"/>
      <c r="Q9" s="148"/>
      <c r="V9" s="103"/>
      <c r="W9" s="103"/>
      <c r="X9" s="103"/>
    </row>
    <row r="10" spans="1:24" s="149" customFormat="1" ht="30" customHeight="1">
      <c r="A10" s="142"/>
      <c r="B10" s="108"/>
      <c r="C10" s="110"/>
      <c r="D10" s="111"/>
      <c r="E10" s="145" t="s">
        <v>120</v>
      </c>
      <c r="F10" s="111">
        <v>-550000</v>
      </c>
      <c r="G10" s="111"/>
      <c r="H10" s="143"/>
      <c r="I10" s="113"/>
      <c r="J10" s="142"/>
      <c r="K10" s="113"/>
      <c r="L10" s="111"/>
      <c r="M10" s="143"/>
      <c r="N10" s="113"/>
      <c r="O10" s="107"/>
      <c r="P10" s="103"/>
      <c r="Q10" s="150"/>
      <c r="V10" s="103"/>
      <c r="W10" s="103"/>
      <c r="X10" s="103"/>
    </row>
    <row r="11" spans="1:24" s="1" customFormat="1" ht="30" customHeight="1">
      <c r="A11" s="142"/>
      <c r="B11" s="136" t="s">
        <v>115</v>
      </c>
      <c r="C11" s="110"/>
      <c r="D11" s="111"/>
      <c r="E11" s="108"/>
      <c r="F11" s="111"/>
      <c r="G11" s="111"/>
      <c r="H11" s="143"/>
      <c r="I11" s="113"/>
      <c r="J11" s="142"/>
      <c r="K11" s="113"/>
      <c r="L11" s="111"/>
      <c r="M11" s="143"/>
      <c r="N11" s="113"/>
      <c r="O11" s="107"/>
      <c r="P11"/>
      <c r="Q11" s="141"/>
      <c r="V11" s="103"/>
      <c r="W11" s="103"/>
      <c r="X11" s="103"/>
    </row>
    <row r="12" spans="1:24" s="11" customFormat="1" ht="36" customHeight="1">
      <c r="A12" s="126">
        <v>3</v>
      </c>
      <c r="B12" s="130">
        <v>42760</v>
      </c>
      <c r="C12" s="155" t="s">
        <v>123</v>
      </c>
      <c r="D12" s="129">
        <v>1285280</v>
      </c>
      <c r="E12" s="130"/>
      <c r="F12" s="129"/>
      <c r="G12" s="129"/>
      <c r="H12" s="131"/>
      <c r="I12" s="132">
        <v>0</v>
      </c>
      <c r="J12" s="131"/>
      <c r="K12" s="132">
        <v>0</v>
      </c>
      <c r="L12" s="129">
        <v>300500</v>
      </c>
      <c r="M12" s="133" t="s">
        <v>122</v>
      </c>
      <c r="N12" s="247">
        <f>D12-I12-K12-L12-L13</f>
        <v>899780</v>
      </c>
      <c r="O12" s="134"/>
      <c r="P12" s="135"/>
      <c r="Q12" s="65"/>
      <c r="V12" s="135"/>
      <c r="W12" s="135"/>
      <c r="X12" s="135"/>
    </row>
    <row r="13" spans="1:24" s="11" customFormat="1" ht="30" customHeight="1">
      <c r="A13" s="126"/>
      <c r="B13" s="130"/>
      <c r="C13" s="128"/>
      <c r="D13" s="129"/>
      <c r="E13" s="130"/>
      <c r="F13" s="129"/>
      <c r="G13" s="129"/>
      <c r="H13" s="151"/>
      <c r="I13" s="132"/>
      <c r="J13" s="126"/>
      <c r="K13" s="132"/>
      <c r="L13" s="153">
        <v>85000</v>
      </c>
      <c r="M13" s="154" t="s">
        <v>121</v>
      </c>
      <c r="N13" s="248"/>
      <c r="O13" s="134"/>
      <c r="P13" s="135"/>
      <c r="Q13" s="152"/>
      <c r="V13" s="135"/>
      <c r="W13" s="135"/>
      <c r="X13" s="135"/>
    </row>
    <row r="14" spans="1:24" s="1" customFormat="1" ht="30" customHeight="1">
      <c r="A14" s="142"/>
      <c r="B14" s="108"/>
      <c r="C14" s="110"/>
      <c r="D14" s="111"/>
      <c r="E14" s="108"/>
      <c r="F14" s="111"/>
      <c r="G14" s="111"/>
      <c r="H14" s="143"/>
      <c r="I14" s="113"/>
      <c r="J14" s="142"/>
      <c r="K14" s="113"/>
      <c r="L14" s="111"/>
      <c r="M14" s="143"/>
      <c r="N14" s="113"/>
      <c r="O14" s="107"/>
      <c r="P14" s="103"/>
    </row>
    <row r="15" spans="1:24" s="1" customFormat="1" ht="30" customHeight="1">
      <c r="A15" s="142"/>
      <c r="B15" s="108"/>
      <c r="C15" s="110"/>
      <c r="D15" s="111"/>
      <c r="E15" s="108"/>
      <c r="F15" s="111"/>
      <c r="G15" s="111"/>
      <c r="H15" s="143"/>
      <c r="I15" s="113"/>
      <c r="J15" s="142"/>
      <c r="K15" s="113"/>
      <c r="L15" s="111"/>
      <c r="M15" s="143"/>
      <c r="N15" s="113"/>
      <c r="O15" s="107"/>
      <c r="P15" s="103"/>
    </row>
    <row r="16" spans="1:24" s="1" customFormat="1" ht="30" customHeight="1">
      <c r="A16" s="142"/>
      <c r="B16" s="108"/>
      <c r="C16" s="110"/>
      <c r="D16" s="111"/>
      <c r="E16" s="108"/>
      <c r="F16" s="111"/>
      <c r="G16" s="111"/>
      <c r="H16" s="143"/>
      <c r="I16" s="113"/>
      <c r="J16" s="142"/>
      <c r="K16" s="113"/>
      <c r="L16" s="111"/>
      <c r="M16" s="143"/>
      <c r="N16" s="113"/>
      <c r="O16" s="107"/>
      <c r="P16" s="103"/>
    </row>
    <row r="17" spans="1:21" s="1" customFormat="1" ht="30" hidden="1" customHeight="1">
      <c r="A17" s="142"/>
      <c r="B17" s="108"/>
      <c r="C17" s="110"/>
      <c r="D17" s="111"/>
      <c r="E17" s="108"/>
      <c r="F17" s="111"/>
      <c r="G17" s="111"/>
      <c r="H17" s="143"/>
      <c r="I17" s="113"/>
      <c r="J17" s="142"/>
      <c r="K17" s="113"/>
      <c r="L17" s="111"/>
      <c r="M17" s="143"/>
      <c r="N17" s="113"/>
      <c r="O17" s="107"/>
      <c r="P17" s="103"/>
    </row>
    <row r="18" spans="1:21" s="1" customFormat="1" ht="30" hidden="1" customHeight="1">
      <c r="A18" s="142"/>
      <c r="B18" s="108"/>
      <c r="C18" s="110"/>
      <c r="D18" s="111"/>
      <c r="E18" s="108"/>
      <c r="F18" s="111"/>
      <c r="G18" s="111"/>
      <c r="H18" s="143"/>
      <c r="I18" s="113"/>
      <c r="J18" s="142"/>
      <c r="K18" s="113"/>
      <c r="L18" s="111"/>
      <c r="M18" s="143"/>
      <c r="N18" s="113"/>
      <c r="O18" s="107"/>
      <c r="P18" s="116"/>
    </row>
    <row r="19" spans="1:21" s="1" customFormat="1" ht="30" hidden="1" customHeight="1">
      <c r="A19" s="142"/>
      <c r="B19" s="108"/>
      <c r="C19" s="110"/>
      <c r="D19" s="111"/>
      <c r="E19" s="108"/>
      <c r="F19" s="111"/>
      <c r="G19" s="111"/>
      <c r="H19" s="143"/>
      <c r="I19" s="113"/>
      <c r="J19" s="142"/>
      <c r="K19" s="113"/>
      <c r="L19" s="111"/>
      <c r="M19" s="143"/>
      <c r="N19" s="113"/>
      <c r="O19" s="107"/>
      <c r="P19" s="103"/>
    </row>
    <row r="20" spans="1:21" ht="30" customHeight="1" thickBot="1">
      <c r="A20" s="249" t="s">
        <v>19</v>
      </c>
      <c r="B20" s="249"/>
      <c r="C20" s="158" t="s">
        <v>87</v>
      </c>
      <c r="D20" s="159">
        <f>SUM(D7:D19)</f>
        <v>2972885</v>
      </c>
      <c r="E20" s="158" t="s">
        <v>87</v>
      </c>
      <c r="F20" s="159">
        <f>SUM(F7:F19)</f>
        <v>1730400</v>
      </c>
      <c r="G20" s="159">
        <f>SUM(G7:G19)</f>
        <v>1680000</v>
      </c>
      <c r="H20" s="158" t="s">
        <v>87</v>
      </c>
      <c r="I20" s="159">
        <f>SUM(I7:I19)</f>
        <v>0</v>
      </c>
      <c r="J20" s="158" t="s">
        <v>87</v>
      </c>
      <c r="K20" s="159">
        <f>SUM(K7:K19)</f>
        <v>22139.809999999998</v>
      </c>
      <c r="L20" s="159">
        <f>SUM(L7:L19)</f>
        <v>386000</v>
      </c>
      <c r="M20" s="158" t="s">
        <v>87</v>
      </c>
      <c r="N20" s="159">
        <f>SUM(N7:N19)</f>
        <v>2564745.19</v>
      </c>
      <c r="O20" s="119"/>
      <c r="Q20" s="103"/>
      <c r="R20" s="103"/>
      <c r="S20" s="103"/>
      <c r="T20" s="103"/>
      <c r="U20" s="103"/>
    </row>
    <row r="21" spans="1:21" ht="26.1" customHeight="1">
      <c r="A21" s="250" t="s">
        <v>114</v>
      </c>
      <c r="B21" s="250"/>
      <c r="C21" s="157" t="s">
        <v>89</v>
      </c>
      <c r="D21" s="251">
        <f>N12</f>
        <v>899780</v>
      </c>
      <c r="E21" s="251"/>
      <c r="F21" s="251"/>
      <c r="G21" s="251"/>
      <c r="H21" s="252" t="s">
        <v>90</v>
      </c>
      <c r="I21" s="252"/>
      <c r="J21" s="253" t="s">
        <v>15</v>
      </c>
      <c r="K21" s="254"/>
      <c r="L21" s="254"/>
      <c r="M21" s="254"/>
      <c r="N21" s="255"/>
      <c r="O21" s="107"/>
      <c r="Q21" s="103"/>
      <c r="R21" s="103"/>
      <c r="S21" s="103"/>
      <c r="T21" s="103"/>
      <c r="U21" s="103"/>
    </row>
    <row r="22" spans="1:21" ht="26.1" customHeight="1">
      <c r="A22" s="238"/>
      <c r="B22" s="238"/>
      <c r="C22" s="126" t="s">
        <v>92</v>
      </c>
      <c r="D22" s="243">
        <f>D21</f>
        <v>899780</v>
      </c>
      <c r="E22" s="243"/>
      <c r="F22" s="243"/>
      <c r="G22" s="243"/>
      <c r="H22" s="237"/>
      <c r="I22" s="237"/>
      <c r="J22" s="244" t="s">
        <v>12</v>
      </c>
      <c r="K22" s="245"/>
      <c r="L22" s="245"/>
      <c r="M22" s="245"/>
      <c r="N22" s="246"/>
      <c r="O22" s="107"/>
      <c r="P22" s="116"/>
      <c r="Q22" s="103"/>
      <c r="R22" s="103"/>
      <c r="S22" s="103"/>
      <c r="T22" s="103"/>
      <c r="U22" s="103"/>
    </row>
    <row r="23" spans="1:21" ht="45" customHeight="1">
      <c r="A23" s="220" t="s">
        <v>94</v>
      </c>
      <c r="B23" s="220"/>
      <c r="C23" s="231" t="s">
        <v>117</v>
      </c>
      <c r="D23" s="232"/>
      <c r="E23" s="232"/>
      <c r="F23" s="232"/>
      <c r="G23" s="232"/>
      <c r="H23" s="232"/>
      <c r="I23" s="232"/>
      <c r="J23" s="232"/>
      <c r="K23" s="232"/>
      <c r="L23" s="232"/>
      <c r="M23" s="232"/>
      <c r="N23" s="233"/>
      <c r="O23" s="107"/>
      <c r="Q23" s="103"/>
      <c r="R23" s="103"/>
      <c r="S23" s="103"/>
      <c r="T23" s="103"/>
      <c r="U23" s="103"/>
    </row>
    <row r="24" spans="1:21" ht="45" customHeight="1">
      <c r="A24" s="220" t="s">
        <v>5</v>
      </c>
      <c r="B24" s="220"/>
      <c r="C24" s="234" t="s">
        <v>118</v>
      </c>
      <c r="D24" s="235"/>
      <c r="E24" s="235"/>
      <c r="F24" s="235"/>
      <c r="G24" s="235"/>
      <c r="H24" s="235"/>
      <c r="I24" s="235"/>
      <c r="J24" s="235"/>
      <c r="K24" s="235"/>
      <c r="L24" s="235"/>
      <c r="M24" s="235"/>
      <c r="N24" s="236"/>
      <c r="O24" s="107"/>
      <c r="Q24" s="103"/>
      <c r="R24" s="103"/>
      <c r="S24" s="103"/>
      <c r="T24" s="103"/>
      <c r="U24" s="103"/>
    </row>
    <row r="25" spans="1:21" ht="45" customHeight="1">
      <c r="A25" s="220" t="s">
        <v>2</v>
      </c>
      <c r="B25" s="220"/>
      <c r="C25" s="220"/>
      <c r="D25" s="220"/>
      <c r="E25" s="220"/>
      <c r="F25" s="220"/>
      <c r="G25" s="220"/>
      <c r="H25" s="220"/>
      <c r="I25" s="220"/>
      <c r="J25" s="220"/>
      <c r="K25" s="220"/>
      <c r="L25" s="220"/>
      <c r="M25" s="220"/>
      <c r="N25" s="220"/>
      <c r="O25" s="107"/>
      <c r="Q25" s="103"/>
      <c r="R25" s="103"/>
      <c r="S25" s="103"/>
      <c r="T25" s="103"/>
      <c r="U25" s="103"/>
    </row>
    <row r="26" spans="1:21" ht="45" customHeight="1">
      <c r="A26" s="220" t="s">
        <v>1</v>
      </c>
      <c r="B26" s="220"/>
      <c r="C26" s="220"/>
      <c r="D26" s="220"/>
      <c r="E26" s="220"/>
      <c r="F26" s="220"/>
      <c r="G26" s="220"/>
      <c r="H26" s="220"/>
      <c r="I26" s="220"/>
      <c r="J26" s="220"/>
      <c r="K26" s="220"/>
      <c r="L26" s="220"/>
      <c r="M26" s="220"/>
      <c r="N26" s="220"/>
      <c r="O26" s="107"/>
      <c r="Q26" s="103"/>
      <c r="R26" s="103"/>
      <c r="S26" s="103"/>
      <c r="T26" s="103"/>
      <c r="U26" s="103"/>
    </row>
    <row r="27" spans="1:21" ht="42" customHeight="1">
      <c r="A27" s="220" t="s">
        <v>0</v>
      </c>
      <c r="B27" s="220"/>
      <c r="C27" s="220"/>
      <c r="D27" s="220"/>
      <c r="E27" s="220"/>
      <c r="F27" s="220"/>
      <c r="G27" s="220"/>
      <c r="H27" s="220"/>
      <c r="I27" s="220"/>
      <c r="J27" s="220"/>
      <c r="K27" s="220"/>
      <c r="L27" s="220"/>
      <c r="M27" s="220"/>
      <c r="N27" s="220"/>
      <c r="O27" s="107"/>
      <c r="Q27" s="103"/>
      <c r="R27" s="103"/>
      <c r="S27" s="103"/>
      <c r="T27" s="103"/>
      <c r="U27" s="103"/>
    </row>
    <row r="28" spans="1:21">
      <c r="Q28" s="6"/>
    </row>
    <row r="29" spans="1:21">
      <c r="Q29" s="6"/>
    </row>
    <row r="30" spans="1:21">
      <c r="B30"/>
      <c r="Q30" s="6"/>
    </row>
    <row r="31" spans="1:21">
      <c r="Q31" s="6"/>
    </row>
    <row r="32" spans="1:21">
      <c r="Q32" s="4"/>
    </row>
    <row r="33" spans="17:17">
      <c r="Q33" s="6"/>
    </row>
    <row r="34" spans="17:17">
      <c r="Q34" s="6"/>
    </row>
    <row r="35" spans="17:17">
      <c r="Q35" s="4"/>
    </row>
    <row r="36" spans="17:17">
      <c r="Q36" s="6"/>
    </row>
    <row r="37" spans="17:17">
      <c r="Q37" s="6"/>
    </row>
    <row r="38" spans="17:17">
      <c r="Q38" s="4"/>
    </row>
    <row r="39" spans="17:17">
      <c r="Q39" s="6"/>
    </row>
    <row r="40" spans="17:17">
      <c r="Q40" s="6"/>
    </row>
    <row r="41" spans="17:17">
      <c r="Q41" s="4"/>
    </row>
    <row r="42" spans="17:17">
      <c r="Q42" s="6"/>
    </row>
    <row r="43" spans="17:17">
      <c r="Q43" s="6"/>
    </row>
  </sheetData>
  <mergeCells count="42">
    <mergeCell ref="A1:N1"/>
    <mergeCell ref="R1:U1"/>
    <mergeCell ref="A2:B2"/>
    <mergeCell ref="C2:K2"/>
    <mergeCell ref="L2:M2"/>
    <mergeCell ref="R2:U2"/>
    <mergeCell ref="V2:W2"/>
    <mergeCell ref="A3:B3"/>
    <mergeCell ref="C3:F3"/>
    <mergeCell ref="H3:K3"/>
    <mergeCell ref="L3:M3"/>
    <mergeCell ref="S3:U3"/>
    <mergeCell ref="V3:W3"/>
    <mergeCell ref="A4:B4"/>
    <mergeCell ref="C4:F4"/>
    <mergeCell ref="H4:K4"/>
    <mergeCell ref="L4:M4"/>
    <mergeCell ref="A5:A6"/>
    <mergeCell ref="B5:D5"/>
    <mergeCell ref="E5:F5"/>
    <mergeCell ref="H5:I5"/>
    <mergeCell ref="J5:K5"/>
    <mergeCell ref="L5:M5"/>
    <mergeCell ref="N5:N6"/>
    <mergeCell ref="A20:B20"/>
    <mergeCell ref="A21:B22"/>
    <mergeCell ref="D21:G21"/>
    <mergeCell ref="H21:I22"/>
    <mergeCell ref="J21:N21"/>
    <mergeCell ref="D22:G22"/>
    <mergeCell ref="J22:N22"/>
    <mergeCell ref="A26:B26"/>
    <mergeCell ref="C26:N26"/>
    <mergeCell ref="A27:B27"/>
    <mergeCell ref="C27:N27"/>
    <mergeCell ref="N12:N13"/>
    <mergeCell ref="A23:B23"/>
    <mergeCell ref="C23:N23"/>
    <mergeCell ref="A24:B24"/>
    <mergeCell ref="C24:N24"/>
    <mergeCell ref="A25:B25"/>
    <mergeCell ref="C25:N25"/>
  </mergeCells>
  <phoneticPr fontId="4" type="noConversion"/>
  <printOptions horizontalCentered="1" verticalCentered="1"/>
  <pageMargins left="3.937007874015748E-2" right="3.937007874015748E-2" top="0.15748031496062992" bottom="0" header="0" footer="0"/>
  <pageSetup paperSize="9" scale="9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X41"/>
  <sheetViews>
    <sheetView tabSelected="1" zoomScaleNormal="100" workbookViewId="0">
      <selection activeCell="C36" sqref="C36"/>
    </sheetView>
  </sheetViews>
  <sheetFormatPr defaultColWidth="9" defaultRowHeight="13.5"/>
  <cols>
    <col min="1" max="1" width="3.625" style="103" customWidth="1"/>
    <col min="2" max="2" width="7" style="120" customWidth="1"/>
    <col min="3" max="3" width="3.625" style="103" customWidth="1"/>
    <col min="4" max="4" width="11.375" style="121" customWidth="1"/>
    <col min="5" max="5" width="5.375" style="120" customWidth="1"/>
    <col min="6" max="7" width="11.375" style="121" customWidth="1"/>
    <col min="8" max="8" width="3.625" style="103" customWidth="1"/>
    <col min="9" max="9" width="9.625" style="121" customWidth="1"/>
    <col min="10" max="10" width="3.625" style="103" customWidth="1"/>
    <col min="11" max="11" width="8.875" style="121" customWidth="1"/>
    <col min="12" max="12" width="10.25" style="121" customWidth="1"/>
    <col min="13" max="13" width="9.5" style="103" customWidth="1"/>
    <col min="14" max="14" width="11.875" style="121" customWidth="1"/>
    <col min="15" max="15" width="5.75" style="103" customWidth="1"/>
    <col min="16" max="16" width="8.75" style="103" customWidth="1"/>
    <col min="17" max="17" width="17.125" style="2" customWidth="1"/>
    <col min="18" max="18" width="16.75" style="1" customWidth="1"/>
    <col min="19" max="19" width="10" style="1" customWidth="1"/>
    <col min="20" max="20" width="18.125" style="1" customWidth="1"/>
    <col min="21" max="21" width="11.25" style="1" customWidth="1"/>
    <col min="22" max="22" width="9" style="103"/>
    <col min="23" max="23" width="15.125" style="103" customWidth="1"/>
    <col min="24" max="24" width="14.875" style="103" customWidth="1"/>
    <col min="25" max="16384" width="9" style="103"/>
  </cols>
  <sheetData>
    <row r="1" spans="1:24" ht="24.75" customHeight="1">
      <c r="A1" s="221" t="s">
        <v>126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Q1" s="137" t="s">
        <v>64</v>
      </c>
      <c r="R1" s="191" t="s">
        <v>53</v>
      </c>
      <c r="S1" s="191"/>
      <c r="T1" s="191"/>
      <c r="U1" s="191"/>
      <c r="V1" s="76"/>
      <c r="W1" s="75" t="s">
        <v>107</v>
      </c>
      <c r="X1" s="74"/>
    </row>
    <row r="2" spans="1:24" ht="26.1" customHeight="1">
      <c r="A2" s="220" t="s">
        <v>45</v>
      </c>
      <c r="B2" s="220"/>
      <c r="C2" s="222" t="s">
        <v>137</v>
      </c>
      <c r="D2" s="223"/>
      <c r="E2" s="223"/>
      <c r="F2" s="223"/>
      <c r="G2" s="223"/>
      <c r="H2" s="223"/>
      <c r="I2" s="223"/>
      <c r="J2" s="223"/>
      <c r="K2" s="224"/>
      <c r="L2" s="220" t="s">
        <v>65</v>
      </c>
      <c r="M2" s="220"/>
      <c r="N2" s="123" t="s">
        <v>108</v>
      </c>
      <c r="O2" s="105"/>
      <c r="Q2" s="65"/>
      <c r="R2" s="194" t="s">
        <v>44</v>
      </c>
      <c r="S2" s="195"/>
      <c r="T2" s="195"/>
      <c r="U2" s="196"/>
      <c r="V2" s="197" t="s">
        <v>43</v>
      </c>
      <c r="W2" s="198"/>
      <c r="X2" s="66" t="s">
        <v>109</v>
      </c>
    </row>
    <row r="3" spans="1:24" ht="26.1" customHeight="1">
      <c r="A3" s="220" t="s">
        <v>41</v>
      </c>
      <c r="B3" s="220"/>
      <c r="C3" s="225" t="s">
        <v>40</v>
      </c>
      <c r="D3" s="226"/>
      <c r="E3" s="226"/>
      <c r="F3" s="227"/>
      <c r="G3" s="104" t="s">
        <v>113</v>
      </c>
      <c r="H3" s="228" t="s">
        <v>106</v>
      </c>
      <c r="I3" s="229"/>
      <c r="J3" s="229"/>
      <c r="K3" s="230"/>
      <c r="L3" s="220" t="s">
        <v>43</v>
      </c>
      <c r="M3" s="220"/>
      <c r="N3" s="124" t="s">
        <v>109</v>
      </c>
      <c r="O3" s="107"/>
      <c r="Q3" s="62"/>
      <c r="R3" s="64" t="s">
        <v>103</v>
      </c>
      <c r="S3" s="197" t="s">
        <v>105</v>
      </c>
      <c r="T3" s="199"/>
      <c r="U3" s="198"/>
      <c r="V3" s="197" t="s">
        <v>38</v>
      </c>
      <c r="W3" s="198"/>
      <c r="X3" s="63">
        <v>2790</v>
      </c>
    </row>
    <row r="4" spans="1:24" ht="23.25" customHeight="1">
      <c r="A4" s="220" t="s">
        <v>66</v>
      </c>
      <c r="B4" s="220"/>
      <c r="C4" s="256">
        <v>2972885.79</v>
      </c>
      <c r="D4" s="257"/>
      <c r="E4" s="257"/>
      <c r="F4" s="258"/>
      <c r="G4" s="104" t="s">
        <v>67</v>
      </c>
      <c r="H4" s="228"/>
      <c r="I4" s="229"/>
      <c r="J4" s="229"/>
      <c r="K4" s="230"/>
      <c r="L4" s="220" t="s">
        <v>38</v>
      </c>
      <c r="M4" s="220"/>
      <c r="N4" s="122">
        <v>2790</v>
      </c>
      <c r="O4" s="107"/>
      <c r="Q4" s="65"/>
    </row>
    <row r="5" spans="1:24" ht="26.1" customHeight="1">
      <c r="A5" s="220" t="s">
        <v>68</v>
      </c>
      <c r="B5" s="220" t="s">
        <v>69</v>
      </c>
      <c r="C5" s="220"/>
      <c r="D5" s="220"/>
      <c r="E5" s="220" t="s">
        <v>70</v>
      </c>
      <c r="F5" s="220"/>
      <c r="G5" s="162" t="s">
        <v>71</v>
      </c>
      <c r="H5" s="220" t="s">
        <v>72</v>
      </c>
      <c r="I5" s="220"/>
      <c r="J5" s="220" t="s">
        <v>32</v>
      </c>
      <c r="K5" s="220"/>
      <c r="L5" s="220" t="s">
        <v>74</v>
      </c>
      <c r="M5" s="220"/>
      <c r="N5" s="237" t="s">
        <v>75</v>
      </c>
      <c r="O5" s="107"/>
      <c r="Q5" s="62"/>
    </row>
    <row r="6" spans="1:24" ht="26.1" customHeight="1">
      <c r="A6" s="220"/>
      <c r="B6" s="108" t="s">
        <v>76</v>
      </c>
      <c r="C6" s="161" t="s">
        <v>77</v>
      </c>
      <c r="D6" s="162" t="s">
        <v>78</v>
      </c>
      <c r="E6" s="108" t="s">
        <v>76</v>
      </c>
      <c r="F6" s="162" t="s">
        <v>78</v>
      </c>
      <c r="G6" s="162" t="s">
        <v>78</v>
      </c>
      <c r="H6" s="161" t="s">
        <v>79</v>
      </c>
      <c r="I6" s="162" t="s">
        <v>78</v>
      </c>
      <c r="J6" s="161" t="s">
        <v>80</v>
      </c>
      <c r="K6" s="162" t="s">
        <v>78</v>
      </c>
      <c r="L6" s="162" t="s">
        <v>78</v>
      </c>
      <c r="M6" s="161" t="s">
        <v>81</v>
      </c>
      <c r="N6" s="237"/>
      <c r="O6" s="107"/>
      <c r="Q6" s="65" t="s">
        <v>82</v>
      </c>
    </row>
    <row r="7" spans="1:24" s="1" customFormat="1" ht="35.25" customHeight="1">
      <c r="A7" s="161">
        <v>1</v>
      </c>
      <c r="B7" s="108">
        <v>42529</v>
      </c>
      <c r="C7" s="110" t="s">
        <v>100</v>
      </c>
      <c r="D7" s="111">
        <v>1687605</v>
      </c>
      <c r="E7" s="108"/>
      <c r="F7" s="111"/>
      <c r="G7" s="111"/>
      <c r="H7" s="112"/>
      <c r="I7" s="113"/>
      <c r="J7" s="112"/>
      <c r="K7" s="113"/>
      <c r="L7" s="156">
        <v>422000</v>
      </c>
      <c r="M7" s="114" t="s">
        <v>101</v>
      </c>
      <c r="N7" s="113">
        <f>ROUNDUP(D7-I7-K7-L7,2)</f>
        <v>1265605</v>
      </c>
      <c r="O7" s="107"/>
      <c r="P7" s="103"/>
      <c r="Q7" s="62" t="s">
        <v>83</v>
      </c>
      <c r="V7" s="103"/>
      <c r="W7" s="103"/>
      <c r="X7" s="103"/>
    </row>
    <row r="8" spans="1:24" s="1" customFormat="1" ht="30" customHeight="1">
      <c r="A8" s="161"/>
      <c r="B8" s="136"/>
      <c r="C8" s="110"/>
      <c r="D8" s="111"/>
      <c r="E8" s="108"/>
      <c r="F8" s="111"/>
      <c r="G8" s="111"/>
      <c r="H8" s="162"/>
      <c r="I8" s="113"/>
      <c r="J8" s="161"/>
      <c r="K8" s="113"/>
      <c r="L8" s="156">
        <v>-422000</v>
      </c>
      <c r="M8" s="162"/>
      <c r="N8" s="113"/>
      <c r="O8" s="107"/>
      <c r="P8" s="103"/>
      <c r="Q8" s="160"/>
      <c r="V8" s="103"/>
      <c r="W8" s="103"/>
      <c r="X8" s="103"/>
    </row>
    <row r="9" spans="1:24" s="149" customFormat="1" ht="36" customHeight="1">
      <c r="A9" s="161">
        <v>2</v>
      </c>
      <c r="B9" s="146" t="s">
        <v>62</v>
      </c>
      <c r="C9" s="110"/>
      <c r="D9" s="111"/>
      <c r="E9" s="108"/>
      <c r="F9" s="147">
        <v>2280400</v>
      </c>
      <c r="G9" s="111">
        <v>1680000</v>
      </c>
      <c r="H9" s="112"/>
      <c r="I9" s="113"/>
      <c r="J9" s="112">
        <v>0.01</v>
      </c>
      <c r="K9" s="113">
        <f>ROUNDUP(F9/1.03*J9,2)</f>
        <v>22139.809999999998</v>
      </c>
      <c r="L9" s="111">
        <v>500</v>
      </c>
      <c r="M9" s="114" t="s">
        <v>112</v>
      </c>
      <c r="N9" s="113">
        <f>ROUNDUP(L7-I9-K9-L9,2)</f>
        <v>399360.19</v>
      </c>
      <c r="O9" s="107"/>
      <c r="P9" s="103"/>
      <c r="Q9" s="148"/>
      <c r="V9" s="103"/>
      <c r="W9" s="103"/>
      <c r="X9" s="103"/>
    </row>
    <row r="10" spans="1:24" s="149" customFormat="1" ht="30" customHeight="1">
      <c r="A10" s="161"/>
      <c r="B10" s="108"/>
      <c r="C10" s="110"/>
      <c r="D10" s="111"/>
      <c r="E10" s="145" t="s">
        <v>120</v>
      </c>
      <c r="F10" s="111">
        <v>-550000</v>
      </c>
      <c r="G10" s="111"/>
      <c r="H10" s="162"/>
      <c r="I10" s="113"/>
      <c r="J10" s="161"/>
      <c r="K10" s="113"/>
      <c r="L10" s="111"/>
      <c r="M10" s="162"/>
      <c r="N10" s="113"/>
      <c r="O10" s="107"/>
      <c r="P10" s="103"/>
      <c r="Q10" s="150"/>
      <c r="V10" s="103"/>
      <c r="W10" s="103"/>
      <c r="X10" s="103"/>
    </row>
    <row r="11" spans="1:24" s="1" customFormat="1" ht="13.5" customHeight="1">
      <c r="A11" s="161"/>
      <c r="B11" s="136"/>
      <c r="C11" s="110"/>
      <c r="D11" s="111"/>
      <c r="E11" s="108"/>
      <c r="F11" s="111"/>
      <c r="G11" s="111"/>
      <c r="H11" s="162"/>
      <c r="I11" s="113"/>
      <c r="J11" s="161"/>
      <c r="K11" s="113"/>
      <c r="L11" s="111"/>
      <c r="M11" s="162"/>
      <c r="N11" s="113"/>
      <c r="O11" s="107"/>
      <c r="P11"/>
      <c r="Q11" s="160"/>
      <c r="V11" s="103"/>
      <c r="W11" s="103"/>
      <c r="X11" s="103"/>
    </row>
    <row r="12" spans="1:24" s="149" customFormat="1" ht="36" customHeight="1">
      <c r="A12" s="161">
        <v>3</v>
      </c>
      <c r="B12" s="108">
        <v>42760</v>
      </c>
      <c r="C12" s="110" t="s">
        <v>123</v>
      </c>
      <c r="D12" s="111">
        <v>1285280</v>
      </c>
      <c r="E12" s="108"/>
      <c r="F12" s="111"/>
      <c r="G12" s="111"/>
      <c r="H12" s="112"/>
      <c r="I12" s="113">
        <v>0</v>
      </c>
      <c r="J12" s="112"/>
      <c r="K12" s="113">
        <v>0</v>
      </c>
      <c r="L12" s="111">
        <v>300500</v>
      </c>
      <c r="M12" s="114" t="s">
        <v>125</v>
      </c>
      <c r="N12" s="259">
        <f>D12-I12-K12-L12-L13</f>
        <v>899780</v>
      </c>
      <c r="O12" s="107"/>
      <c r="P12" s="103"/>
      <c r="Q12" s="148"/>
      <c r="V12" s="103"/>
      <c r="W12" s="103"/>
      <c r="X12" s="103"/>
    </row>
    <row r="13" spans="1:24" s="149" customFormat="1" ht="30" customHeight="1">
      <c r="A13" s="161"/>
      <c r="B13" s="166"/>
      <c r="C13" s="110"/>
      <c r="D13" s="111"/>
      <c r="E13" s="108"/>
      <c r="F13" s="111"/>
      <c r="G13" s="111"/>
      <c r="H13" s="162"/>
      <c r="I13" s="113"/>
      <c r="J13" s="161"/>
      <c r="K13" s="113"/>
      <c r="L13" s="167">
        <v>85000</v>
      </c>
      <c r="M13" s="168" t="s">
        <v>121</v>
      </c>
      <c r="N13" s="260"/>
      <c r="O13" s="107"/>
      <c r="P13" s="103"/>
      <c r="Q13" s="169"/>
      <c r="V13" s="103"/>
      <c r="W13" s="103"/>
      <c r="X13" s="103"/>
    </row>
    <row r="14" spans="1:24" s="149" customFormat="1" ht="25.5" customHeight="1">
      <c r="A14" s="161"/>
      <c r="B14" s="166"/>
      <c r="C14" s="110"/>
      <c r="D14" s="111"/>
      <c r="E14" s="108"/>
      <c r="F14" s="111"/>
      <c r="G14" s="111"/>
      <c r="H14" s="162"/>
      <c r="I14" s="113"/>
      <c r="J14" s="161"/>
      <c r="K14" s="113"/>
      <c r="L14" s="167"/>
      <c r="M14" s="168"/>
      <c r="N14" s="170"/>
      <c r="O14" s="107"/>
      <c r="P14"/>
      <c r="Q14" s="169"/>
      <c r="V14" s="103"/>
      <c r="W14" s="103"/>
      <c r="X14" s="103"/>
    </row>
    <row r="15" spans="1:24" s="11" customFormat="1" ht="20.100000000000001" customHeight="1">
      <c r="A15" s="126">
        <v>4</v>
      </c>
      <c r="B15" s="164" t="s">
        <v>135</v>
      </c>
      <c r="C15" s="128"/>
      <c r="D15" s="129"/>
      <c r="E15" s="130"/>
      <c r="F15" s="129"/>
      <c r="G15" s="129"/>
      <c r="H15" s="131" t="s">
        <v>136</v>
      </c>
      <c r="I15" s="132">
        <v>48000</v>
      </c>
      <c r="J15" s="131"/>
      <c r="K15" s="132"/>
      <c r="L15" s="165">
        <v>-385000</v>
      </c>
      <c r="M15" s="154" t="s">
        <v>124</v>
      </c>
      <c r="N15" s="132">
        <f>ROUNDUP(D15-I15-K15-L15,2)</f>
        <v>337000</v>
      </c>
      <c r="O15" s="134"/>
      <c r="P15" s="135">
        <f>I15/C4</f>
        <v>1.6145928027729583E-2</v>
      </c>
    </row>
    <row r="16" spans="1:24" s="1" customFormat="1" ht="26.25" customHeight="1">
      <c r="A16" s="161"/>
      <c r="B16" s="108"/>
      <c r="C16" s="110"/>
      <c r="D16" s="111"/>
      <c r="E16" s="108"/>
      <c r="F16" s="111"/>
      <c r="G16" s="111"/>
      <c r="H16" s="163"/>
      <c r="I16" s="113"/>
      <c r="J16" s="161"/>
      <c r="K16" s="113"/>
      <c r="L16" s="111"/>
      <c r="M16" s="162"/>
      <c r="N16" s="113"/>
      <c r="O16" s="107"/>
      <c r="P16" s="103"/>
    </row>
    <row r="17" spans="1:24" s="1" customFormat="1" ht="26.25" customHeight="1">
      <c r="A17" s="161"/>
      <c r="B17" s="108"/>
      <c r="C17" s="110"/>
      <c r="D17" s="111"/>
      <c r="E17" s="108"/>
      <c r="F17" s="111"/>
      <c r="G17" s="111"/>
      <c r="H17" s="162"/>
      <c r="I17" s="113"/>
      <c r="J17" s="161"/>
      <c r="K17" s="113"/>
      <c r="L17" s="111"/>
      <c r="M17" s="162"/>
      <c r="N17" s="113"/>
      <c r="O17" s="107"/>
      <c r="P17" s="103"/>
    </row>
    <row r="18" spans="1:24" s="1" customFormat="1" ht="26.25" customHeight="1">
      <c r="A18" s="161"/>
      <c r="B18" s="108"/>
      <c r="C18" s="110"/>
      <c r="D18" s="111"/>
      <c r="E18" s="108"/>
      <c r="F18" s="111"/>
      <c r="G18" s="111"/>
      <c r="H18" s="162"/>
      <c r="I18" s="113"/>
      <c r="J18" s="161"/>
      <c r="K18" s="113"/>
      <c r="L18" s="111"/>
      <c r="M18" s="162"/>
      <c r="N18" s="113"/>
      <c r="O18" s="107"/>
      <c r="P18" s="103"/>
    </row>
    <row r="19" spans="1:24" s="1" customFormat="1" ht="26.25" customHeight="1">
      <c r="A19" s="161"/>
      <c r="B19" s="108"/>
      <c r="C19" s="110"/>
      <c r="D19" s="111"/>
      <c r="E19" s="108"/>
      <c r="F19" s="111"/>
      <c r="G19" s="111"/>
      <c r="H19" s="162"/>
      <c r="I19" s="113"/>
      <c r="J19" s="161"/>
      <c r="K19" s="113"/>
      <c r="L19" s="111"/>
      <c r="M19" s="162"/>
      <c r="N19" s="113"/>
      <c r="O19" s="107"/>
      <c r="P19" s="116"/>
    </row>
    <row r="20" spans="1:24" s="1" customFormat="1" ht="26.25" customHeight="1">
      <c r="A20" s="161"/>
      <c r="B20" s="108"/>
      <c r="C20" s="110"/>
      <c r="D20" s="111"/>
      <c r="E20" s="108"/>
      <c r="F20" s="111"/>
      <c r="G20" s="111"/>
      <c r="H20" s="162"/>
      <c r="I20" s="113"/>
      <c r="J20" s="161"/>
      <c r="K20" s="113"/>
      <c r="L20" s="111"/>
      <c r="M20" s="162"/>
      <c r="N20" s="113"/>
      <c r="O20" s="107"/>
      <c r="P20" s="103"/>
    </row>
    <row r="21" spans="1:24" ht="30" customHeight="1" thickBot="1">
      <c r="A21" s="249" t="s">
        <v>19</v>
      </c>
      <c r="B21" s="249"/>
      <c r="C21" s="158" t="s">
        <v>87</v>
      </c>
      <c r="D21" s="159">
        <f>SUM(D7:D20)</f>
        <v>2972885</v>
      </c>
      <c r="E21" s="158" t="s">
        <v>87</v>
      </c>
      <c r="F21" s="159">
        <f>SUM(F7:F20)</f>
        <v>1730400</v>
      </c>
      <c r="G21" s="159">
        <f>SUM(G7:G20)</f>
        <v>1680000</v>
      </c>
      <c r="H21" s="158" t="s">
        <v>87</v>
      </c>
      <c r="I21" s="159">
        <f>SUM(I7:I20)</f>
        <v>48000</v>
      </c>
      <c r="J21" s="158" t="s">
        <v>87</v>
      </c>
      <c r="K21" s="159">
        <f>SUM(K7:K20)</f>
        <v>22139.809999999998</v>
      </c>
      <c r="L21" s="159">
        <f>SUM(L7:L20)</f>
        <v>1000</v>
      </c>
      <c r="M21" s="158" t="s">
        <v>87</v>
      </c>
      <c r="N21" s="159">
        <f>SUM(N7:N20)</f>
        <v>2901745.19</v>
      </c>
      <c r="O21" s="119"/>
      <c r="Q21" s="103"/>
      <c r="R21" s="103"/>
      <c r="S21" s="103"/>
      <c r="T21" s="103"/>
      <c r="U21" s="103"/>
    </row>
    <row r="22" spans="1:24" ht="26.1" customHeight="1">
      <c r="A22" s="250" t="s">
        <v>114</v>
      </c>
      <c r="B22" s="250"/>
      <c r="C22" s="157" t="s">
        <v>89</v>
      </c>
      <c r="D22" s="251">
        <f>N15</f>
        <v>337000</v>
      </c>
      <c r="E22" s="251"/>
      <c r="F22" s="251"/>
      <c r="G22" s="251"/>
      <c r="H22" s="252" t="s">
        <v>90</v>
      </c>
      <c r="I22" s="252"/>
      <c r="J22" s="253" t="s">
        <v>15</v>
      </c>
      <c r="K22" s="254"/>
      <c r="L22" s="254"/>
      <c r="M22" s="254"/>
      <c r="N22" s="255"/>
      <c r="O22" s="107"/>
      <c r="Q22" s="103"/>
      <c r="R22" s="103"/>
      <c r="S22" s="103"/>
      <c r="T22" s="103"/>
      <c r="U22" s="103"/>
    </row>
    <row r="23" spans="1:24" ht="26.1" customHeight="1">
      <c r="A23" s="238"/>
      <c r="B23" s="238"/>
      <c r="C23" s="126" t="s">
        <v>92</v>
      </c>
      <c r="D23" s="243">
        <f>D22</f>
        <v>337000</v>
      </c>
      <c r="E23" s="243"/>
      <c r="F23" s="243"/>
      <c r="G23" s="243"/>
      <c r="H23" s="237"/>
      <c r="I23" s="237"/>
      <c r="J23" s="244" t="s">
        <v>12</v>
      </c>
      <c r="K23" s="245"/>
      <c r="L23" s="245"/>
      <c r="M23" s="245"/>
      <c r="N23" s="246"/>
      <c r="O23" s="107"/>
      <c r="P23" s="116"/>
      <c r="Q23" s="103"/>
      <c r="R23" s="103"/>
      <c r="S23" s="103"/>
      <c r="T23" s="103"/>
      <c r="U23" s="103"/>
    </row>
    <row r="24" spans="1:24" ht="45" customHeight="1">
      <c r="A24" s="261" t="s">
        <v>133</v>
      </c>
      <c r="B24" s="261"/>
      <c r="C24" s="231" t="s">
        <v>138</v>
      </c>
      <c r="D24" s="232"/>
      <c r="E24" s="232"/>
      <c r="F24" s="232"/>
      <c r="G24" s="232"/>
      <c r="H24" s="232"/>
      <c r="I24" s="232"/>
      <c r="J24" s="232"/>
      <c r="K24" s="232"/>
      <c r="L24" s="232"/>
      <c r="M24" s="232"/>
      <c r="N24" s="233"/>
      <c r="O24" s="107"/>
      <c r="Q24" s="103"/>
      <c r="R24" s="103"/>
      <c r="S24" s="103"/>
      <c r="T24" s="103"/>
      <c r="U24" s="103"/>
    </row>
    <row r="25" spans="1:24" ht="45" customHeight="1">
      <c r="A25" s="261" t="s">
        <v>134</v>
      </c>
      <c r="B25" s="261"/>
      <c r="C25" s="234" t="s">
        <v>118</v>
      </c>
      <c r="D25" s="235"/>
      <c r="E25" s="235"/>
      <c r="F25" s="235"/>
      <c r="G25" s="235"/>
      <c r="H25" s="235"/>
      <c r="I25" s="235"/>
      <c r="J25" s="235"/>
      <c r="K25" s="235"/>
      <c r="L25" s="235"/>
      <c r="M25" s="235"/>
      <c r="N25" s="236"/>
      <c r="O25" s="107"/>
      <c r="Q25" s="103"/>
      <c r="R25" s="103"/>
      <c r="S25" s="103"/>
      <c r="T25" s="103"/>
      <c r="U25" s="103"/>
    </row>
    <row r="26" spans="1:24" ht="45" customHeight="1">
      <c r="A26" s="261" t="s">
        <v>127</v>
      </c>
      <c r="B26" s="261"/>
      <c r="C26" s="220"/>
      <c r="D26" s="220"/>
      <c r="E26" s="220"/>
      <c r="F26" s="220"/>
      <c r="G26" s="220"/>
      <c r="H26" s="220"/>
      <c r="I26" s="261" t="s">
        <v>128</v>
      </c>
      <c r="J26" s="261"/>
      <c r="K26" s="225"/>
      <c r="L26" s="226"/>
      <c r="M26" s="226"/>
      <c r="N26" s="227"/>
      <c r="O26" s="107"/>
      <c r="Q26" s="103"/>
      <c r="R26" s="103"/>
      <c r="S26" s="103"/>
      <c r="T26" s="103"/>
      <c r="U26" s="103"/>
    </row>
    <row r="27" spans="1:24" ht="45" customHeight="1">
      <c r="A27" s="261" t="s">
        <v>129</v>
      </c>
      <c r="B27" s="261"/>
      <c r="C27" s="262"/>
      <c r="D27" s="262"/>
      <c r="E27" s="262"/>
      <c r="F27" s="262"/>
      <c r="G27" s="262"/>
      <c r="H27" s="262"/>
      <c r="I27" s="261" t="s">
        <v>130</v>
      </c>
      <c r="J27" s="261"/>
      <c r="K27" s="225"/>
      <c r="L27" s="226"/>
      <c r="M27" s="226"/>
      <c r="N27" s="227"/>
      <c r="O27" s="107"/>
      <c r="Q27" s="103"/>
      <c r="R27" s="103"/>
      <c r="S27" s="103"/>
      <c r="T27" s="103"/>
      <c r="U27" s="103"/>
    </row>
    <row r="28" spans="1:24" ht="42" customHeight="1">
      <c r="A28" s="261" t="s">
        <v>131</v>
      </c>
      <c r="B28" s="261"/>
      <c r="C28" s="262"/>
      <c r="D28" s="262"/>
      <c r="E28" s="262"/>
      <c r="F28" s="262"/>
      <c r="G28" s="262"/>
      <c r="H28" s="262"/>
      <c r="I28" s="261" t="s">
        <v>132</v>
      </c>
      <c r="J28" s="261"/>
      <c r="K28" s="225"/>
      <c r="L28" s="226"/>
      <c r="M28" s="226"/>
      <c r="N28" s="227"/>
      <c r="O28" s="107"/>
      <c r="Q28" s="103"/>
      <c r="R28" s="103"/>
      <c r="S28" s="103"/>
      <c r="T28" s="103"/>
      <c r="U28" s="103"/>
    </row>
    <row r="29" spans="1:24">
      <c r="O29" s="107"/>
      <c r="Q29" s="6"/>
    </row>
    <row r="30" spans="1:24">
      <c r="O30" s="107"/>
      <c r="Q30" s="4"/>
    </row>
    <row r="31" spans="1:24" s="1" customFormat="1">
      <c r="A31" s="103"/>
      <c r="B31"/>
      <c r="C31" s="103"/>
      <c r="D31" s="121"/>
      <c r="E31" s="120"/>
      <c r="F31" s="121"/>
      <c r="G31" s="121"/>
      <c r="H31" s="103"/>
      <c r="I31" s="121"/>
      <c r="J31" s="103"/>
      <c r="K31" s="121"/>
      <c r="L31" s="121"/>
      <c r="M31" s="103"/>
      <c r="N31" s="121"/>
      <c r="O31" s="107"/>
      <c r="P31" s="103"/>
      <c r="Q31" s="6"/>
      <c r="V31" s="103"/>
      <c r="W31" s="103"/>
      <c r="X31" s="103"/>
    </row>
    <row r="32" spans="1:24" s="1" customFormat="1">
      <c r="A32" s="103"/>
      <c r="B32" s="120"/>
      <c r="C32" s="103"/>
      <c r="D32" s="121"/>
      <c r="E32" s="120"/>
      <c r="F32" s="121"/>
      <c r="G32" s="121"/>
      <c r="H32" s="103"/>
      <c r="I32" s="121"/>
      <c r="J32" s="103"/>
      <c r="K32" s="121"/>
      <c r="L32" s="121"/>
      <c r="M32" s="103"/>
      <c r="N32" s="121"/>
      <c r="O32" s="103"/>
      <c r="P32" s="103"/>
      <c r="Q32" s="6"/>
      <c r="V32" s="103"/>
      <c r="W32" s="103"/>
      <c r="X32" s="103"/>
    </row>
    <row r="33" spans="1:24" s="1" customFormat="1">
      <c r="A33" s="103"/>
      <c r="B33" s="120"/>
      <c r="C33" s="103"/>
      <c r="D33" s="121"/>
      <c r="E33" s="120"/>
      <c r="F33" s="121"/>
      <c r="G33" s="121"/>
      <c r="H33" s="103"/>
      <c r="I33" s="121"/>
      <c r="J33" s="103"/>
      <c r="K33" s="121"/>
      <c r="L33" s="121"/>
      <c r="M33" s="103"/>
      <c r="N33" s="121"/>
      <c r="O33" s="103"/>
      <c r="P33" s="103"/>
      <c r="Q33" s="4"/>
      <c r="V33" s="103"/>
      <c r="W33" s="103"/>
      <c r="X33" s="103"/>
    </row>
    <row r="34" spans="1:24" s="1" customFormat="1">
      <c r="A34" s="103"/>
      <c r="B34" s="120"/>
      <c r="C34"/>
      <c r="D34" s="121"/>
      <c r="E34" s="120"/>
      <c r="F34" s="121"/>
      <c r="G34" s="121"/>
      <c r="H34" s="103"/>
      <c r="I34" s="121"/>
      <c r="J34" s="103"/>
      <c r="K34" s="121"/>
      <c r="L34" s="121"/>
      <c r="M34" s="103"/>
      <c r="N34" s="121"/>
      <c r="O34" s="103"/>
      <c r="P34" s="103"/>
      <c r="Q34" s="6"/>
      <c r="V34" s="103"/>
      <c r="W34" s="103"/>
      <c r="X34" s="103"/>
    </row>
    <row r="35" spans="1:24" s="1" customFormat="1">
      <c r="A35" s="103"/>
      <c r="B35" s="120"/>
      <c r="C35" s="103"/>
      <c r="D35" s="121"/>
      <c r="E35" s="120"/>
      <c r="F35" s="121"/>
      <c r="G35" s="121"/>
      <c r="H35" s="103"/>
      <c r="I35" s="121"/>
      <c r="J35" s="103"/>
      <c r="K35" s="121"/>
      <c r="L35" s="121"/>
      <c r="M35" s="103"/>
      <c r="N35" s="121"/>
      <c r="O35" s="103"/>
      <c r="P35" s="103"/>
      <c r="Q35" s="6"/>
      <c r="V35" s="103"/>
      <c r="W35" s="103"/>
      <c r="X35" s="103"/>
    </row>
    <row r="36" spans="1:24" s="1" customFormat="1">
      <c r="A36" s="103"/>
      <c r="B36" s="120"/>
      <c r="C36"/>
      <c r="D36" s="121"/>
      <c r="E36" s="120"/>
      <c r="F36" s="121"/>
      <c r="G36" s="121"/>
      <c r="H36" s="103"/>
      <c r="I36" s="121"/>
      <c r="J36" s="103"/>
      <c r="K36" s="121"/>
      <c r="L36" s="121"/>
      <c r="M36" s="103"/>
      <c r="N36" s="121"/>
      <c r="O36" s="103"/>
      <c r="P36" s="103"/>
      <c r="Q36" s="4"/>
      <c r="V36" s="103"/>
      <c r="W36" s="103"/>
      <c r="X36" s="103"/>
    </row>
    <row r="37" spans="1:24" s="1" customFormat="1">
      <c r="A37" s="103"/>
      <c r="B37" s="120"/>
      <c r="C37" s="103"/>
      <c r="D37" s="121"/>
      <c r="E37" s="120"/>
      <c r="F37" s="121"/>
      <c r="G37" s="121"/>
      <c r="H37" s="103"/>
      <c r="I37" s="121"/>
      <c r="J37" s="103"/>
      <c r="K37" s="121"/>
      <c r="L37" s="121"/>
      <c r="M37" s="103"/>
      <c r="N37" s="121"/>
      <c r="O37" s="103"/>
      <c r="P37" s="103"/>
      <c r="Q37" s="6"/>
      <c r="V37" s="103"/>
      <c r="W37" s="103"/>
      <c r="X37" s="103"/>
    </row>
    <row r="38" spans="1:24" s="1" customFormat="1">
      <c r="A38" s="103"/>
      <c r="B38" s="120"/>
      <c r="C38" s="103"/>
      <c r="D38" s="121"/>
      <c r="E38" s="120"/>
      <c r="F38" s="121"/>
      <c r="G38" s="121"/>
      <c r="H38" s="103"/>
      <c r="I38" s="121"/>
      <c r="J38" s="103"/>
      <c r="K38" s="121"/>
      <c r="L38" s="121"/>
      <c r="M38" s="103"/>
      <c r="N38" s="121"/>
      <c r="O38" s="103"/>
      <c r="P38" s="103"/>
      <c r="Q38" s="6"/>
      <c r="V38" s="103"/>
      <c r="W38" s="103"/>
      <c r="X38" s="103"/>
    </row>
    <row r="39" spans="1:24" s="1" customFormat="1">
      <c r="A39" s="103"/>
      <c r="B39" s="120"/>
      <c r="C39" s="103"/>
      <c r="D39" s="121"/>
      <c r="E39" s="120"/>
      <c r="F39" s="121"/>
      <c r="G39" s="121"/>
      <c r="H39" s="103"/>
      <c r="I39" s="121"/>
      <c r="J39" s="103"/>
      <c r="K39" s="121"/>
      <c r="L39" s="121"/>
      <c r="M39" s="103"/>
      <c r="N39" s="121"/>
      <c r="O39" s="103"/>
      <c r="P39" s="103"/>
      <c r="Q39" s="4"/>
      <c r="V39" s="103"/>
      <c r="W39" s="103"/>
      <c r="X39" s="103"/>
    </row>
    <row r="40" spans="1:24" s="1" customFormat="1">
      <c r="A40" s="103"/>
      <c r="B40" s="120"/>
      <c r="C40" s="103"/>
      <c r="D40" s="121"/>
      <c r="E40" s="120"/>
      <c r="F40" s="121"/>
      <c r="G40" s="121"/>
      <c r="H40" s="103"/>
      <c r="I40" s="121"/>
      <c r="J40" s="103"/>
      <c r="K40" s="121"/>
      <c r="L40" s="121"/>
      <c r="M40" s="103"/>
      <c r="N40" s="121"/>
      <c r="O40" s="103"/>
      <c r="P40" s="103"/>
      <c r="Q40" s="6"/>
      <c r="V40" s="103"/>
      <c r="W40" s="103"/>
      <c r="X40" s="103"/>
    </row>
    <row r="41" spans="1:24" s="1" customFormat="1">
      <c r="A41" s="103"/>
      <c r="B41" s="120"/>
      <c r="C41" s="103"/>
      <c r="D41" s="121"/>
      <c r="E41" s="120"/>
      <c r="F41" s="121"/>
      <c r="G41" s="121"/>
      <c r="H41" s="103"/>
      <c r="I41" s="121"/>
      <c r="J41" s="103"/>
      <c r="K41" s="121"/>
      <c r="L41" s="121"/>
      <c r="M41" s="103"/>
      <c r="N41" s="121"/>
      <c r="O41" s="103"/>
      <c r="P41" s="103"/>
      <c r="Q41" s="6"/>
      <c r="V41" s="103"/>
      <c r="W41" s="103"/>
      <c r="X41" s="103"/>
    </row>
  </sheetData>
  <mergeCells count="48">
    <mergeCell ref="I28:J28"/>
    <mergeCell ref="K26:N26"/>
    <mergeCell ref="K27:N27"/>
    <mergeCell ref="K28:N28"/>
    <mergeCell ref="A26:B26"/>
    <mergeCell ref="C26:H26"/>
    <mergeCell ref="I26:J26"/>
    <mergeCell ref="A27:B27"/>
    <mergeCell ref="C27:H27"/>
    <mergeCell ref="A28:B28"/>
    <mergeCell ref="C28:H28"/>
    <mergeCell ref="A24:B24"/>
    <mergeCell ref="C24:N24"/>
    <mergeCell ref="A25:B25"/>
    <mergeCell ref="C25:N25"/>
    <mergeCell ref="I27:J27"/>
    <mergeCell ref="N5:N6"/>
    <mergeCell ref="N12:N13"/>
    <mergeCell ref="A21:B21"/>
    <mergeCell ref="A22:B23"/>
    <mergeCell ref="D22:G22"/>
    <mergeCell ref="H22:I23"/>
    <mergeCell ref="J22:N22"/>
    <mergeCell ref="D23:G23"/>
    <mergeCell ref="J23:N23"/>
    <mergeCell ref="A4:B4"/>
    <mergeCell ref="C4:F4"/>
    <mergeCell ref="H4:K4"/>
    <mergeCell ref="L4:M4"/>
    <mergeCell ref="A5:A6"/>
    <mergeCell ref="B5:D5"/>
    <mergeCell ref="E5:F5"/>
    <mergeCell ref="H5:I5"/>
    <mergeCell ref="J5:K5"/>
    <mergeCell ref="L5:M5"/>
    <mergeCell ref="V2:W2"/>
    <mergeCell ref="A3:B3"/>
    <mergeCell ref="C3:F3"/>
    <mergeCell ref="H3:K3"/>
    <mergeCell ref="L3:M3"/>
    <mergeCell ref="S3:U3"/>
    <mergeCell ref="V3:W3"/>
    <mergeCell ref="A1:N1"/>
    <mergeCell ref="R1:U1"/>
    <mergeCell ref="A2:B2"/>
    <mergeCell ref="C2:K2"/>
    <mergeCell ref="L2:M2"/>
    <mergeCell ref="R2:U2"/>
  </mergeCells>
  <phoneticPr fontId="4" type="noConversion"/>
  <printOptions horizontalCentered="1" verticalCentered="1"/>
  <pageMargins left="3.937007874015748E-2" right="3.937007874015748E-2" top="0" bottom="0" header="0" footer="0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2790  芜湖三元通用机场土方平整项目</vt:lpstr>
      <vt:lpstr>2790  芜湖三元通用机场土方平整项目 (2)</vt:lpstr>
      <vt:lpstr>2790-2</vt:lpstr>
      <vt:lpstr>2790-3</vt:lpstr>
      <vt:lpstr>2790- (4)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cp:lastPrinted>2017-08-08T06:33:09Z</cp:lastPrinted>
  <dcterms:created xsi:type="dcterms:W3CDTF">2016-06-16T02:17:09Z</dcterms:created>
  <dcterms:modified xsi:type="dcterms:W3CDTF">2017-08-08T06:33:15Z</dcterms:modified>
</cp:coreProperties>
</file>