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4" activeTab="16"/>
  </bookViews>
  <sheets>
    <sheet name="第1次" sheetId="1" r:id="rId1"/>
    <sheet name="14" sheetId="2" r:id="rId2"/>
    <sheet name="15" sheetId="3" r:id="rId3"/>
    <sheet name="15.1" sheetId="4" r:id="rId4"/>
    <sheet name="15.2" sheetId="5" r:id="rId5"/>
    <sheet name="15.3" sheetId="6" r:id="rId6"/>
    <sheet name="15.5" sheetId="7" r:id="rId7"/>
    <sheet name="15.8" sheetId="8" r:id="rId8"/>
    <sheet name="15.11" sheetId="9" r:id="rId9"/>
    <sheet name="15.12" sheetId="10" r:id="rId10"/>
    <sheet name="16" sheetId="11" r:id="rId11"/>
    <sheet name="16.2" sheetId="12" r:id="rId12"/>
    <sheet name="16.3" sheetId="13" r:id="rId13"/>
    <sheet name="17" sheetId="14" r:id="rId14"/>
    <sheet name="18" sheetId="15" r:id="rId15"/>
    <sheet name="18.2" sheetId="16" r:id="rId16"/>
    <sheet name="18.3" sheetId="17" r:id="rId17"/>
  </sheets>
  <calcPr calcId="144525"/>
</workbook>
</file>

<file path=xl/comments1.xml><?xml version="1.0" encoding="utf-8"?>
<comments xmlns="http://schemas.openxmlformats.org/spreadsheetml/2006/main">
  <authors>
    <author>Administrator</author>
    <author>lenovo</author>
  </authors>
  <commentList>
    <comment ref="M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2021.4.25姚明（唐春生案子开庭）高铁301.5；2021.4.27怀化-合肥452.5；市内车费42.4；住宿费473；补助70*3天。2021.6.21合肥-怀化高铁姚明（去洪江法院开庭）452.5；2021.6.22怀化-长沙152.5；2021.6.23长沙-武汉164.5；武汉-合肥214；市内车费26.5；住宿费477；补助70*3天2021.7.6朱大金、吴泽敏合肥-会同高铁1113； 2021.7.9朱大金、吴泽敏会同-合肥高铁1113； 市内车费51；住宿费1605；伙食费200</t>
        </r>
      </text>
    </comment>
    <comment ref="K8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无票费用按5%扣税，2022.1.14支付6万</t>
        </r>
      </text>
    </comment>
  </commentList>
</comments>
</file>

<file path=xl/sharedStrings.xml><?xml version="1.0" encoding="utf-8"?>
<sst xmlns="http://schemas.openxmlformats.org/spreadsheetml/2006/main" count="3664" uniqueCount="150">
  <si>
    <t xml:space="preserve">工程款支付证书 </t>
  </si>
  <si>
    <t>工程名称</t>
  </si>
  <si>
    <t>S343会同翁江至鲁冲公路改建工程第5标段</t>
  </si>
  <si>
    <t>建设单位</t>
  </si>
  <si>
    <t>会同县公路建设有限公司</t>
  </si>
  <si>
    <t>ERP编号</t>
  </si>
  <si>
    <t>档案编号</t>
  </si>
  <si>
    <t>CD2016-003</t>
  </si>
  <si>
    <t>合同金额</t>
  </si>
  <si>
    <t>中标时间</t>
  </si>
  <si>
    <t>2015.12.1</t>
  </si>
  <si>
    <t>已提供工程资料</t>
  </si>
  <si>
    <t>中标通知书、施工合同</t>
  </si>
  <si>
    <t>保存地址</t>
  </si>
  <si>
    <t>庐江</t>
  </si>
  <si>
    <t>责任单位</t>
  </si>
  <si>
    <t>第五大区湖南省</t>
  </si>
  <si>
    <t>决算金额</t>
  </si>
  <si>
    <t>决算时间</t>
  </si>
  <si>
    <t>项目部印章</t>
  </si>
  <si>
    <t>有</t>
  </si>
  <si>
    <t>施工人</t>
  </si>
  <si>
    <t>明更生13677335588</t>
  </si>
  <si>
    <t>区域责任人</t>
  </si>
  <si>
    <t>孙健</t>
  </si>
  <si>
    <t>省办负责人</t>
  </si>
  <si>
    <t>甘晟轩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</si>
  <si>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</si>
  <si>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</si>
  <si>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</si>
  <si>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</si>
  <si>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</si>
  <si>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</si>
  <si>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</si>
  <si>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</si>
  <si>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</si>
  <si>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</si>
  <si>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</si>
  <si>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</si>
  <si>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</si>
  <si>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</si>
  <si>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</si>
  <si>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</si>
  <si>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</si>
  <si>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</si>
  <si>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</si>
  <si>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</si>
  <si>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</si>
  <si>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</si>
  <si>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</si>
  <si>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</si>
  <si>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</si>
  <si>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</si>
  <si>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</si>
  <si>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</si>
  <si>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专户</t>
  </si>
  <si>
    <t>进度款1.2%</t>
  </si>
  <si>
    <t>注：2016.9.22办理外经证费用500    +2016.12.26巡查朱大金1000孙健1000詹克武1000车费4000   +2017.6.23办理外经证费用500； 沙建驻地费（2017年9-12月份）15000*4=60000元</t>
  </si>
  <si>
    <t>损失保证金1%</t>
  </si>
  <si>
    <t>前期支付</t>
  </si>
  <si>
    <t>中</t>
  </si>
  <si>
    <t>扣之前待扣管理费</t>
  </si>
  <si>
    <t>沙建驻地费（2018年1-12月份）15000*12=180000</t>
  </si>
  <si>
    <t>损失保证金1%+暂扣企税197059</t>
  </si>
  <si>
    <t>建行会同支行</t>
  </si>
  <si>
    <t>会同铭海劳务派遣有限公司</t>
  </si>
  <si>
    <t>建行怀化城东支行</t>
  </si>
  <si>
    <t>4300 1518 0720 5250 3125</t>
  </si>
  <si>
    <t>湖南巨业公路建设有限公司</t>
  </si>
  <si>
    <t>暂不扣，待下次工程款到再不扣</t>
  </si>
  <si>
    <t>退暂扣企税</t>
  </si>
  <si>
    <t>4305017278360900 2012</t>
  </si>
  <si>
    <t>会同宏奇人力资源有限公司</t>
  </si>
  <si>
    <t>工行和平路支行</t>
  </si>
  <si>
    <t>手续费</t>
  </si>
  <si>
    <t>4312 1560 0000 2962 0000</t>
  </si>
  <si>
    <t>项目贷款资金，退回业主</t>
  </si>
  <si>
    <t>4300 1512 0720 5000 3144</t>
  </si>
  <si>
    <t>会同县公路建设有限责任公司</t>
  </si>
  <si>
    <t>建行会同支行（专户）</t>
  </si>
  <si>
    <t>暂不扣，待下次工程款到再扣</t>
  </si>
  <si>
    <t>4305 0172 7836 0000 0338</t>
  </si>
  <si>
    <t>会同县华中建材物资经营运输部</t>
  </si>
  <si>
    <t>沙建驻地费（2019年1-12月份）15000*12=180000</t>
  </si>
  <si>
    <t>暂扣企税</t>
  </si>
  <si>
    <t>工行高安市瑞阳支行</t>
  </si>
  <si>
    <t>6215 5815 0800 5479 412</t>
  </si>
  <si>
    <t>彭永琳</t>
  </si>
  <si>
    <t>工行会同支行</t>
  </si>
  <si>
    <t>1914 0116 0920 0077 761</t>
  </si>
  <si>
    <t>会同县中速达运输有限公司</t>
  </si>
  <si>
    <t>4305 0172 7836 0000 0112</t>
  </si>
  <si>
    <t>会同县通达建材有限公司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</si>
  <si>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</si>
  <si>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</si>
  <si>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</si>
  <si>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</si>
  <si>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</si>
  <si>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</si>
  <si>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</si>
  <si>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财务手续费</t>
  </si>
  <si>
    <t>，财务手续费50元，项目印章费2019.8.1~2020.7.31，12*1000=12000</t>
  </si>
  <si>
    <t>未经审核</t>
  </si>
  <si>
    <t>会同华中建材物资经营运输部</t>
  </si>
  <si>
    <t>合作人向公司借款，借条在财务</t>
  </si>
  <si>
    <t>/</t>
  </si>
  <si>
    <t>会同华中建材物资经营运输部(波形护栏)</t>
  </si>
  <si>
    <t>中国银行股份有限公司合肥蜀山支行</t>
  </si>
  <si>
    <t xml:space="preserve"> 1752 5719 0682</t>
  </si>
  <si>
    <t>税费下次办理支付再扣</t>
  </si>
  <si>
    <t>工商银行会同支行</t>
  </si>
  <si>
    <t>6212261914002801562</t>
  </si>
  <si>
    <t>何昕(小桂花树)</t>
  </si>
  <si>
    <t>农业银行会同怀化香周路分理处</t>
  </si>
  <si>
    <t>18808301040002632</t>
  </si>
  <si>
    <t>项目印章费2020.7.31-2020.12.31</t>
  </si>
  <si>
    <t>怀化西南交通工程安装有限公司</t>
  </si>
  <si>
    <t>会同华中建材物资经营运输部(砂石)</t>
  </si>
  <si>
    <t>唐正安（劳务工资）</t>
  </si>
  <si>
    <t>下次补扣</t>
  </si>
  <si>
    <t>中国建设银行会同支行</t>
  </si>
  <si>
    <t>6217003020103238951</t>
  </si>
  <si>
    <t>唐正安（劳务款）</t>
  </si>
  <si>
    <t>会同瑞达运输有限公司   （水泥款）</t>
  </si>
  <si>
    <t>彭永琳（土工格栅）</t>
  </si>
  <si>
    <t>何昕（苗木）</t>
  </si>
  <si>
    <t>农民工工资</t>
  </si>
  <si>
    <t>建行靖州支行</t>
  </si>
  <si>
    <t>6236683020004097586</t>
  </si>
  <si>
    <t>谢荣华（护栏打桩）</t>
  </si>
  <si>
    <t>6217003020102933396</t>
  </si>
  <si>
    <t>田易阳（硬路肩、水沟）工资</t>
  </si>
  <si>
    <t>会同若水农商行</t>
  </si>
  <si>
    <t>81015600156912393</t>
  </si>
  <si>
    <t>黄支良（小工）</t>
  </si>
  <si>
    <t>差旅费+100手续费</t>
  </si>
  <si>
    <t>姜维康（水稳包工）
621 7003020107903212
怀化市城东建行</t>
  </si>
  <si>
    <t>8人合计详情见委托付款</t>
  </si>
  <si>
    <t>向纯钦（怀化市湖天湘怀机电加工厂立柱定金）</t>
  </si>
  <si>
    <t>王湘平（经济开发区怀欣德广告材料经部牌面定金）</t>
  </si>
  <si>
    <t>王湘平（经济开发区怀欣德广告材料经部牌面）</t>
  </si>
  <si>
    <t>2021.09.23~2021.12.23日三个月驻地费，一个月12000元</t>
  </si>
  <si>
    <t>农名工工资（详见工资表）</t>
  </si>
  <si>
    <t>1、2021.11.7姚明参加洪江市法院开庭1348.27元；2、2021.9.23姚明、朱大金、马兰辉去项目处理遗留问1734.72元</t>
  </si>
  <si>
    <t>马兰辉（零星支出）</t>
  </si>
  <si>
    <t>无票费用按5%扣税</t>
  </si>
  <si>
    <t>300万借款截止21.03.25日利息</t>
  </si>
  <si>
    <t>还公司借款</t>
  </si>
  <si>
    <t>250万借款利息，截止2022.01.29</t>
  </si>
  <si>
    <t>会同华中建材物资经营运输部（零星材料支出）</t>
  </si>
</sst>
</file>

<file path=xl/styles.xml><?xml version="1.0" encoding="utf-8"?>
<styleSheet xmlns="http://schemas.openxmlformats.org/spreadsheetml/2006/main">
  <numFmts count="12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  <numFmt numFmtId="180" formatCode="0.0%"/>
    <numFmt numFmtId="181" formatCode="0.00_ "/>
    <numFmt numFmtId="182" formatCode="0.00_);[Red]\(0.00\)"/>
    <numFmt numFmtId="183" formatCode="0.0_ "/>
  </numFmts>
  <fonts count="41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4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8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7" borderId="1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>
      <protection locked="0"/>
    </xf>
    <xf numFmtId="0" fontId="33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26" borderId="1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0" fillId="0" borderId="0">
      <protection locked="0"/>
    </xf>
  </cellStyleXfs>
  <cellXfs count="29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Alignment="1" applyProtection="1">
      <alignment horizontal="center" vertical="center" wrapText="1"/>
    </xf>
    <xf numFmtId="0" fontId="2" fillId="3" borderId="0" xfId="50" applyFont="1" applyFill="1" applyAlignment="1" applyProtection="1">
      <alignment horizontal="center" vertical="center" wrapText="1"/>
    </xf>
    <xf numFmtId="0" fontId="3" fillId="3" borderId="1" xfId="50" applyFont="1" applyFill="1" applyBorder="1" applyAlignment="1" applyProtection="1">
      <alignment horizontal="center" vertical="center" wrapText="1"/>
    </xf>
    <xf numFmtId="0" fontId="1" fillId="2" borderId="0" xfId="50" applyFont="1" applyFill="1" applyAlignment="1" applyProtection="1">
      <alignment horizontal="center" vertical="center" wrapText="1"/>
    </xf>
    <xf numFmtId="0" fontId="2" fillId="2" borderId="0" xfId="50" applyFont="1" applyFill="1" applyAlignment="1" applyProtection="1">
      <alignment horizontal="center" vertical="center" wrapText="1"/>
    </xf>
    <xf numFmtId="0" fontId="1" fillId="3" borderId="0" xfId="50" applyNumberFormat="1" applyFont="1" applyFill="1" applyBorder="1" applyAlignment="1" applyProtection="1">
      <alignment horizontal="center" vertical="center" wrapText="1"/>
    </xf>
    <xf numFmtId="177" fontId="1" fillId="3" borderId="0" xfId="50" applyNumberFormat="1" applyFont="1" applyFill="1" applyBorder="1" applyAlignment="1" applyProtection="1">
      <alignment horizontal="center" vertical="center" wrapText="1"/>
    </xf>
    <xf numFmtId="176" fontId="1" fillId="3" borderId="0" xfId="50" applyNumberFormat="1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1" xfId="50" applyNumberFormat="1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wrapText="1" shrinkToFit="1"/>
    </xf>
    <xf numFmtId="176" fontId="5" fillId="2" borderId="1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1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1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wrapText="1"/>
    </xf>
    <xf numFmtId="0" fontId="1" fillId="3" borderId="6" xfId="50" applyNumberFormat="1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wrapText="1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6" xfId="50" applyNumberFormat="1" applyFont="1" applyFill="1" applyBorder="1" applyAlignment="1" applyProtection="1">
      <alignment horizontal="center" vertical="center" wrapText="1" shrinkToFit="1"/>
    </xf>
    <xf numFmtId="176" fontId="7" fillId="3" borderId="6" xfId="50" applyNumberFormat="1" applyFont="1" applyFill="1" applyBorder="1" applyAlignment="1" applyProtection="1">
      <alignment horizontal="center" vertical="center" wrapText="1"/>
    </xf>
    <xf numFmtId="179" fontId="7" fillId="3" borderId="6" xfId="50" applyNumberFormat="1" applyFont="1" applyFill="1" applyBorder="1" applyAlignment="1" applyProtection="1">
      <alignment horizontal="center" vertical="center" wrapText="1"/>
    </xf>
    <xf numFmtId="180" fontId="1" fillId="3" borderId="6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NumberFormat="1" applyFont="1" applyFill="1" applyBorder="1" applyAlignment="1" applyProtection="1">
      <alignment horizontal="center" vertical="center" wrapText="1"/>
    </xf>
    <xf numFmtId="177" fontId="1" fillId="3" borderId="9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8" xfId="50" applyNumberFormat="1" applyFont="1" applyFill="1" applyBorder="1" applyAlignment="1" applyProtection="1">
      <alignment horizontal="center" vertical="center" wrapText="1" shrinkToFit="1"/>
    </xf>
    <xf numFmtId="176" fontId="7" fillId="3" borderId="8" xfId="50" applyNumberFormat="1" applyFont="1" applyFill="1" applyBorder="1" applyAlignment="1" applyProtection="1">
      <alignment horizontal="center" vertical="center" wrapText="1"/>
    </xf>
    <xf numFmtId="179" fontId="7" fillId="3" borderId="8" xfId="50" applyNumberFormat="1" applyFont="1" applyFill="1" applyBorder="1" applyAlignment="1" applyProtection="1">
      <alignment horizontal="center" vertical="center" wrapText="1"/>
    </xf>
    <xf numFmtId="180" fontId="1" fillId="3" borderId="8" xfId="50" applyNumberFormat="1" applyFont="1" applyFill="1" applyBorder="1" applyAlignment="1" applyProtection="1">
      <alignment horizontal="center" vertical="center" wrapText="1" shrinkToFit="1"/>
    </xf>
    <xf numFmtId="177" fontId="1" fillId="3" borderId="4" xfId="50" applyNumberFormat="1" applyFont="1" applyFill="1" applyBorder="1" applyAlignment="1" applyProtection="1">
      <alignment horizontal="center" vertical="center" wrapText="1" shrinkToFit="1"/>
    </xf>
    <xf numFmtId="0" fontId="1" fillId="3" borderId="1" xfId="50" applyFont="1" applyFill="1" applyBorder="1" applyAlignment="1" applyProtection="1">
      <alignment horizontal="center" vertical="center" wrapText="1"/>
    </xf>
    <xf numFmtId="176" fontId="1" fillId="3" borderId="1" xfId="50" applyNumberFormat="1" applyFont="1" applyFill="1" applyBorder="1" applyAlignment="1" applyProtection="1">
      <alignment horizontal="center" vertical="center" wrapText="1" shrinkToFit="1"/>
    </xf>
    <xf numFmtId="179" fontId="8" fillId="3" borderId="6" xfId="50" applyNumberFormat="1" applyFont="1" applyFill="1" applyBorder="1" applyAlignment="1" applyProtection="1">
      <alignment horizontal="center" vertical="center" wrapText="1" shrinkToFit="1"/>
    </xf>
    <xf numFmtId="180" fontId="1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10" xfId="50" applyNumberFormat="1" applyFont="1" applyFill="1" applyBorder="1" applyAlignment="1" applyProtection="1">
      <alignment horizontal="center" vertical="center" wrapText="1"/>
    </xf>
    <xf numFmtId="176" fontId="1" fillId="3" borderId="1" xfId="50" applyNumberFormat="1" applyFont="1" applyFill="1" applyBorder="1" applyAlignment="1" applyProtection="1">
      <alignment horizontal="right" vertical="center" wrapText="1" shrinkToFit="1"/>
    </xf>
    <xf numFmtId="179" fontId="8" fillId="3" borderId="8" xfId="50" applyNumberFormat="1" applyFont="1" applyFill="1" applyBorder="1" applyAlignment="1" applyProtection="1">
      <alignment horizontal="center" vertical="center" wrapText="1" shrinkToFit="1"/>
    </xf>
    <xf numFmtId="14" fontId="1" fillId="3" borderId="1" xfId="50" applyNumberFormat="1" applyFont="1" applyFill="1" applyBorder="1" applyAlignment="1" applyProtection="1">
      <alignment horizontal="center" vertical="center" wrapText="1"/>
    </xf>
    <xf numFmtId="179" fontId="1" fillId="3" borderId="1" xfId="50" applyNumberFormat="1" applyFont="1" applyFill="1" applyBorder="1" applyAlignment="1" applyProtection="1">
      <alignment horizontal="center" vertical="center" wrapText="1" shrinkToFit="1"/>
    </xf>
    <xf numFmtId="176" fontId="1" fillId="3" borderId="1" xfId="50" applyNumberFormat="1" applyFont="1" applyFill="1" applyBorder="1" applyAlignment="1" applyProtection="1">
      <alignment vertical="center" wrapText="1" shrinkToFit="1"/>
    </xf>
    <xf numFmtId="179" fontId="9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1" xfId="50" applyNumberFormat="1" applyFont="1" applyFill="1" applyBorder="1" applyAlignment="1" applyProtection="1">
      <alignment horizontal="center" vertical="center" wrapText="1"/>
    </xf>
    <xf numFmtId="14" fontId="1" fillId="3" borderId="6" xfId="50" applyNumberFormat="1" applyFont="1" applyFill="1" applyBorder="1" applyAlignment="1" applyProtection="1">
      <alignment horizontal="center" vertical="center" wrapText="1"/>
    </xf>
    <xf numFmtId="180" fontId="1" fillId="3" borderId="1" xfId="50" applyNumberFormat="1" applyFont="1" applyFill="1" applyBorder="1" applyAlignment="1" applyProtection="1">
      <alignment vertical="center" wrapText="1" shrinkToFit="1"/>
    </xf>
    <xf numFmtId="177" fontId="1" fillId="3" borderId="4" xfId="50" applyNumberFormat="1" applyFont="1" applyFill="1" applyBorder="1" applyAlignment="1" applyProtection="1">
      <alignment vertical="center" wrapText="1" shrinkToFit="1"/>
    </xf>
    <xf numFmtId="179" fontId="8" fillId="3" borderId="1" xfId="50" applyNumberFormat="1" applyFont="1" applyFill="1" applyBorder="1" applyAlignment="1" applyProtection="1">
      <alignment horizontal="center" vertical="center" wrapText="1" shrinkToFit="1"/>
    </xf>
    <xf numFmtId="176" fontId="1" fillId="3" borderId="11" xfId="50" applyNumberFormat="1" applyFont="1" applyFill="1" applyBorder="1" applyAlignment="1" applyProtection="1">
      <alignment horizontal="center" vertical="center" wrapText="1" shrinkToFit="1"/>
    </xf>
    <xf numFmtId="176" fontId="1" fillId="3" borderId="12" xfId="50" applyNumberFormat="1" applyFont="1" applyFill="1" applyBorder="1" applyAlignment="1" applyProtection="1">
      <alignment horizontal="center" vertical="center" wrapText="1" shrinkToFit="1"/>
    </xf>
    <xf numFmtId="0" fontId="2" fillId="3" borderId="10" xfId="50" applyNumberFormat="1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wrapText="1" shrinkToFit="1"/>
    </xf>
    <xf numFmtId="0" fontId="2" fillId="3" borderId="6" xfId="50" applyFont="1" applyFill="1" applyBorder="1" applyAlignment="1" applyProtection="1">
      <alignment horizontal="center" vertical="center" wrapText="1"/>
    </xf>
    <xf numFmtId="14" fontId="2" fillId="3" borderId="1" xfId="50" applyNumberFormat="1" applyFont="1" applyFill="1" applyBorder="1" applyAlignment="1" applyProtection="1">
      <alignment horizontal="center" vertical="center" wrapText="1"/>
    </xf>
    <xf numFmtId="176" fontId="2" fillId="3" borderId="1" xfId="50" applyNumberFormat="1" applyFont="1" applyFill="1" applyBorder="1" applyAlignment="1" applyProtection="1">
      <alignment horizontal="center" vertical="center" wrapText="1" shrinkToFit="1"/>
    </xf>
    <xf numFmtId="179" fontId="2" fillId="3" borderId="1" xfId="50" applyNumberFormat="1" applyFont="1" applyFill="1" applyBorder="1" applyAlignment="1" applyProtection="1">
      <alignment horizontal="center" vertical="center" wrapText="1" shrinkToFit="1"/>
    </xf>
    <xf numFmtId="180" fontId="2" fillId="3" borderId="1" xfId="50" applyNumberFormat="1" applyFont="1" applyFill="1" applyBorder="1" applyAlignment="1" applyProtection="1">
      <alignment horizontal="center" vertical="center" wrapText="1" shrinkToFit="1"/>
    </xf>
    <xf numFmtId="179" fontId="1" fillId="3" borderId="6" xfId="50" applyNumberFormat="1" applyFont="1" applyFill="1" applyBorder="1" applyAlignment="1" applyProtection="1">
      <alignment horizontal="center" vertical="center" wrapText="1" shrinkToFit="1"/>
    </xf>
    <xf numFmtId="0" fontId="3" fillId="3" borderId="1" xfId="50" applyNumberFormat="1" applyFont="1" applyFill="1" applyBorder="1" applyAlignment="1" applyProtection="1">
      <alignment horizontal="center" vertical="center" wrapText="1"/>
    </xf>
    <xf numFmtId="177" fontId="3" fillId="3" borderId="1" xfId="50" applyNumberFormat="1" applyFont="1" applyFill="1" applyBorder="1" applyAlignment="1" applyProtection="1">
      <alignment horizontal="center" vertical="center" wrapText="1" shrinkToFit="1"/>
    </xf>
    <xf numFmtId="14" fontId="3" fillId="3" borderId="1" xfId="50" applyNumberFormat="1" applyFont="1" applyFill="1" applyBorder="1" applyAlignment="1" applyProtection="1">
      <alignment horizontal="center" vertical="center" wrapText="1"/>
    </xf>
    <xf numFmtId="176" fontId="3" fillId="3" borderId="1" xfId="50" applyNumberFormat="1" applyFont="1" applyFill="1" applyBorder="1" applyAlignment="1" applyProtection="1">
      <alignment horizontal="center" vertical="center" wrapText="1" shrinkToFit="1"/>
    </xf>
    <xf numFmtId="179" fontId="3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8" xfId="50" applyNumberFormat="1" applyFont="1" applyFill="1" applyBorder="1" applyAlignment="1" applyProtection="1">
      <alignment horizontal="center" vertical="center" wrapText="1" shrinkToFit="1"/>
    </xf>
    <xf numFmtId="14" fontId="1" fillId="3" borderId="8" xfId="50" applyNumberFormat="1" applyFont="1" applyFill="1" applyBorder="1" applyAlignment="1" applyProtection="1">
      <alignment horizontal="center" vertical="center" wrapText="1"/>
    </xf>
    <xf numFmtId="179" fontId="1" fillId="3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8" xfId="50" applyNumberFormat="1" applyFont="1" applyFill="1" applyBorder="1" applyAlignment="1" applyProtection="1">
      <alignment horizontal="center" vertical="center" wrapTex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14" fontId="1" fillId="2" borderId="8" xfId="50" applyNumberFormat="1" applyFont="1" applyFill="1" applyBorder="1" applyAlignment="1" applyProtection="1">
      <alignment horizontal="center" vertical="center" wrapText="1"/>
    </xf>
    <xf numFmtId="176" fontId="1" fillId="2" borderId="8" xfId="50" applyNumberFormat="1" applyFont="1" applyFill="1" applyBorder="1" applyAlignment="1" applyProtection="1">
      <alignment horizontal="center" vertical="center" wrapText="1" shrinkToFit="1"/>
    </xf>
    <xf numFmtId="179" fontId="1" fillId="2" borderId="8" xfId="50" applyNumberFormat="1" applyFont="1" applyFill="1" applyBorder="1" applyAlignment="1" applyProtection="1">
      <alignment horizontal="center" vertical="center" wrapText="1" shrinkToFit="1"/>
    </xf>
    <xf numFmtId="180" fontId="1" fillId="2" borderId="1" xfId="50" applyNumberFormat="1" applyFont="1" applyFill="1" applyBorder="1" applyAlignment="1" applyProtection="1">
      <alignment horizontal="center" vertical="center" wrapText="1" shrinkToFit="1"/>
    </xf>
    <xf numFmtId="10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1" xfId="50" applyNumberFormat="1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9" xfId="50" applyNumberFormat="1" applyFont="1" applyFill="1" applyBorder="1" applyAlignment="1" applyProtection="1">
      <alignment horizontal="center" vertical="center" wrapText="1"/>
    </xf>
    <xf numFmtId="0" fontId="1" fillId="2" borderId="8" xfId="50" applyNumberFormat="1" applyFont="1" applyFill="1" applyBorder="1" applyAlignment="1" applyProtection="1">
      <alignment horizontal="center" vertical="center" wrapText="1" shrinkToFit="1"/>
    </xf>
    <xf numFmtId="0" fontId="3" fillId="2" borderId="8" xfId="50" applyNumberFormat="1" applyFont="1" applyFill="1" applyBorder="1" applyAlignment="1" applyProtection="1">
      <alignment horizontal="center" vertical="center" wrapText="1"/>
    </xf>
    <xf numFmtId="177" fontId="3" fillId="2" borderId="8" xfId="50" applyNumberFormat="1" applyFont="1" applyFill="1" applyBorder="1" applyAlignment="1" applyProtection="1">
      <alignment horizontal="center" vertical="center" wrapText="1" shrinkToFit="1"/>
    </xf>
    <xf numFmtId="181" fontId="3" fillId="2" borderId="8" xfId="50" applyNumberFormat="1" applyFont="1" applyFill="1" applyBorder="1" applyAlignment="1" applyProtection="1">
      <alignment horizontal="center" vertical="center" wrapText="1"/>
    </xf>
    <xf numFmtId="176" fontId="3" fillId="2" borderId="8" xfId="50" applyNumberFormat="1" applyFont="1" applyFill="1" applyBorder="1" applyAlignment="1" applyProtection="1">
      <alignment horizontal="center" vertical="center" wrapText="1" shrinkToFit="1"/>
    </xf>
    <xf numFmtId="179" fontId="3" fillId="2" borderId="8" xfId="50" applyNumberFormat="1" applyFont="1" applyFill="1" applyBorder="1" applyAlignment="1" applyProtection="1">
      <alignment horizontal="center" vertical="center" wrapText="1" shrinkToFit="1"/>
    </xf>
    <xf numFmtId="180" fontId="3" fillId="2" borderId="1" xfId="50" applyNumberFormat="1" applyFont="1" applyFill="1" applyBorder="1" applyAlignment="1" applyProtection="1">
      <alignment horizontal="center" vertical="center" wrapText="1" shrinkToFit="1"/>
    </xf>
    <xf numFmtId="0" fontId="10" fillId="2" borderId="2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 shrinkToFit="1"/>
    </xf>
    <xf numFmtId="0" fontId="6" fillId="2" borderId="4" xfId="50" applyFont="1" applyFill="1" applyBorder="1" applyAlignment="1" applyProtection="1">
      <alignment horizontal="center" vertical="center" wrapText="1" shrinkToFit="1"/>
    </xf>
    <xf numFmtId="0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1" xfId="50" applyFont="1" applyFill="1" applyBorder="1" applyAlignment="1" applyProtection="1">
      <alignment horizontal="center" vertical="center" wrapText="1"/>
    </xf>
    <xf numFmtId="176" fontId="1" fillId="2" borderId="1" xfId="50" applyNumberFormat="1" applyFont="1" applyFill="1" applyBorder="1" applyAlignment="1" applyProtection="1">
      <alignment horizontal="center" vertical="center" wrapText="1"/>
    </xf>
    <xf numFmtId="176" fontId="1" fillId="4" borderId="3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wrapText="1"/>
    </xf>
    <xf numFmtId="176" fontId="5" fillId="2" borderId="1" xfId="50" applyNumberFormat="1" applyFont="1" applyFill="1" applyBorder="1" applyAlignment="1" applyProtection="1">
      <alignment horizontal="center" vertical="center" wrapText="1" shrinkToFi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176" fontId="1" fillId="3" borderId="6" xfId="50" applyNumberFormat="1" applyFont="1" applyFill="1" applyBorder="1" applyAlignment="1" applyProtection="1">
      <alignment horizontal="center" vertical="center" wrapText="1"/>
    </xf>
    <xf numFmtId="176" fontId="5" fillId="3" borderId="8" xfId="50" applyNumberFormat="1" applyFont="1" applyFill="1" applyBorder="1" applyAlignment="1" applyProtection="1">
      <alignment horizontal="center" vertical="center" wrapText="1"/>
    </xf>
    <xf numFmtId="176" fontId="1" fillId="3" borderId="8" xfId="50" applyNumberFormat="1" applyFont="1" applyFill="1" applyBorder="1" applyAlignment="1" applyProtection="1">
      <alignment horizontal="center" vertical="center" wrapText="1"/>
    </xf>
    <xf numFmtId="176" fontId="5" fillId="3" borderId="1" xfId="50" applyNumberFormat="1" applyFont="1" applyFill="1" applyBorder="1" applyAlignment="1" applyProtection="1">
      <alignment horizontal="center" vertical="center" wrapText="1"/>
    </xf>
    <xf numFmtId="176" fontId="1" fillId="3" borderId="1" xfId="50" applyNumberFormat="1" applyFont="1" applyFill="1" applyBorder="1" applyAlignment="1" applyProtection="1">
      <alignment horizontal="center" vertical="center" wrapText="1"/>
    </xf>
    <xf numFmtId="176" fontId="1" fillId="3" borderId="8" xfId="50" applyNumberFormat="1" applyFont="1" applyFill="1" applyBorder="1" applyAlignment="1" applyProtection="1">
      <alignment vertical="center" wrapText="1" shrinkToFit="1"/>
    </xf>
    <xf numFmtId="0" fontId="1" fillId="3" borderId="1" xfId="50" applyNumberFormat="1" applyFont="1" applyFill="1" applyBorder="1" applyAlignment="1" applyProtection="1">
      <alignment horizontal="center" vertical="center" wrapText="1" shrinkToFit="1"/>
    </xf>
    <xf numFmtId="176" fontId="1" fillId="3" borderId="13" xfId="50" applyNumberFormat="1" applyFont="1" applyFill="1" applyBorder="1" applyAlignment="1" applyProtection="1">
      <alignment horizontal="center" vertical="center" wrapText="1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176" fontId="2" fillId="3" borderId="6" xfId="50" applyNumberFormat="1" applyFont="1" applyFill="1" applyBorder="1" applyAlignment="1" applyProtection="1">
      <alignment horizontal="center" vertical="center" wrapText="1"/>
    </xf>
    <xf numFmtId="176" fontId="11" fillId="3" borderId="1" xfId="50" applyNumberFormat="1" applyFont="1" applyFill="1" applyBorder="1" applyAlignment="1" applyProtection="1">
      <alignment horizontal="center" vertical="center" wrapText="1"/>
    </xf>
    <xf numFmtId="176" fontId="1" fillId="3" borderId="10" xfId="50" applyNumberFormat="1" applyFont="1" applyFill="1" applyBorder="1" applyAlignment="1" applyProtection="1">
      <alignment horizontal="center" vertical="center" wrapText="1"/>
    </xf>
    <xf numFmtId="176" fontId="12" fillId="3" borderId="1" xfId="50" applyNumberFormat="1" applyFont="1" applyFill="1" applyBorder="1" applyAlignment="1" applyProtection="1">
      <alignment horizontal="center" vertical="center" wrapText="1"/>
    </xf>
    <xf numFmtId="176" fontId="5" fillId="3" borderId="8" xfId="50" applyNumberFormat="1" applyFont="1" applyFill="1" applyBorder="1" applyAlignment="1" applyProtection="1">
      <alignment horizontal="center" vertical="center" wrapText="1" shrinkToFit="1"/>
    </xf>
    <xf numFmtId="176" fontId="1" fillId="2" borderId="1" xfId="50" applyNumberFormat="1" applyFont="1" applyFill="1" applyBorder="1" applyAlignment="1" applyProtection="1">
      <alignment horizontal="center" vertical="center" wrapText="1" shrinkToFit="1"/>
    </xf>
    <xf numFmtId="176" fontId="5" fillId="2" borderId="8" xfId="50" applyNumberFormat="1" applyFont="1" applyFill="1" applyBorder="1" applyAlignment="1" applyProtection="1">
      <alignment horizontal="center" vertical="center" wrapText="1"/>
    </xf>
    <xf numFmtId="176" fontId="1" fillId="2" borderId="6" xfId="50" applyNumberFormat="1" applyFont="1" applyFill="1" applyBorder="1" applyAlignment="1" applyProtection="1">
      <alignment horizontal="center" vertical="center" wrapText="1"/>
    </xf>
    <xf numFmtId="176" fontId="3" fillId="2" borderId="1" xfId="50" applyNumberFormat="1" applyFont="1" applyFill="1" applyBorder="1" applyAlignment="1" applyProtection="1">
      <alignment horizontal="center" vertical="center" wrapText="1" shrinkToFit="1"/>
    </xf>
    <xf numFmtId="176" fontId="12" fillId="2" borderId="8" xfId="50" applyNumberFormat="1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 wrapText="1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4" xfId="5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50" applyNumberFormat="1" applyFont="1" applyFill="1" applyBorder="1" applyAlignment="1" applyProtection="1">
      <alignment horizontal="center" vertical="center" wrapText="1"/>
    </xf>
    <xf numFmtId="176" fontId="8" fillId="2" borderId="1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6" xfId="19" applyFont="1" applyFill="1" applyBorder="1" applyAlignment="1" applyProtection="1">
      <alignment horizontal="center" vertical="center" wrapText="1"/>
    </xf>
    <xf numFmtId="9" fontId="1" fillId="3" borderId="8" xfId="19" applyFont="1" applyFill="1" applyBorder="1" applyAlignment="1" applyProtection="1">
      <alignment horizontal="center" vertical="center" wrapText="1"/>
    </xf>
    <xf numFmtId="9" fontId="1" fillId="3" borderId="1" xfId="19" applyFont="1" applyFill="1" applyBorder="1" applyAlignment="1" applyProtection="1">
      <alignment horizontal="center" vertical="center" wrapText="1"/>
    </xf>
    <xf numFmtId="9" fontId="2" fillId="3" borderId="6" xfId="19" applyFont="1" applyFill="1" applyBorder="1" applyAlignment="1" applyProtection="1">
      <alignment horizontal="center" vertical="center" wrapText="1"/>
    </xf>
    <xf numFmtId="176" fontId="2" fillId="3" borderId="6" xfId="50" applyNumberFormat="1" applyFont="1" applyFill="1" applyBorder="1" applyAlignment="1" applyProtection="1">
      <alignment horizontal="center" vertical="center" wrapText="1" shrinkToFit="1"/>
    </xf>
    <xf numFmtId="9" fontId="3" fillId="3" borderId="1" xfId="19" applyFont="1" applyFill="1" applyBorder="1" applyAlignment="1" applyProtection="1">
      <alignment horizontal="center" vertical="center" wrapText="1"/>
    </xf>
    <xf numFmtId="9" fontId="1" fillId="3" borderId="10" xfId="19" applyFont="1" applyFill="1" applyBorder="1" applyAlignment="1" applyProtection="1">
      <alignment horizontal="center" vertical="center" wrapText="1"/>
    </xf>
    <xf numFmtId="176" fontId="1" fillId="3" borderId="10" xfId="50" applyNumberFormat="1" applyFont="1" applyFill="1" applyBorder="1" applyAlignment="1" applyProtection="1">
      <alignment horizontal="center" vertical="center" wrapText="1" shrinkToFit="1"/>
    </xf>
    <xf numFmtId="9" fontId="1" fillId="2" borderId="6" xfId="19" applyFont="1" applyFill="1" applyBorder="1" applyAlignment="1" applyProtection="1">
      <alignment horizontal="center" vertical="center" wrapText="1"/>
    </xf>
    <xf numFmtId="176" fontId="1" fillId="2" borderId="6" xfId="50" applyNumberFormat="1" applyFont="1" applyFill="1" applyBorder="1" applyAlignment="1" applyProtection="1">
      <alignment horizontal="center" vertical="center" wrapText="1" shrinkToFit="1"/>
    </xf>
    <xf numFmtId="9" fontId="3" fillId="2" borderId="6" xfId="19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 shrinkToFit="1"/>
    </xf>
    <xf numFmtId="176" fontId="2" fillId="2" borderId="6" xfId="50" applyNumberFormat="1" applyFont="1" applyFill="1" applyBorder="1" applyAlignment="1" applyProtection="1">
      <alignment horizontal="center" vertical="center" wrapText="1" shrinkToFit="1"/>
    </xf>
    <xf numFmtId="49" fontId="2" fillId="2" borderId="8" xfId="50" applyNumberFormat="1" applyFont="1" applyFill="1" applyBorder="1" applyAlignment="1" applyProtection="1">
      <alignment horizontal="center" vertical="center" wrapText="1" shrinkToFit="1"/>
    </xf>
    <xf numFmtId="14" fontId="3" fillId="2" borderId="8" xfId="50" applyNumberFormat="1" applyFont="1" applyFill="1" applyBorder="1" applyAlignment="1" applyProtection="1">
      <alignment horizontal="center" vertical="center" wrapText="1"/>
    </xf>
    <xf numFmtId="49" fontId="3" fillId="2" borderId="8" xfId="50" applyNumberFormat="1" applyFont="1" applyFill="1" applyBorder="1" applyAlignment="1" applyProtection="1">
      <alignment horizontal="center" vertical="center" wrapText="1" shrinkToFit="1"/>
    </xf>
    <xf numFmtId="49" fontId="1" fillId="2" borderId="8" xfId="50" applyNumberFormat="1" applyFont="1" applyFill="1" applyBorder="1" applyAlignment="1" applyProtection="1">
      <alignment horizontal="center" vertical="center" wrapText="1" shrinkToFit="1"/>
    </xf>
    <xf numFmtId="0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8" xfId="50" applyNumberFormat="1" applyFont="1" applyFill="1" applyBorder="1" applyAlignment="1" applyProtection="1">
      <alignment horizontal="center" vertical="center" wrapText="1" shrinkToFit="1"/>
    </xf>
    <xf numFmtId="14" fontId="2" fillId="2" borderId="8" xfId="50" applyNumberFormat="1" applyFont="1" applyFill="1" applyBorder="1" applyAlignment="1" applyProtection="1">
      <alignment horizontal="center" vertical="center" wrapText="1"/>
    </xf>
    <xf numFmtId="176" fontId="2" fillId="2" borderId="8" xfId="50" applyNumberFormat="1" applyFont="1" applyFill="1" applyBorder="1" applyAlignment="1" applyProtection="1">
      <alignment horizontal="center" vertical="center" wrapText="1" shrinkToFit="1"/>
    </xf>
    <xf numFmtId="180" fontId="2" fillId="2" borderId="1" xfId="50" applyNumberFormat="1" applyFont="1" applyFill="1" applyBorder="1" applyAlignment="1" applyProtection="1">
      <alignment horizontal="center" vertical="center" wrapText="1" shrinkToFit="1"/>
    </xf>
    <xf numFmtId="0" fontId="5" fillId="3" borderId="1" xfId="50" applyNumberFormat="1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3" fillId="4" borderId="1" xfId="50" applyFont="1" applyFill="1" applyBorder="1" applyAlignment="1" applyProtection="1">
      <alignment horizontal="center" vertical="center" wrapText="1"/>
    </xf>
    <xf numFmtId="182" fontId="1" fillId="4" borderId="1" xfId="50" applyNumberFormat="1" applyFont="1" applyFill="1" applyBorder="1" applyAlignment="1" applyProtection="1">
      <alignment horizontal="center" vertical="center" wrapText="1" shrinkToFit="1"/>
    </xf>
    <xf numFmtId="176" fontId="13" fillId="3" borderId="1" xfId="50" applyNumberFormat="1" applyFont="1" applyFill="1" applyBorder="1" applyAlignment="1" applyProtection="1">
      <alignment horizontal="right" vertical="center" wrapText="1" shrinkToFit="1"/>
    </xf>
    <xf numFmtId="176" fontId="14" fillId="3" borderId="3" xfId="50" applyNumberFormat="1" applyFont="1" applyFill="1" applyBorder="1" applyAlignment="1" applyProtection="1">
      <alignment horizontal="center" vertical="center" wrapText="1" shrinkToFit="1"/>
    </xf>
    <xf numFmtId="176" fontId="14" fillId="3" borderId="5" xfId="50" applyNumberFormat="1" applyFont="1" applyFill="1" applyBorder="1" applyAlignment="1" applyProtection="1">
      <alignment horizontal="center" vertical="center" wrapText="1" shrinkToFit="1"/>
    </xf>
    <xf numFmtId="0" fontId="0" fillId="3" borderId="0" xfId="0" applyFont="1" applyFill="1" applyAlignment="1">
      <alignment vertical="center" wrapText="1"/>
    </xf>
    <xf numFmtId="176" fontId="3" fillId="2" borderId="1" xfId="50" applyNumberFormat="1" applyFont="1" applyFill="1" applyBorder="1" applyAlignment="1" applyProtection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 shrinkToFit="1"/>
    </xf>
    <xf numFmtId="176" fontId="11" fillId="2" borderId="8" xfId="50" applyNumberFormat="1" applyFont="1" applyFill="1" applyBorder="1" applyAlignment="1" applyProtection="1">
      <alignment horizontal="center" vertical="center" wrapText="1"/>
    </xf>
    <xf numFmtId="176" fontId="2" fillId="2" borderId="6" xfId="50" applyNumberFormat="1" applyFont="1" applyFill="1" applyBorder="1" applyAlignment="1" applyProtection="1">
      <alignment horizontal="center" vertical="center" wrapText="1"/>
    </xf>
    <xf numFmtId="176" fontId="13" fillId="4" borderId="1" xfId="50" applyNumberFormat="1" applyFont="1" applyFill="1" applyBorder="1" applyAlignment="1" applyProtection="1">
      <alignment horizontal="center" vertical="center" wrapText="1" shrinkToFit="1"/>
    </xf>
    <xf numFmtId="176" fontId="13" fillId="3" borderId="1" xfId="50" applyNumberFormat="1" applyFont="1" applyFill="1" applyBorder="1" applyAlignment="1" applyProtection="1">
      <alignment horizontal="center" vertical="center" wrapText="1" shrinkToFit="1"/>
    </xf>
    <xf numFmtId="176" fontId="5" fillId="4" borderId="1" xfId="50" applyNumberFormat="1" applyFont="1" applyFill="1" applyBorder="1" applyAlignment="1" applyProtection="1">
      <alignment horizontal="center" vertical="center" wrapText="1"/>
    </xf>
    <xf numFmtId="176" fontId="14" fillId="3" borderId="4" xfId="50" applyNumberFormat="1" applyFont="1" applyFill="1" applyBorder="1" applyAlignment="1" applyProtection="1">
      <alignment horizontal="center" vertical="center" wrapText="1" shrinkToFit="1"/>
    </xf>
    <xf numFmtId="0" fontId="5" fillId="3" borderId="11" xfId="50" applyFont="1" applyFill="1" applyBorder="1" applyAlignment="1" applyProtection="1">
      <alignment horizontal="center" vertical="center" wrapTex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6" fontId="15" fillId="3" borderId="1" xfId="50" applyNumberFormat="1" applyFont="1" applyFill="1" applyBorder="1" applyAlignment="1" applyProtection="1">
      <alignment horizontal="center" vertical="center" wrapText="1" shrinkToFi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15" fillId="3" borderId="1" xfId="50" applyFont="1" applyFill="1" applyBorder="1" applyAlignment="1" applyProtection="1">
      <alignment horizontal="center" vertical="center" wrapText="1" shrinkToFit="1"/>
    </xf>
    <xf numFmtId="0" fontId="1" fillId="2" borderId="6" xfId="19" applyNumberFormat="1" applyFont="1" applyFill="1" applyBorder="1" applyAlignment="1" applyProtection="1">
      <alignment horizontal="center" vertical="center" wrapText="1"/>
    </xf>
    <xf numFmtId="0" fontId="2" fillId="2" borderId="6" xfId="19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 shrinkToFit="1"/>
    </xf>
    <xf numFmtId="176" fontId="13" fillId="4" borderId="6" xfId="50" applyNumberFormat="1" applyFont="1" applyFill="1" applyBorder="1" applyAlignment="1" applyProtection="1">
      <alignment horizontal="right" vertical="center" wrapText="1" shrinkToFit="1"/>
    </xf>
    <xf numFmtId="176" fontId="13" fillId="3" borderId="6" xfId="50" applyNumberFormat="1" applyFont="1" applyFill="1" applyBorder="1" applyAlignment="1" applyProtection="1">
      <alignment horizontal="center" vertical="center" wrapText="1" shrinkToFit="1"/>
    </xf>
    <xf numFmtId="176" fontId="14" fillId="3" borderId="1" xfId="50" applyNumberFormat="1" applyFont="1" applyFill="1" applyBorder="1" applyAlignment="1" applyProtection="1">
      <alignment horizontal="center" vertical="center" wrapText="1" shrinkToFit="1"/>
    </xf>
    <xf numFmtId="0" fontId="14" fillId="3" borderId="1" xfId="50" applyFont="1" applyFill="1" applyBorder="1" applyAlignment="1" applyProtection="1">
      <alignment horizontal="center" vertical="center" wrapText="1" shrinkToFit="1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1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/>
    </xf>
    <xf numFmtId="0" fontId="6" fillId="2" borderId="1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 shrinkToFit="1"/>
    </xf>
    <xf numFmtId="180" fontId="1" fillId="3" borderId="6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 shrinkToFit="1"/>
    </xf>
    <xf numFmtId="180" fontId="1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6" fontId="1" fillId="3" borderId="1" xfId="50" applyNumberFormat="1" applyFont="1" applyFill="1" applyBorder="1" applyAlignment="1" applyProtection="1">
      <alignment horizontal="center" vertical="center" shrinkToFit="1"/>
    </xf>
    <xf numFmtId="179" fontId="8" fillId="3" borderId="6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/>
    </xf>
    <xf numFmtId="176" fontId="1" fillId="3" borderId="1" xfId="50" applyNumberFormat="1" applyFont="1" applyFill="1" applyBorder="1" applyAlignment="1" applyProtection="1">
      <alignment horizontal="right" vertical="center" shrinkToFit="1"/>
    </xf>
    <xf numFmtId="179" fontId="8" fillId="3" borderId="8" xfId="50" applyNumberFormat="1" applyFont="1" applyFill="1" applyBorder="1" applyAlignment="1" applyProtection="1">
      <alignment horizontal="center" vertical="center" shrinkToFit="1"/>
    </xf>
    <xf numFmtId="176" fontId="1" fillId="3" borderId="1" xfId="50" applyNumberFormat="1" applyFont="1" applyFill="1" applyBorder="1" applyAlignment="1" applyProtection="1">
      <alignment vertical="center" shrinkToFit="1"/>
    </xf>
    <xf numFmtId="177" fontId="1" fillId="3" borderId="4" xfId="50" applyNumberFormat="1" applyFont="1" applyFill="1" applyBorder="1" applyAlignment="1" applyProtection="1">
      <alignment vertical="center" shrinkToFit="1"/>
    </xf>
    <xf numFmtId="179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176" fontId="1" fillId="3" borderId="11" xfId="50" applyNumberFormat="1" applyFont="1" applyFill="1" applyBorder="1" applyAlignment="1" applyProtection="1">
      <alignment horizontal="center" vertical="center" shrinkToFit="1"/>
    </xf>
    <xf numFmtId="176" fontId="1" fillId="3" borderId="12" xfId="50" applyNumberFormat="1" applyFont="1" applyFill="1" applyBorder="1" applyAlignment="1" applyProtection="1">
      <alignment horizontal="center" vertical="center" shrinkToFit="1"/>
    </xf>
    <xf numFmtId="0" fontId="2" fillId="3" borderId="10" xfId="50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1" xfId="50" applyNumberFormat="1" applyFont="1" applyFill="1" applyBorder="1" applyAlignment="1" applyProtection="1">
      <alignment horizontal="center" vertical="center" shrinkToFit="1"/>
    </xf>
    <xf numFmtId="176" fontId="3" fillId="3" borderId="1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176" fontId="1" fillId="2" borderId="8" xfId="50" applyNumberFormat="1" applyFont="1" applyFill="1" applyBorder="1" applyAlignment="1" applyProtection="1">
      <alignment horizontal="center" vertical="center" shrinkToFit="1"/>
    </xf>
    <xf numFmtId="181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1" xfId="50" applyNumberFormat="1" applyFont="1" applyFill="1" applyBorder="1" applyAlignment="1" applyProtection="1">
      <alignment horizontal="center" vertical="center" wrapText="1"/>
    </xf>
    <xf numFmtId="176" fontId="3" fillId="2" borderId="8" xfId="50" applyNumberFormat="1" applyFont="1" applyFill="1" applyBorder="1" applyAlignment="1" applyProtection="1">
      <alignment horizontal="center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 applyProtection="1">
      <alignment horizontal="center" vertical="center"/>
    </xf>
    <xf numFmtId="0" fontId="5" fillId="2" borderId="1" xfId="50" applyNumberFormat="1" applyFont="1" applyFill="1" applyBorder="1" applyAlignment="1" applyProtection="1">
      <alignment horizontal="center" vertical="center" shrinkToFi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1" xfId="50" applyNumberFormat="1" applyFont="1" applyFill="1" applyBorder="1" applyAlignment="1" applyProtection="1">
      <alignment horizontal="center" vertical="center" shrinkToFit="1"/>
    </xf>
    <xf numFmtId="176" fontId="5" fillId="3" borderId="0" xfId="50" applyNumberFormat="1" applyFont="1" applyFill="1" applyBorder="1" applyAlignment="1" applyProtection="1">
      <alignment horizontal="center" vertical="center" wrapText="1"/>
    </xf>
    <xf numFmtId="176" fontId="1" fillId="3" borderId="8" xfId="50" applyNumberFormat="1" applyFont="1" applyFill="1" applyBorder="1" applyAlignment="1" applyProtection="1">
      <alignment vertical="center" shrinkToFit="1"/>
    </xf>
    <xf numFmtId="176" fontId="1" fillId="3" borderId="13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6" fontId="11" fillId="3" borderId="6" xfId="50" applyNumberFormat="1" applyFont="1" applyFill="1" applyBorder="1" applyAlignment="1" applyProtection="1">
      <alignment horizontal="center" vertical="center" wrapText="1"/>
    </xf>
    <xf numFmtId="176" fontId="5" fillId="3" borderId="10" xfId="50" applyNumberFormat="1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/>
    </xf>
    <xf numFmtId="176" fontId="1" fillId="2" borderId="1" xfId="50" applyNumberFormat="1" applyFont="1" applyFill="1" applyBorder="1" applyAlignment="1" applyProtection="1">
      <alignment horizontal="center" vertical="center" shrinkToFit="1"/>
    </xf>
    <xf numFmtId="176" fontId="5" fillId="2" borderId="6" xfId="50" applyNumberFormat="1" applyFont="1" applyFill="1" applyBorder="1" applyAlignment="1" applyProtection="1">
      <alignment horizontal="center" vertical="center" wrapText="1"/>
    </xf>
    <xf numFmtId="176" fontId="3" fillId="2" borderId="1" xfId="50" applyNumberFormat="1" applyFont="1" applyFill="1" applyBorder="1" applyAlignment="1" applyProtection="1">
      <alignment horizontal="center" vertical="center" shrinkToFit="1"/>
    </xf>
    <xf numFmtId="176" fontId="12" fillId="2" borderId="6" xfId="50" applyNumberFormat="1" applyFont="1" applyFill="1" applyBorder="1" applyAlignment="1" applyProtection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  <protection locked="0"/>
    </xf>
    <xf numFmtId="0" fontId="6" fillId="2" borderId="1" xfId="50" applyFont="1" applyFill="1" applyBorder="1" applyAlignment="1" applyProtection="1">
      <alignment horizontal="center" vertical="center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176" fontId="1" fillId="2" borderId="6" xfId="50" applyNumberFormat="1" applyFont="1" applyFill="1" applyBorder="1" applyAlignment="1" applyProtection="1">
      <alignment horizontal="center" vertical="center" shrinkToFit="1"/>
    </xf>
    <xf numFmtId="176" fontId="3" fillId="2" borderId="6" xfId="50" applyNumberFormat="1" applyFont="1" applyFill="1" applyBorder="1" applyAlignment="1" applyProtection="1">
      <alignment horizontal="center" vertical="center" shrinkToFit="1"/>
    </xf>
    <xf numFmtId="176" fontId="2" fillId="2" borderId="6" xfId="50" applyNumberFormat="1" applyFont="1" applyFill="1" applyBorder="1" applyAlignment="1" applyProtection="1">
      <alignment horizontal="center" vertical="center" shrinkToFit="1"/>
    </xf>
    <xf numFmtId="181" fontId="2" fillId="2" borderId="8" xfId="50" applyNumberFormat="1" applyFont="1" applyFill="1" applyBorder="1" applyAlignment="1" applyProtection="1">
      <alignment horizontal="center" vertical="center" wrapText="1"/>
    </xf>
    <xf numFmtId="176" fontId="2" fillId="2" borderId="8" xfId="50" applyNumberFormat="1" applyFont="1" applyFill="1" applyBorder="1" applyAlignment="1" applyProtection="1">
      <alignment horizontal="center" vertical="center" shrinkToFit="1"/>
    </xf>
    <xf numFmtId="182" fontId="1" fillId="4" borderId="1" xfId="50" applyNumberFormat="1" applyFont="1" applyFill="1" applyBorder="1" applyAlignment="1" applyProtection="1">
      <alignment horizontal="center" vertical="center" shrinkToFit="1"/>
    </xf>
    <xf numFmtId="176" fontId="13" fillId="3" borderId="1" xfId="50" applyNumberFormat="1" applyFont="1" applyFill="1" applyBorder="1" applyAlignment="1" applyProtection="1">
      <alignment horizontal="right" vertical="center" shrinkToFit="1"/>
    </xf>
    <xf numFmtId="176" fontId="14" fillId="3" borderId="3" xfId="50" applyNumberFormat="1" applyFont="1" applyFill="1" applyBorder="1" applyAlignment="1" applyProtection="1">
      <alignment horizontal="center" vertical="center" shrinkToFit="1"/>
    </xf>
    <xf numFmtId="176" fontId="14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6" fontId="12" fillId="2" borderId="1" xfId="50" applyNumberFormat="1" applyFont="1" applyFill="1" applyBorder="1" applyAlignment="1" applyProtection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shrinkToFit="1"/>
    </xf>
    <xf numFmtId="176" fontId="11" fillId="2" borderId="6" xfId="50" applyNumberFormat="1" applyFont="1" applyFill="1" applyBorder="1" applyAlignment="1" applyProtection="1">
      <alignment horizontal="center" vertical="center" wrapText="1"/>
    </xf>
    <xf numFmtId="176" fontId="13" fillId="4" borderId="1" xfId="50" applyNumberFormat="1" applyFont="1" applyFill="1" applyBorder="1" applyAlignment="1" applyProtection="1">
      <alignment horizontal="center" vertical="center" shrinkToFit="1"/>
    </xf>
    <xf numFmtId="176" fontId="13" fillId="3" borderId="1" xfId="50" applyNumberFormat="1" applyFont="1" applyFill="1" applyBorder="1" applyAlignment="1" applyProtection="1">
      <alignment horizontal="center" vertical="center" shrinkToFit="1"/>
    </xf>
    <xf numFmtId="176" fontId="14" fillId="3" borderId="4" xfId="50" applyNumberFormat="1" applyFont="1" applyFill="1" applyBorder="1" applyAlignment="1" applyProtection="1">
      <alignment horizontal="center" vertical="center" shrinkToFit="1"/>
    </xf>
    <xf numFmtId="176" fontId="14" fillId="3" borderId="1" xfId="50" applyNumberFormat="1" applyFont="1" applyFill="1" applyBorder="1" applyAlignment="1" applyProtection="1">
      <alignment horizontal="center" vertical="center" shrinkToFit="1"/>
    </xf>
    <xf numFmtId="0" fontId="14" fillId="3" borderId="1" xfId="50" applyFont="1" applyFill="1" applyBorder="1" applyAlignment="1" applyProtection="1">
      <alignment horizontal="center" vertical="center" shrinkToFit="1"/>
    </xf>
    <xf numFmtId="9" fontId="2" fillId="2" borderId="6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13" fillId="4" borderId="6" xfId="50" applyNumberFormat="1" applyFont="1" applyFill="1" applyBorder="1" applyAlignment="1" applyProtection="1">
      <alignment horizontal="right" vertical="center" shrinkToFit="1"/>
    </xf>
    <xf numFmtId="176" fontId="13" fillId="3" borderId="6" xfId="50" applyNumberFormat="1" applyFont="1" applyFill="1" applyBorder="1" applyAlignment="1" applyProtection="1">
      <alignment horizontal="center" vertical="center" shrinkToFit="1"/>
    </xf>
    <xf numFmtId="179" fontId="2" fillId="2" borderId="8" xfId="50" applyNumberFormat="1" applyFont="1" applyFill="1" applyBorder="1" applyAlignment="1" applyProtection="1">
      <alignment horizontal="center" vertical="center" wrapText="1" shrinkToFi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0" fontId="2" fillId="2" borderId="8" xfId="50" applyNumberFormat="1" applyFont="1" applyFill="1" applyBorder="1" applyAlignment="1" applyProtection="1">
      <alignment horizontal="center" vertical="center" wrapText="1" shrinkToFit="1"/>
    </xf>
    <xf numFmtId="176" fontId="11" fillId="2" borderId="1" xfId="50" applyNumberFormat="1" applyFont="1" applyFill="1" applyBorder="1" applyAlignment="1" applyProtection="1">
      <alignment horizontal="center" vertical="center" wrapText="1"/>
    </xf>
    <xf numFmtId="177" fontId="16" fillId="2" borderId="8" xfId="50" applyNumberFormat="1" applyFont="1" applyFill="1" applyBorder="1" applyAlignment="1" applyProtection="1">
      <alignment horizontal="center" vertical="center" wrapText="1" shrinkToFit="1"/>
    </xf>
    <xf numFmtId="183" fontId="2" fillId="2" borderId="8" xfId="50" applyNumberFormat="1" applyFont="1" applyFill="1" applyBorder="1" applyAlignment="1" applyProtection="1">
      <alignment horizontal="center" vertical="center" wrapText="1"/>
    </xf>
    <xf numFmtId="10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2" borderId="8" xfId="50" applyFont="1" applyFill="1" applyBorder="1" applyAlignment="1" applyProtection="1">
      <alignment horizontal="center" vertical="center" wrapText="1"/>
    </xf>
    <xf numFmtId="0" fontId="2" fillId="3" borderId="8" xfId="50" applyFont="1" applyFill="1" applyBorder="1" applyAlignment="1" applyProtection="1">
      <alignment horizontal="center" vertical="center" wrapText="1"/>
    </xf>
    <xf numFmtId="177" fontId="3" fillId="3" borderId="8" xfId="50" applyNumberFormat="1" applyFont="1" applyFill="1" applyBorder="1" applyAlignment="1" applyProtection="1">
      <alignment horizontal="center" vertical="center" wrapText="1" shrinkToFit="1"/>
    </xf>
    <xf numFmtId="14" fontId="2" fillId="3" borderId="8" xfId="50" applyNumberFormat="1" applyFont="1" applyFill="1" applyBorder="1" applyAlignment="1" applyProtection="1">
      <alignment horizontal="center" vertical="center" wrapTex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179" fontId="2" fillId="3" borderId="8" xfId="50" applyNumberFormat="1" applyFont="1" applyFill="1" applyBorder="1" applyAlignment="1" applyProtection="1">
      <alignment horizontal="center" vertical="center" wrapText="1" shrinkToFit="1"/>
    </xf>
    <xf numFmtId="176" fontId="2" fillId="3" borderId="8" xfId="50" applyNumberFormat="1" applyFont="1" applyFill="1" applyBorder="1" applyAlignment="1" applyProtection="1">
      <alignment horizontal="center" vertical="center" wrapText="1" shrinkToFit="1"/>
    </xf>
    <xf numFmtId="176" fontId="11" fillId="3" borderId="8" xfId="50" applyNumberFormat="1" applyFont="1" applyFill="1" applyBorder="1" applyAlignment="1" applyProtection="1">
      <alignment horizontal="center" vertical="center" wrapText="1"/>
    </xf>
    <xf numFmtId="177" fontId="2" fillId="3" borderId="8" xfId="50" applyNumberFormat="1" applyFont="1" applyFill="1" applyBorder="1" applyAlignment="1" applyProtection="1">
      <alignment horizontal="center" vertical="center" wrapText="1" shrinkToFit="1"/>
    </xf>
    <xf numFmtId="0" fontId="2" fillId="3" borderId="8" xfId="50" applyNumberFormat="1" applyFont="1" applyFill="1" applyBorder="1" applyAlignment="1" applyProtection="1">
      <alignment horizontal="center" vertical="center" wrapText="1"/>
    </xf>
    <xf numFmtId="0" fontId="2" fillId="3" borderId="1" xfId="50" applyFont="1" applyFill="1" applyBorder="1" applyAlignment="1" applyProtection="1">
      <alignment horizontal="center" vertical="center"/>
    </xf>
    <xf numFmtId="0" fontId="2" fillId="3" borderId="1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1" fillId="2" borderId="8" xfId="50" applyNumberFormat="1" applyFont="1" applyFill="1" applyBorder="1" applyAlignment="1" applyProtection="1" quotePrefix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4.png"/><Relationship Id="rId10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046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2" name="图片 1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7971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5" name="图片 4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03145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6" name="图片 5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36571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47</xdr:row>
      <xdr:rowOff>154940</xdr:rowOff>
    </xdr:to>
    <xdr:pic>
      <xdr:nvPicPr>
        <xdr:cNvPr id="4" name="图片 3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52700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44</xdr:row>
      <xdr:rowOff>121920</xdr:rowOff>
    </xdr:from>
    <xdr:to>
      <xdr:col>30</xdr:col>
      <xdr:colOff>238760</xdr:colOff>
      <xdr:row>60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496905" y="13167995"/>
          <a:ext cx="6590030" cy="22682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64</xdr:row>
      <xdr:rowOff>29210</xdr:rowOff>
    </xdr:from>
    <xdr:to>
      <xdr:col>8</xdr:col>
      <xdr:colOff>516890</xdr:colOff>
      <xdr:row>99</xdr:row>
      <xdr:rowOff>94615</xdr:rowOff>
    </xdr:to>
    <xdr:pic>
      <xdr:nvPicPr>
        <xdr:cNvPr id="7" name="图片 6" descr="Y1A0A8}H~FGEIKMB@JE@Q%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3700" y="21342985"/>
          <a:ext cx="7839075" cy="50946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67</xdr:row>
      <xdr:rowOff>29210</xdr:rowOff>
    </xdr:from>
    <xdr:to>
      <xdr:col>8</xdr:col>
      <xdr:colOff>516890</xdr:colOff>
      <xdr:row>102</xdr:row>
      <xdr:rowOff>94615</xdr:rowOff>
    </xdr:to>
    <xdr:pic>
      <xdr:nvPicPr>
        <xdr:cNvPr id="7" name="图片 6" descr="Y1A0A8}H~FGEIKMB@JE@Q%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3700" y="22562185"/>
          <a:ext cx="7839075" cy="50946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372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4203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377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2803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8932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67</xdr:row>
      <xdr:rowOff>76200</xdr:rowOff>
    </xdr:from>
    <xdr:to>
      <xdr:col>12</xdr:col>
      <xdr:colOff>470535</xdr:colOff>
      <xdr:row>101</xdr:row>
      <xdr:rowOff>0</xdr:rowOff>
    </xdr:to>
    <xdr:pic>
      <xdr:nvPicPr>
        <xdr:cNvPr id="8" name="图片 7" descr="C}HGE]SE`%R618OSL$`XA]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4620" y="22609175"/>
          <a:ext cx="7903210" cy="4810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372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4203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377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2803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8932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403225</xdr:colOff>
      <xdr:row>67</xdr:row>
      <xdr:rowOff>9525</xdr:rowOff>
    </xdr:from>
    <xdr:to>
      <xdr:col>11</xdr:col>
      <xdr:colOff>193040</xdr:colOff>
      <xdr:row>100</xdr:row>
      <xdr:rowOff>76200</xdr:rowOff>
    </xdr:to>
    <xdr:pic>
      <xdr:nvPicPr>
        <xdr:cNvPr id="7" name="图片 6" descr="C}HGE]SE`%R618OSL$`XA]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3225" y="22542500"/>
          <a:ext cx="7903210" cy="4810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3570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744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2170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8299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74</xdr:row>
      <xdr:rowOff>85725</xdr:rowOff>
    </xdr:from>
    <xdr:to>
      <xdr:col>11</xdr:col>
      <xdr:colOff>225425</xdr:colOff>
      <xdr:row>111</xdr:row>
      <xdr:rowOff>76200</xdr:rowOff>
    </xdr:to>
    <xdr:pic>
      <xdr:nvPicPr>
        <xdr:cNvPr id="8" name="图片 7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25727025"/>
          <a:ext cx="8275320" cy="5305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3570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744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2170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8299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75</xdr:row>
      <xdr:rowOff>85725</xdr:rowOff>
    </xdr:from>
    <xdr:to>
      <xdr:col>11</xdr:col>
      <xdr:colOff>225425</xdr:colOff>
      <xdr:row>112</xdr:row>
      <xdr:rowOff>76200</xdr:rowOff>
    </xdr:to>
    <xdr:pic>
      <xdr:nvPicPr>
        <xdr:cNvPr id="7" name="图片 6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26133425"/>
          <a:ext cx="8275320" cy="53054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8170" y="55511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9780" y="51276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01520" y="68084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035780" y="68326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33</xdr:col>
      <xdr:colOff>634365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97070" y="96139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93</xdr:row>
      <xdr:rowOff>85725</xdr:rowOff>
    </xdr:from>
    <xdr:to>
      <xdr:col>9</xdr:col>
      <xdr:colOff>88900</xdr:colOff>
      <xdr:row>118</xdr:row>
      <xdr:rowOff>48260</xdr:rowOff>
    </xdr:to>
    <xdr:pic>
      <xdr:nvPicPr>
        <xdr:cNvPr id="7" name="图片 6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33169225"/>
          <a:ext cx="5557520" cy="356298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94</xdr:row>
      <xdr:rowOff>85090</xdr:rowOff>
    </xdr:from>
    <xdr:to>
      <xdr:col>8</xdr:col>
      <xdr:colOff>485775</xdr:colOff>
      <xdr:row>110</xdr:row>
      <xdr:rowOff>102870</xdr:rowOff>
    </xdr:to>
    <xdr:pic>
      <xdr:nvPicPr>
        <xdr:cNvPr id="8" name="图片 7" descr="S39$ALR(Q}{GS5V@VS@%]9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91995" y="33311465"/>
          <a:ext cx="3609975" cy="233235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389255</xdr:rowOff>
    </xdr:from>
    <xdr:to>
      <xdr:col>14</xdr:col>
      <xdr:colOff>442595</xdr:colOff>
      <xdr:row>84</xdr:row>
      <xdr:rowOff>385445</xdr:rowOff>
    </xdr:to>
    <xdr:pic>
      <xdr:nvPicPr>
        <xdr:cNvPr id="9" name="图片 8" descr="RAX800X5K1R`@V4H52ISOOQ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69020" y="29484955"/>
          <a:ext cx="1271270" cy="40259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94</xdr:row>
      <xdr:rowOff>66675</xdr:rowOff>
    </xdr:from>
    <xdr:to>
      <xdr:col>15</xdr:col>
      <xdr:colOff>909955</xdr:colOff>
      <xdr:row>119</xdr:row>
      <xdr:rowOff>95250</xdr:rowOff>
    </xdr:to>
    <xdr:pic>
      <xdr:nvPicPr>
        <xdr:cNvPr id="10" name="图片 9" descr="VR@Q(1Y2V${5Q89WXV9J~L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73370" y="33293050"/>
          <a:ext cx="5615305" cy="362902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97</xdr:row>
      <xdr:rowOff>9525</xdr:rowOff>
    </xdr:from>
    <xdr:to>
      <xdr:col>21</xdr:col>
      <xdr:colOff>104775</xdr:colOff>
      <xdr:row>134</xdr:row>
      <xdr:rowOff>9525</xdr:rowOff>
    </xdr:to>
    <xdr:pic>
      <xdr:nvPicPr>
        <xdr:cNvPr id="11" name="图片 10" descr="VB8$%I}HNQY40B%ELC3E~K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25970" y="33664525"/>
          <a:ext cx="8324850" cy="5314950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771525</xdr:colOff>
      <xdr:row>84</xdr:row>
      <xdr:rowOff>352425</xdr:rowOff>
    </xdr:from>
    <xdr:to>
      <xdr:col>13</xdr:col>
      <xdr:colOff>805180</xdr:colOff>
      <xdr:row>86</xdr:row>
      <xdr:rowOff>69850</xdr:rowOff>
    </xdr:to>
    <xdr:pic>
      <xdr:nvPicPr>
        <xdr:cNvPr id="12" name="图片 11" descr="W`]@WJ@V9JG{UP0RE)G1ZIH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83270" y="29854525"/>
          <a:ext cx="1043305" cy="530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126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5675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0849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4275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45</xdr:row>
      <xdr:rowOff>37465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70404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45</xdr:row>
      <xdr:rowOff>121920</xdr:rowOff>
    </xdr:from>
    <xdr:to>
      <xdr:col>30</xdr:col>
      <xdr:colOff>238760</xdr:colOff>
      <xdr:row>61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673945" y="13714095"/>
          <a:ext cx="6590030" cy="2268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129540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47</xdr:row>
      <xdr:rowOff>121920</xdr:rowOff>
    </xdr:from>
    <xdr:to>
      <xdr:col>30</xdr:col>
      <xdr:colOff>238760</xdr:colOff>
      <xdr:row>63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4526895"/>
          <a:ext cx="6590030" cy="2268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49</xdr:row>
      <xdr:rowOff>121920</xdr:rowOff>
    </xdr:from>
    <xdr:to>
      <xdr:col>30</xdr:col>
      <xdr:colOff>238760</xdr:colOff>
      <xdr:row>65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5339695"/>
          <a:ext cx="6590030" cy="2268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50</xdr:row>
      <xdr:rowOff>121920</xdr:rowOff>
    </xdr:from>
    <xdr:to>
      <xdr:col>30</xdr:col>
      <xdr:colOff>238760</xdr:colOff>
      <xdr:row>66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5746095"/>
          <a:ext cx="6590030" cy="2268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53</xdr:row>
      <xdr:rowOff>121920</xdr:rowOff>
    </xdr:from>
    <xdr:to>
      <xdr:col>30</xdr:col>
      <xdr:colOff>238760</xdr:colOff>
      <xdr:row>69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6965295"/>
          <a:ext cx="6590030" cy="226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8"/>
  <sheetViews>
    <sheetView zoomScale="85" zoomScaleNormal="85" workbookViewId="0">
      <pane ySplit="7" topLeftCell="A28" activePane="bottomLeft" state="frozen"/>
      <selection/>
      <selection pane="bottomLeft" activeCell="C37" sqref="C37"/>
    </sheetView>
  </sheetViews>
  <sheetFormatPr defaultColWidth="9" defaultRowHeight="11.25"/>
  <cols>
    <col min="1" max="1" width="3.25" style="189" customWidth="1"/>
    <col min="2" max="2" width="7.88333333333333" style="195" customWidth="1"/>
    <col min="3" max="3" width="14.5083333333333" style="189" customWidth="1"/>
    <col min="4" max="4" width="9.55" style="189" customWidth="1"/>
    <col min="5" max="5" width="16.0833333333333" style="196" customWidth="1"/>
    <col min="6" max="6" width="27.8416666666667" style="196" customWidth="1"/>
    <col min="7" max="7" width="27.0583333333333" style="196" customWidth="1"/>
    <col min="8" max="8" width="8.61666666666667" style="196" customWidth="1"/>
    <col min="9" max="9" width="9.5" style="196" customWidth="1"/>
    <col min="10" max="10" width="14.2416666666667" style="196" customWidth="1"/>
    <col min="11" max="12" width="9.5" style="196" customWidth="1"/>
    <col min="13" max="13" width="31.2416666666667" style="196" customWidth="1"/>
    <col min="14" max="14" width="14.1166666666667" style="196" customWidth="1"/>
    <col min="15" max="15" width="13.85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294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214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214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214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237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214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214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209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209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209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209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209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209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222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222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209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209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209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209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209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209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209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/>
      <c r="M37" s="209"/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44">
        <v>13</v>
      </c>
      <c r="B38" s="208">
        <v>43894</v>
      </c>
      <c r="C38" s="51"/>
      <c r="D38" s="51"/>
      <c r="E38" s="209" t="s">
        <v>64</v>
      </c>
      <c r="F38" s="52" t="s">
        <v>81</v>
      </c>
      <c r="G38" s="209"/>
      <c r="H38" s="47"/>
      <c r="I38" s="209"/>
      <c r="J38" s="209"/>
      <c r="K38" s="209"/>
      <c r="L38" s="209"/>
      <c r="M38" s="209"/>
      <c r="N38" s="108"/>
      <c r="O38" s="108"/>
      <c r="P38" s="104" t="s">
        <v>82</v>
      </c>
      <c r="Q38" s="136"/>
      <c r="R38" s="202"/>
      <c r="S38" s="202">
        <v>209925</v>
      </c>
      <c r="T38" s="202"/>
    </row>
    <row r="39" s="191" customFormat="1" ht="21" customHeight="1" spans="1:20">
      <c r="A39" s="293">
        <v>14</v>
      </c>
      <c r="B39" s="221"/>
      <c r="C39" s="65"/>
      <c r="D39" s="65"/>
      <c r="E39" s="222"/>
      <c r="F39" s="67"/>
      <c r="G39" s="222"/>
      <c r="H39" s="68"/>
      <c r="I39" s="222"/>
      <c r="J39" s="222"/>
      <c r="K39" s="222"/>
      <c r="L39" s="222"/>
      <c r="M39" s="222"/>
      <c r="N39" s="115"/>
      <c r="O39" s="115"/>
      <c r="P39" s="240"/>
      <c r="Q39" s="139"/>
      <c r="R39" s="249"/>
      <c r="S39" s="249"/>
      <c r="T39" s="249"/>
    </row>
    <row r="40" s="191" customFormat="1" ht="21" customHeight="1" spans="1:20">
      <c r="A40" s="293"/>
      <c r="B40" s="221"/>
      <c r="C40" s="65"/>
      <c r="D40" s="65"/>
      <c r="E40" s="222"/>
      <c r="F40" s="67"/>
      <c r="G40" s="222"/>
      <c r="H40" s="222"/>
      <c r="I40" s="222"/>
      <c r="J40" s="222"/>
      <c r="K40" s="222"/>
      <c r="L40" s="222"/>
      <c r="M40" s="222"/>
      <c r="N40" s="115"/>
      <c r="O40" s="115"/>
      <c r="P40" s="240"/>
      <c r="Q40" s="139"/>
      <c r="R40" s="249"/>
      <c r="S40" s="249"/>
      <c r="T40" s="249"/>
    </row>
    <row r="41" ht="30" customHeight="1" spans="1:20">
      <c r="A41" s="159" t="s">
        <v>93</v>
      </c>
      <c r="B41" s="159"/>
      <c r="C41" s="160">
        <f>SUM(C8:C40)</f>
        <v>23554091.1</v>
      </c>
      <c r="D41" s="256">
        <f>SUM(D8:D20)</f>
        <v>0</v>
      </c>
      <c r="E41" s="257"/>
      <c r="F41" s="257"/>
      <c r="G41" s="257"/>
      <c r="H41" s="257"/>
      <c r="I41" s="264">
        <f>SUM(I8:I40)</f>
        <v>277849.79</v>
      </c>
      <c r="J41" s="265"/>
      <c r="K41" s="264">
        <f>SUM(K8:K40)</f>
        <v>13329</v>
      </c>
      <c r="L41" s="264">
        <f>SUM(L8:L40)</f>
        <v>428350</v>
      </c>
      <c r="M41" s="265"/>
      <c r="N41" s="172">
        <f>SUM(N8:N40)</f>
        <v>52640</v>
      </c>
      <c r="O41" s="108"/>
      <c r="P41" s="104"/>
      <c r="Q41" s="270"/>
      <c r="R41" s="271"/>
      <c r="S41" s="272">
        <f>SUM(S8:S40)</f>
        <v>22527002.96</v>
      </c>
      <c r="T41" s="273">
        <f>C41+D41-I41-K41-L41-N41-S41</f>
        <v>254919.350000001</v>
      </c>
    </row>
    <row r="42" ht="30" customHeight="1" spans="1:20">
      <c r="A42" s="159" t="s">
        <v>94</v>
      </c>
      <c r="B42" s="159"/>
      <c r="C42" s="159" t="s">
        <v>95</v>
      </c>
      <c r="D42" s="159"/>
      <c r="E42" s="159"/>
      <c r="F42" s="258">
        <f>S38</f>
        <v>209925</v>
      </c>
      <c r="G42" s="259"/>
      <c r="H42" s="259"/>
      <c r="I42" s="259"/>
      <c r="J42" s="259"/>
      <c r="K42" s="266"/>
      <c r="L42" s="174" t="s">
        <v>96</v>
      </c>
      <c r="M42" s="175"/>
      <c r="N42" s="175"/>
      <c r="O42" s="176" t="s">
        <v>97</v>
      </c>
      <c r="P42" s="267">
        <f>F42</f>
        <v>209925</v>
      </c>
      <c r="Q42" s="267"/>
      <c r="R42" s="267"/>
      <c r="S42" s="267"/>
      <c r="T42" s="267"/>
    </row>
    <row r="43" ht="30" customHeight="1" spans="1:20">
      <c r="A43" s="159"/>
      <c r="B43" s="159"/>
      <c r="C43" s="159" t="s">
        <v>98</v>
      </c>
      <c r="D43" s="159"/>
      <c r="E43" s="159"/>
      <c r="F43" s="258">
        <v>0</v>
      </c>
      <c r="G43" s="259"/>
      <c r="H43" s="259"/>
      <c r="I43" s="259"/>
      <c r="J43" s="259"/>
      <c r="K43" s="266"/>
      <c r="L43" s="178"/>
      <c r="M43" s="179"/>
      <c r="N43" s="179"/>
      <c r="O43" s="176" t="s">
        <v>99</v>
      </c>
      <c r="P43" s="268" t="str">
        <f>SUBSTITUTE(SUBSTITUTE(TEXT(INT(P42),"[DBNum2][$-804]G/通用格式元"&amp;IF(INT(F50)=F50,"整",""))&amp;TEXT(MID(F50,FIND(".",F50&amp;".0")+1,1),"[DBNum2][$-804]G/通用格式角")&amp;TEXT(MID(F50,FIND(".",F50&amp;".0")+2,1),"[DBNum2][$-804]G/通用格式分"),"零角","零"),"零分","")</f>
        <v>贰拾万玖仟玖佰贰拾伍元整</v>
      </c>
      <c r="Q43" s="268"/>
      <c r="R43" s="268"/>
      <c r="S43" s="268"/>
      <c r="T43" s="268"/>
    </row>
    <row r="48" ht="13.5" spans="2:2">
      <c r="B48" s="260"/>
    </row>
  </sheetData>
  <mergeCells count="8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1:B41"/>
    <mergeCell ref="C42:E42"/>
    <mergeCell ref="F42:K42"/>
    <mergeCell ref="P42:T42"/>
    <mergeCell ref="C43:E43"/>
    <mergeCell ref="F43:K43"/>
    <mergeCell ref="P43:T4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2:B43"/>
    <mergeCell ref="L42:N4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workbookViewId="0">
      <pane ySplit="7" topLeftCell="A53" activePane="bottomLeft" state="frozen"/>
      <selection/>
      <selection pane="bottomLeft" activeCell="E57" sqref="E57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4" customFormat="1" ht="32" customHeight="1" spans="1:20">
      <c r="A55" s="254">
        <v>15.12</v>
      </c>
      <c r="B55" s="154">
        <v>44153</v>
      </c>
      <c r="C55" s="155"/>
      <c r="D55" s="155"/>
      <c r="E55" s="255" t="s">
        <v>64</v>
      </c>
      <c r="F55" s="274" t="s">
        <v>81</v>
      </c>
      <c r="G55" s="255"/>
      <c r="H55" s="157"/>
      <c r="I55" s="262"/>
      <c r="J55" s="255"/>
      <c r="K55" s="255"/>
      <c r="L55" s="255">
        <v>100</v>
      </c>
      <c r="M55" s="156" t="s">
        <v>100</v>
      </c>
      <c r="N55" s="168"/>
      <c r="O55" s="168"/>
      <c r="P55" s="278" t="s">
        <v>106</v>
      </c>
      <c r="Q55" s="269"/>
      <c r="R55" s="253"/>
      <c r="S55" s="253">
        <v>247698</v>
      </c>
      <c r="T55" s="253"/>
    </row>
    <row r="56" s="194" customFormat="1" ht="32" customHeight="1" spans="1:20">
      <c r="A56" s="254"/>
      <c r="B56" s="279"/>
      <c r="C56" s="155"/>
      <c r="D56" s="155"/>
      <c r="E56" s="255"/>
      <c r="F56" s="274"/>
      <c r="G56" s="255"/>
      <c r="H56" s="157"/>
      <c r="I56" s="262"/>
      <c r="J56" s="255"/>
      <c r="K56" s="255"/>
      <c r="L56" s="255"/>
      <c r="M56" s="156"/>
      <c r="N56" s="168"/>
      <c r="O56" s="168"/>
      <c r="P56" s="263"/>
      <c r="Q56" s="269"/>
      <c r="R56" s="253"/>
      <c r="S56" s="253"/>
      <c r="T56" s="253"/>
    </row>
    <row r="57" s="194" customFormat="1" ht="32" customHeight="1" spans="1:20">
      <c r="A57" s="254"/>
      <c r="B57" s="279"/>
      <c r="C57" s="155"/>
      <c r="D57" s="155"/>
      <c r="E57" s="255"/>
      <c r="F57" s="274"/>
      <c r="G57" s="255"/>
      <c r="H57" s="157"/>
      <c r="I57" s="262"/>
      <c r="J57" s="255"/>
      <c r="K57" s="255"/>
      <c r="L57" s="255"/>
      <c r="M57" s="156"/>
      <c r="N57" s="168"/>
      <c r="O57" s="168"/>
      <c r="P57" s="263"/>
      <c r="Q57" s="269"/>
      <c r="R57" s="253"/>
      <c r="S57" s="253"/>
      <c r="T57" s="253"/>
    </row>
    <row r="58" ht="30" customHeight="1" spans="1:20">
      <c r="A58" s="159" t="s">
        <v>93</v>
      </c>
      <c r="B58" s="159"/>
      <c r="C58" s="160">
        <f>SUM(C8:C57)</f>
        <v>23554091.1</v>
      </c>
      <c r="D58" s="256">
        <f>SUM(D8:D57)</f>
        <v>3000000</v>
      </c>
      <c r="E58" s="257"/>
      <c r="F58" s="257"/>
      <c r="G58" s="257"/>
      <c r="H58" s="257"/>
      <c r="I58" s="264">
        <f t="shared" ref="I58:L58" si="0">SUM(I8:I57)</f>
        <v>282649.09</v>
      </c>
      <c r="J58" s="265"/>
      <c r="K58" s="264">
        <f t="shared" si="0"/>
        <v>13329</v>
      </c>
      <c r="L58" s="264">
        <f t="shared" si="0"/>
        <v>442000</v>
      </c>
      <c r="M58" s="171"/>
      <c r="N58" s="172">
        <f>SUM(N8:N57)</f>
        <v>52640</v>
      </c>
      <c r="O58" s="108"/>
      <c r="P58" s="104"/>
      <c r="Q58" s="270"/>
      <c r="R58" s="271"/>
      <c r="S58" s="272">
        <f>SUM(S8:S57)</f>
        <v>25760941.56</v>
      </c>
      <c r="T58" s="273">
        <f>C58+D58-I58-K58-L58-N58-S58</f>
        <v>2531.44999999925</v>
      </c>
    </row>
    <row r="59" ht="30" customHeight="1" spans="1:20">
      <c r="A59" s="159" t="s">
        <v>94</v>
      </c>
      <c r="B59" s="159"/>
      <c r="C59" s="159" t="s">
        <v>95</v>
      </c>
      <c r="D59" s="159"/>
      <c r="E59" s="159"/>
      <c r="F59" s="258">
        <f>P59</f>
        <v>247698</v>
      </c>
      <c r="G59" s="259"/>
      <c r="H59" s="259"/>
      <c r="I59" s="259"/>
      <c r="J59" s="259"/>
      <c r="K59" s="266"/>
      <c r="L59" s="174" t="s">
        <v>96</v>
      </c>
      <c r="M59" s="175"/>
      <c r="N59" s="175"/>
      <c r="O59" s="176" t="s">
        <v>97</v>
      </c>
      <c r="P59" s="267">
        <f>S55</f>
        <v>247698</v>
      </c>
      <c r="Q59" s="267"/>
      <c r="R59" s="267"/>
      <c r="S59" s="267"/>
      <c r="T59" s="267"/>
    </row>
    <row r="60" ht="30" customHeight="1" spans="1:20">
      <c r="A60" s="159"/>
      <c r="B60" s="159"/>
      <c r="C60" s="159" t="s">
        <v>98</v>
      </c>
      <c r="D60" s="159"/>
      <c r="E60" s="159"/>
      <c r="F60" s="258">
        <v>0</v>
      </c>
      <c r="G60" s="259"/>
      <c r="H60" s="259"/>
      <c r="I60" s="259"/>
      <c r="J60" s="259"/>
      <c r="K60" s="266"/>
      <c r="L60" s="178"/>
      <c r="M60" s="179"/>
      <c r="N60" s="179"/>
      <c r="O60" s="176" t="s">
        <v>99</v>
      </c>
      <c r="P60" s="268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贰拾肆万柒仟陆佰玖拾捌元整</v>
      </c>
      <c r="Q60" s="268"/>
      <c r="R60" s="268"/>
      <c r="S60" s="268"/>
      <c r="T60" s="268"/>
    </row>
    <row r="65" ht="13.5" spans="2:2">
      <c r="B65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8"/>
  <sheetViews>
    <sheetView zoomScale="85" zoomScaleNormal="85" workbookViewId="0">
      <pane ySplit="7" topLeftCell="A53" activePane="bottomLeft" state="frozen"/>
      <selection/>
      <selection pane="bottomLeft" activeCell="K58" sqref="K58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3" customFormat="1" ht="32" customHeight="1" spans="1:20">
      <c r="A55" s="226">
        <v>15.12</v>
      </c>
      <c r="B55" s="79">
        <v>44153</v>
      </c>
      <c r="C55" s="80"/>
      <c r="D55" s="80"/>
      <c r="E55" s="225" t="s">
        <v>64</v>
      </c>
      <c r="F55" s="82" t="s">
        <v>81</v>
      </c>
      <c r="G55" s="225"/>
      <c r="H55" s="83"/>
      <c r="I55" s="243"/>
      <c r="J55" s="225"/>
      <c r="K55" s="225"/>
      <c r="L55" s="225">
        <v>100</v>
      </c>
      <c r="M55" s="81" t="s">
        <v>100</v>
      </c>
      <c r="N55" s="120"/>
      <c r="O55" s="120"/>
      <c r="P55" s="17" t="s">
        <v>106</v>
      </c>
      <c r="Q55" s="144"/>
      <c r="R55" s="251"/>
      <c r="S55" s="251">
        <v>247698</v>
      </c>
      <c r="T55" s="251"/>
    </row>
    <row r="56" s="194" customFormat="1" ht="32" customHeight="1" spans="1:20">
      <c r="A56" s="254">
        <v>16</v>
      </c>
      <c r="B56" s="154">
        <v>44161</v>
      </c>
      <c r="C56" s="153">
        <v>1000000</v>
      </c>
      <c r="D56" s="155"/>
      <c r="E56" s="156" t="s">
        <v>107</v>
      </c>
      <c r="F56" s="274" t="s">
        <v>108</v>
      </c>
      <c r="G56" s="255"/>
      <c r="H56" s="281">
        <v>0.012</v>
      </c>
      <c r="I56" s="262">
        <f>C56*H56</f>
        <v>12000</v>
      </c>
      <c r="J56" s="255"/>
      <c r="K56" s="156" t="s">
        <v>109</v>
      </c>
      <c r="L56" s="255"/>
      <c r="M56" s="156"/>
      <c r="N56" s="168"/>
      <c r="O56" s="168"/>
      <c r="P56" s="263"/>
      <c r="Q56" s="269"/>
      <c r="R56" s="253"/>
      <c r="S56" s="253"/>
      <c r="T56" s="253"/>
    </row>
    <row r="57" s="194" customFormat="1" ht="32" customHeight="1" spans="1:20">
      <c r="A57" s="254"/>
      <c r="B57" s="154"/>
      <c r="C57" s="153"/>
      <c r="D57" s="155"/>
      <c r="E57" s="255" t="s">
        <v>64</v>
      </c>
      <c r="F57" s="274" t="s">
        <v>81</v>
      </c>
      <c r="G57" s="255"/>
      <c r="H57" s="157"/>
      <c r="I57" s="262"/>
      <c r="J57" s="255"/>
      <c r="K57" s="255"/>
      <c r="L57" s="255">
        <v>100</v>
      </c>
      <c r="M57" s="156" t="s">
        <v>100</v>
      </c>
      <c r="N57" s="168"/>
      <c r="O57" s="168"/>
      <c r="P57" s="278" t="s">
        <v>106</v>
      </c>
      <c r="Q57" s="269"/>
      <c r="R57" s="253"/>
      <c r="S57" s="253">
        <v>262932</v>
      </c>
      <c r="T57" s="253"/>
    </row>
    <row r="58" s="194" customFormat="1" ht="32" customHeight="1" spans="1:20">
      <c r="A58" s="254"/>
      <c r="B58" s="279"/>
      <c r="C58" s="153"/>
      <c r="D58" s="155"/>
      <c r="E58" s="255"/>
      <c r="F58" s="274"/>
      <c r="G58" s="255"/>
      <c r="H58" s="157"/>
      <c r="I58" s="262"/>
      <c r="J58" s="255"/>
      <c r="K58" s="255"/>
      <c r="L58" s="255"/>
      <c r="M58" s="156"/>
      <c r="N58" s="168"/>
      <c r="O58" s="168"/>
      <c r="P58" s="263"/>
      <c r="Q58" s="269"/>
      <c r="R58" s="253"/>
      <c r="S58" s="253"/>
      <c r="T58" s="253"/>
    </row>
    <row r="59" s="194" customFormat="1" ht="32" customHeight="1" spans="1:20">
      <c r="A59" s="254"/>
      <c r="B59" s="279"/>
      <c r="C59" s="153"/>
      <c r="D59" s="155"/>
      <c r="E59" s="255"/>
      <c r="F59" s="274"/>
      <c r="G59" s="255"/>
      <c r="H59" s="157"/>
      <c r="I59" s="262"/>
      <c r="J59" s="255"/>
      <c r="K59" s="255"/>
      <c r="L59" s="255"/>
      <c r="M59" s="156"/>
      <c r="N59" s="168"/>
      <c r="O59" s="168"/>
      <c r="P59" s="263"/>
      <c r="Q59" s="269"/>
      <c r="R59" s="253"/>
      <c r="S59" s="253"/>
      <c r="T59" s="253"/>
    </row>
    <row r="60" s="194" customFormat="1" ht="32" customHeight="1" spans="1:20">
      <c r="A60" s="254"/>
      <c r="B60" s="279"/>
      <c r="C60" s="155"/>
      <c r="D60" s="155"/>
      <c r="E60" s="255"/>
      <c r="F60" s="274"/>
      <c r="G60" s="255"/>
      <c r="H60" s="157"/>
      <c r="I60" s="262"/>
      <c r="J60" s="255"/>
      <c r="K60" s="255"/>
      <c r="L60" s="255"/>
      <c r="M60" s="156"/>
      <c r="N60" s="168"/>
      <c r="O60" s="168"/>
      <c r="P60" s="263"/>
      <c r="Q60" s="269"/>
      <c r="R60" s="253"/>
      <c r="S60" s="253"/>
      <c r="T60" s="253"/>
    </row>
    <row r="61" ht="30" customHeight="1" spans="1:20">
      <c r="A61" s="159" t="s">
        <v>93</v>
      </c>
      <c r="B61" s="159"/>
      <c r="C61" s="160">
        <f>SUM(C8:C60)</f>
        <v>24554091.1</v>
      </c>
      <c r="D61" s="256">
        <f>SUM(D8:D60)</f>
        <v>3000000</v>
      </c>
      <c r="E61" s="257"/>
      <c r="F61" s="257"/>
      <c r="G61" s="257"/>
      <c r="H61" s="257"/>
      <c r="I61" s="264">
        <f>SUM(I8:I60)</f>
        <v>294649.09</v>
      </c>
      <c r="J61" s="265"/>
      <c r="K61" s="264">
        <f>SUM(K8:K60)</f>
        <v>13329</v>
      </c>
      <c r="L61" s="264">
        <f>SUM(L8:L60)</f>
        <v>442100</v>
      </c>
      <c r="M61" s="171"/>
      <c r="N61" s="172">
        <f>SUM(N8:N60)</f>
        <v>52640</v>
      </c>
      <c r="O61" s="108"/>
      <c r="P61" s="104"/>
      <c r="Q61" s="270"/>
      <c r="R61" s="271"/>
      <c r="S61" s="272">
        <f>SUM(S8:S60)</f>
        <v>26023873.56</v>
      </c>
      <c r="T61" s="273">
        <f>C61+D61-I61-K61-L61-N61-S61</f>
        <v>727499.449999999</v>
      </c>
    </row>
    <row r="62" ht="30" customHeight="1" spans="1:20">
      <c r="A62" s="159" t="s">
        <v>94</v>
      </c>
      <c r="B62" s="159"/>
      <c r="C62" s="159" t="s">
        <v>95</v>
      </c>
      <c r="D62" s="159"/>
      <c r="E62" s="159"/>
      <c r="F62" s="258">
        <f>P62</f>
        <v>262932</v>
      </c>
      <c r="G62" s="259"/>
      <c r="H62" s="259"/>
      <c r="I62" s="259"/>
      <c r="J62" s="259"/>
      <c r="K62" s="266"/>
      <c r="L62" s="174" t="s">
        <v>96</v>
      </c>
      <c r="M62" s="175"/>
      <c r="N62" s="175"/>
      <c r="O62" s="176" t="s">
        <v>97</v>
      </c>
      <c r="P62" s="267">
        <f>S57</f>
        <v>262932</v>
      </c>
      <c r="Q62" s="267"/>
      <c r="R62" s="267"/>
      <c r="S62" s="267"/>
      <c r="T62" s="267"/>
    </row>
    <row r="63" ht="30" customHeight="1" spans="1:20">
      <c r="A63" s="159"/>
      <c r="B63" s="159"/>
      <c r="C63" s="159" t="s">
        <v>98</v>
      </c>
      <c r="D63" s="159"/>
      <c r="E63" s="159"/>
      <c r="F63" s="258">
        <v>0</v>
      </c>
      <c r="G63" s="259"/>
      <c r="H63" s="259"/>
      <c r="I63" s="259"/>
      <c r="J63" s="259"/>
      <c r="K63" s="266"/>
      <c r="L63" s="178"/>
      <c r="M63" s="179"/>
      <c r="N63" s="179"/>
      <c r="O63" s="176" t="s">
        <v>99</v>
      </c>
      <c r="P63" s="268" t="str">
        <f>SUBSTITUTE(SUBSTITUTE(TEXT(INT(P62),"[DBNum2][$-804]G/通用格式元"&amp;IF(INT(F70)=F70,"整",""))&amp;TEXT(MID(F70,FIND(".",F70&amp;".0")+1,1),"[DBNum2][$-804]G/通用格式角")&amp;TEXT(MID(F70,FIND(".",F70&amp;".0")+2,1),"[DBNum2][$-804]G/通用格式分"),"零角","零"),"零分","")</f>
        <v>贰拾陆万贰仟玖佰叁拾贰元整</v>
      </c>
      <c r="Q63" s="268"/>
      <c r="R63" s="268"/>
      <c r="S63" s="268"/>
      <c r="T63" s="268"/>
    </row>
    <row r="68" ht="13.5" spans="2:2">
      <c r="B68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1:B61"/>
    <mergeCell ref="C62:E62"/>
    <mergeCell ref="F62:K62"/>
    <mergeCell ref="P62:T62"/>
    <mergeCell ref="C63:E63"/>
    <mergeCell ref="F63:K63"/>
    <mergeCell ref="P63:T6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2:B63"/>
    <mergeCell ref="L62:N6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topLeftCell="I1" workbookViewId="0">
      <pane ySplit="7" topLeftCell="A65" activePane="bottomLeft" state="frozen"/>
      <selection/>
      <selection pane="bottomLeft" activeCell="R63" sqref="R63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3" customFormat="1" ht="32" customHeight="1" spans="1:20">
      <c r="A55" s="226">
        <v>15.12</v>
      </c>
      <c r="B55" s="79">
        <v>44153</v>
      </c>
      <c r="C55" s="80"/>
      <c r="D55" s="80"/>
      <c r="E55" s="225" t="s">
        <v>64</v>
      </c>
      <c r="F55" s="82" t="s">
        <v>81</v>
      </c>
      <c r="G55" s="225"/>
      <c r="H55" s="83"/>
      <c r="I55" s="243"/>
      <c r="J55" s="225"/>
      <c r="K55" s="225"/>
      <c r="L55" s="225">
        <v>100</v>
      </c>
      <c r="M55" s="81" t="s">
        <v>100</v>
      </c>
      <c r="N55" s="120"/>
      <c r="O55" s="120"/>
      <c r="P55" s="17" t="s">
        <v>106</v>
      </c>
      <c r="Q55" s="144"/>
      <c r="R55" s="251"/>
      <c r="S55" s="251">
        <v>247698</v>
      </c>
      <c r="T55" s="251"/>
    </row>
    <row r="56" s="193" customFormat="1" ht="32" customHeight="1" spans="1:20">
      <c r="A56" s="226">
        <v>16</v>
      </c>
      <c r="B56" s="79">
        <v>44161</v>
      </c>
      <c r="C56" s="78">
        <v>1000000</v>
      </c>
      <c r="D56" s="80"/>
      <c r="E56" s="81" t="s">
        <v>107</v>
      </c>
      <c r="F56" s="82" t="s">
        <v>108</v>
      </c>
      <c r="G56" s="225"/>
      <c r="H56" s="84">
        <v>0.012</v>
      </c>
      <c r="I56" s="243">
        <f>C56*H56</f>
        <v>12000</v>
      </c>
      <c r="J56" s="225"/>
      <c r="K56" s="81"/>
      <c r="L56" s="225"/>
      <c r="M56" s="81"/>
      <c r="N56" s="120"/>
      <c r="O56" s="120"/>
      <c r="P56" s="244"/>
      <c r="Q56" s="144"/>
      <c r="R56" s="251"/>
      <c r="S56" s="251"/>
      <c r="T56" s="251"/>
    </row>
    <row r="57" s="193" customFormat="1" ht="32" customHeight="1" spans="1:20">
      <c r="A57" s="226"/>
      <c r="B57" s="79"/>
      <c r="C57" s="78"/>
      <c r="D57" s="80"/>
      <c r="E57" s="225" t="s">
        <v>64</v>
      </c>
      <c r="F57" s="82" t="s">
        <v>81</v>
      </c>
      <c r="G57" s="225"/>
      <c r="H57" s="83"/>
      <c r="I57" s="243"/>
      <c r="J57" s="225"/>
      <c r="K57" s="225"/>
      <c r="L57" s="225">
        <v>100</v>
      </c>
      <c r="M57" s="81" t="s">
        <v>100</v>
      </c>
      <c r="N57" s="120"/>
      <c r="O57" s="120"/>
      <c r="P57" s="17" t="s">
        <v>106</v>
      </c>
      <c r="Q57" s="144"/>
      <c r="R57" s="251"/>
      <c r="S57" s="251">
        <v>262932</v>
      </c>
      <c r="T57" s="251"/>
    </row>
    <row r="58" s="193" customFormat="1" ht="32" customHeight="1" spans="1:20">
      <c r="A58" s="227">
        <v>16.1</v>
      </c>
      <c r="B58" s="79">
        <v>44169</v>
      </c>
      <c r="C58" s="78"/>
      <c r="D58" s="80"/>
      <c r="E58" s="225" t="s">
        <v>64</v>
      </c>
      <c r="F58" s="82" t="s">
        <v>81</v>
      </c>
      <c r="G58" s="225"/>
      <c r="H58" s="83"/>
      <c r="I58" s="243"/>
      <c r="J58" s="225"/>
      <c r="K58" s="225"/>
      <c r="L58" s="225">
        <v>100</v>
      </c>
      <c r="M58" s="81" t="s">
        <v>100</v>
      </c>
      <c r="N58" s="120"/>
      <c r="O58" s="120"/>
      <c r="P58" s="17" t="s">
        <v>106</v>
      </c>
      <c r="Q58" s="144"/>
      <c r="R58" s="251"/>
      <c r="S58" s="251">
        <v>264040</v>
      </c>
      <c r="T58" s="251"/>
    </row>
    <row r="59" s="193" customFormat="1" ht="32" customHeight="1" spans="1:20">
      <c r="A59" s="228">
        <v>16.2</v>
      </c>
      <c r="B59" s="86">
        <v>44172</v>
      </c>
      <c r="C59" s="87"/>
      <c r="D59" s="80"/>
      <c r="E59" s="225" t="s">
        <v>110</v>
      </c>
      <c r="F59" s="295" t="s">
        <v>111</v>
      </c>
      <c r="G59" s="225"/>
      <c r="H59" s="83"/>
      <c r="I59" s="243"/>
      <c r="J59" s="225"/>
      <c r="K59" s="225"/>
      <c r="L59" s="225">
        <v>150</v>
      </c>
      <c r="M59" s="81" t="s">
        <v>100</v>
      </c>
      <c r="N59" s="120"/>
      <c r="O59" s="120"/>
      <c r="P59" s="244" t="s">
        <v>112</v>
      </c>
      <c r="Q59" s="144"/>
      <c r="R59" s="251"/>
      <c r="S59" s="251">
        <v>100000</v>
      </c>
      <c r="T59" s="251"/>
    </row>
    <row r="60" s="193" customFormat="1" ht="32" customHeight="1" spans="1:20">
      <c r="A60" s="228"/>
      <c r="B60" s="86"/>
      <c r="C60" s="87"/>
      <c r="D60" s="80"/>
      <c r="E60" s="81" t="s">
        <v>113</v>
      </c>
      <c r="F60" s="295" t="s">
        <v>114</v>
      </c>
      <c r="G60" s="225"/>
      <c r="H60" s="83"/>
      <c r="I60" s="243"/>
      <c r="J60" s="225"/>
      <c r="K60" s="225"/>
      <c r="L60" s="225">
        <v>5000</v>
      </c>
      <c r="M60" s="81" t="s">
        <v>115</v>
      </c>
      <c r="N60" s="120"/>
      <c r="O60" s="120"/>
      <c r="P60" s="244" t="s">
        <v>116</v>
      </c>
      <c r="Q60" s="144"/>
      <c r="R60" s="251"/>
      <c r="S60" s="251">
        <v>50000</v>
      </c>
      <c r="T60" s="251"/>
    </row>
    <row r="61" s="194" customFormat="1" ht="32" customHeight="1" spans="1:20">
      <c r="A61" s="280">
        <v>16.3</v>
      </c>
      <c r="B61" s="154">
        <v>44173</v>
      </c>
      <c r="C61" s="153"/>
      <c r="D61" s="155"/>
      <c r="E61" s="255" t="s">
        <v>64</v>
      </c>
      <c r="F61" s="274" t="s">
        <v>81</v>
      </c>
      <c r="G61" s="255"/>
      <c r="H61" s="157"/>
      <c r="I61" s="262"/>
      <c r="J61" s="255"/>
      <c r="K61" s="255"/>
      <c r="L61" s="255">
        <v>100</v>
      </c>
      <c r="M61" s="156" t="s">
        <v>100</v>
      </c>
      <c r="N61" s="168"/>
      <c r="O61" s="168"/>
      <c r="P61" s="278" t="s">
        <v>117</v>
      </c>
      <c r="Q61" s="269"/>
      <c r="R61" s="253"/>
      <c r="S61" s="253">
        <v>308000</v>
      </c>
      <c r="T61" s="253"/>
    </row>
    <row r="62" s="194" customFormat="1" ht="32" customHeight="1" spans="1:20">
      <c r="A62" s="254"/>
      <c r="B62" s="279"/>
      <c r="C62" s="153"/>
      <c r="D62" s="155"/>
      <c r="E62" s="255"/>
      <c r="F62" s="277"/>
      <c r="G62" s="255"/>
      <c r="H62" s="157"/>
      <c r="I62" s="262"/>
      <c r="J62" s="255"/>
      <c r="K62" s="255"/>
      <c r="L62" s="255"/>
      <c r="M62" s="156"/>
      <c r="N62" s="168"/>
      <c r="O62" s="168"/>
      <c r="P62" s="263"/>
      <c r="Q62" s="269"/>
      <c r="R62" s="253"/>
      <c r="S62" s="253"/>
      <c r="T62" s="253"/>
    </row>
    <row r="63" s="194" customFormat="1" ht="32" customHeight="1" spans="1:20">
      <c r="A63" s="254"/>
      <c r="B63" s="279"/>
      <c r="C63" s="155"/>
      <c r="D63" s="155"/>
      <c r="E63" s="255"/>
      <c r="F63" s="274"/>
      <c r="G63" s="255"/>
      <c r="H63" s="157"/>
      <c r="I63" s="262"/>
      <c r="J63" s="255"/>
      <c r="K63" s="255"/>
      <c r="L63" s="255"/>
      <c r="M63" s="156"/>
      <c r="N63" s="168"/>
      <c r="O63" s="168"/>
      <c r="P63" s="263"/>
      <c r="Q63" s="269"/>
      <c r="R63" s="253"/>
      <c r="S63" s="253"/>
      <c r="T63" s="253"/>
    </row>
    <row r="64" ht="30" customHeight="1" spans="1:20">
      <c r="A64" s="159" t="s">
        <v>93</v>
      </c>
      <c r="B64" s="159"/>
      <c r="C64" s="160">
        <f>SUM(C8:C63)</f>
        <v>24554091.1</v>
      </c>
      <c r="D64" s="256">
        <f>SUM(D8:D63)</f>
        <v>3000000</v>
      </c>
      <c r="E64" s="257"/>
      <c r="F64" s="257"/>
      <c r="G64" s="257"/>
      <c r="H64" s="257"/>
      <c r="I64" s="264">
        <f>SUM(I8:I63)</f>
        <v>294649.09</v>
      </c>
      <c r="J64" s="265"/>
      <c r="K64" s="264">
        <f>SUM(K8:K63)</f>
        <v>13329</v>
      </c>
      <c r="L64" s="264">
        <f>SUM(L8:L63)</f>
        <v>447450</v>
      </c>
      <c r="M64" s="171"/>
      <c r="N64" s="172">
        <f>SUM(N8:N63)</f>
        <v>52640</v>
      </c>
      <c r="O64" s="108"/>
      <c r="P64" s="104"/>
      <c r="Q64" s="270"/>
      <c r="R64" s="271"/>
      <c r="S64" s="272">
        <f>SUM(S8:S63)</f>
        <v>26745913.56</v>
      </c>
      <c r="T64" s="273">
        <f>C64+D64-I64-K64-L64-N64-S64</f>
        <v>109.449999999255</v>
      </c>
    </row>
    <row r="65" ht="30" customHeight="1" spans="1:20">
      <c r="A65" s="159" t="s">
        <v>94</v>
      </c>
      <c r="B65" s="159"/>
      <c r="C65" s="159" t="s">
        <v>95</v>
      </c>
      <c r="D65" s="159"/>
      <c r="E65" s="159"/>
      <c r="F65" s="258">
        <f>P65</f>
        <v>308000</v>
      </c>
      <c r="G65" s="259"/>
      <c r="H65" s="259"/>
      <c r="I65" s="259"/>
      <c r="J65" s="259"/>
      <c r="K65" s="266"/>
      <c r="L65" s="174" t="s">
        <v>96</v>
      </c>
      <c r="M65" s="175"/>
      <c r="N65" s="175"/>
      <c r="O65" s="176" t="s">
        <v>97</v>
      </c>
      <c r="P65" s="267">
        <f>S61</f>
        <v>308000</v>
      </c>
      <c r="Q65" s="267"/>
      <c r="R65" s="267"/>
      <c r="S65" s="267"/>
      <c r="T65" s="267"/>
    </row>
    <row r="66" ht="30" customHeight="1" spans="1:20">
      <c r="A66" s="159"/>
      <c r="B66" s="159"/>
      <c r="C66" s="159" t="s">
        <v>98</v>
      </c>
      <c r="D66" s="159"/>
      <c r="E66" s="159"/>
      <c r="F66" s="258">
        <v>0</v>
      </c>
      <c r="G66" s="259"/>
      <c r="H66" s="259"/>
      <c r="I66" s="259"/>
      <c r="J66" s="259"/>
      <c r="K66" s="266"/>
      <c r="L66" s="178"/>
      <c r="M66" s="179"/>
      <c r="N66" s="179"/>
      <c r="O66" s="176" t="s">
        <v>99</v>
      </c>
      <c r="P66" s="268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叁拾万捌仟元整</v>
      </c>
      <c r="Q66" s="268"/>
      <c r="R66" s="268"/>
      <c r="S66" s="268"/>
      <c r="T66" s="268"/>
    </row>
    <row r="71" ht="13.5" spans="2:2">
      <c r="B71" s="260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topLeftCell="E1" workbookViewId="0">
      <pane ySplit="7" topLeftCell="A59" activePane="bottomLeft" state="frozen"/>
      <selection/>
      <selection pane="bottomLeft" activeCell="Q62" sqref="Q62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9.375" style="189" customWidth="1"/>
    <col min="4" max="4" width="8.375" style="189" customWidth="1"/>
    <col min="5" max="5" width="16.0833333333333" style="196" customWidth="1"/>
    <col min="6" max="6" width="20.25" style="196" customWidth="1"/>
    <col min="7" max="7" width="8.75" style="196" customWidth="1"/>
    <col min="8" max="8" width="6.625" style="196" customWidth="1"/>
    <col min="9" max="9" width="8" style="196" customWidth="1"/>
    <col min="10" max="10" width="6.75" style="196" customWidth="1"/>
    <col min="11" max="11" width="8.5" style="196" customWidth="1"/>
    <col min="12" max="12" width="9.5" style="196" customWidth="1"/>
    <col min="13" max="13" width="17.625" style="10" customWidth="1"/>
    <col min="14" max="14" width="9.375" style="196" customWidth="1"/>
    <col min="15" max="15" width="7.625" style="195" customWidth="1"/>
    <col min="16" max="16" width="22.625" style="196" customWidth="1"/>
    <col min="17" max="17" width="7.125" style="189" customWidth="1"/>
    <col min="18" max="18" width="5" style="196" customWidth="1"/>
    <col min="19" max="19" width="13.375" style="196" customWidth="1"/>
    <col min="20" max="20" width="13.25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3" customFormat="1" ht="32" customHeight="1" spans="1:20">
      <c r="A55" s="226">
        <v>15.12</v>
      </c>
      <c r="B55" s="79">
        <v>44153</v>
      </c>
      <c r="C55" s="80"/>
      <c r="D55" s="80"/>
      <c r="E55" s="225" t="s">
        <v>64</v>
      </c>
      <c r="F55" s="82" t="s">
        <v>81</v>
      </c>
      <c r="G55" s="225"/>
      <c r="H55" s="83"/>
      <c r="I55" s="243"/>
      <c r="J55" s="225"/>
      <c r="K55" s="225"/>
      <c r="L55" s="225">
        <v>100</v>
      </c>
      <c r="M55" s="81" t="s">
        <v>100</v>
      </c>
      <c r="N55" s="120"/>
      <c r="O55" s="120"/>
      <c r="P55" s="17" t="s">
        <v>106</v>
      </c>
      <c r="Q55" s="144"/>
      <c r="R55" s="251"/>
      <c r="S55" s="251">
        <v>247698</v>
      </c>
      <c r="T55" s="251"/>
    </row>
    <row r="56" s="193" customFormat="1" ht="32" customHeight="1" spans="1:20">
      <c r="A56" s="226">
        <v>16</v>
      </c>
      <c r="B56" s="79">
        <v>44161</v>
      </c>
      <c r="C56" s="78">
        <v>1000000</v>
      </c>
      <c r="D56" s="80"/>
      <c r="E56" s="81" t="s">
        <v>107</v>
      </c>
      <c r="F56" s="82" t="s">
        <v>108</v>
      </c>
      <c r="G56" s="225"/>
      <c r="H56" s="84">
        <v>0.012</v>
      </c>
      <c r="I56" s="243">
        <f>C56*H56</f>
        <v>12000</v>
      </c>
      <c r="J56" s="225"/>
      <c r="K56" s="81"/>
      <c r="L56" s="225"/>
      <c r="M56" s="81"/>
      <c r="N56" s="120"/>
      <c r="O56" s="120"/>
      <c r="P56" s="244"/>
      <c r="Q56" s="144"/>
      <c r="R56" s="251"/>
      <c r="S56" s="251"/>
      <c r="T56" s="251"/>
    </row>
    <row r="57" s="193" customFormat="1" ht="32" customHeight="1" spans="1:20">
      <c r="A57" s="226"/>
      <c r="B57" s="79"/>
      <c r="C57" s="78"/>
      <c r="D57" s="80"/>
      <c r="E57" s="225" t="s">
        <v>64</v>
      </c>
      <c r="F57" s="82" t="s">
        <v>81</v>
      </c>
      <c r="G57" s="225"/>
      <c r="H57" s="83"/>
      <c r="I57" s="243"/>
      <c r="J57" s="225"/>
      <c r="K57" s="225"/>
      <c r="L57" s="225">
        <v>100</v>
      </c>
      <c r="M57" s="81" t="s">
        <v>100</v>
      </c>
      <c r="N57" s="120"/>
      <c r="O57" s="120"/>
      <c r="P57" s="17" t="s">
        <v>106</v>
      </c>
      <c r="Q57" s="144"/>
      <c r="R57" s="251"/>
      <c r="S57" s="251">
        <v>262932</v>
      </c>
      <c r="T57" s="251"/>
    </row>
    <row r="58" s="193" customFormat="1" ht="32" customHeight="1" spans="1:20">
      <c r="A58" s="227">
        <v>16.1</v>
      </c>
      <c r="B58" s="79">
        <v>44169</v>
      </c>
      <c r="C58" s="78"/>
      <c r="D58" s="80"/>
      <c r="E58" s="225" t="s">
        <v>64</v>
      </c>
      <c r="F58" s="82" t="s">
        <v>81</v>
      </c>
      <c r="G58" s="225"/>
      <c r="H58" s="83"/>
      <c r="I58" s="243"/>
      <c r="J58" s="225"/>
      <c r="K58" s="225"/>
      <c r="L58" s="225">
        <v>100</v>
      </c>
      <c r="M58" s="81" t="s">
        <v>100</v>
      </c>
      <c r="N58" s="120"/>
      <c r="O58" s="120"/>
      <c r="P58" s="17" t="s">
        <v>106</v>
      </c>
      <c r="Q58" s="144"/>
      <c r="R58" s="251"/>
      <c r="S58" s="251">
        <v>264040</v>
      </c>
      <c r="T58" s="251"/>
    </row>
    <row r="59" s="193" customFormat="1" ht="32" customHeight="1" spans="1:20">
      <c r="A59" s="228">
        <v>16.2</v>
      </c>
      <c r="B59" s="86">
        <v>44172</v>
      </c>
      <c r="C59" s="87"/>
      <c r="D59" s="80"/>
      <c r="E59" s="225" t="s">
        <v>110</v>
      </c>
      <c r="F59" s="295" t="s">
        <v>111</v>
      </c>
      <c r="G59" s="225"/>
      <c r="H59" s="83"/>
      <c r="I59" s="243"/>
      <c r="J59" s="225"/>
      <c r="K59" s="225"/>
      <c r="L59" s="225">
        <v>150</v>
      </c>
      <c r="M59" s="81" t="s">
        <v>100</v>
      </c>
      <c r="N59" s="120"/>
      <c r="O59" s="120"/>
      <c r="P59" s="244" t="s">
        <v>112</v>
      </c>
      <c r="Q59" s="144"/>
      <c r="R59" s="251"/>
      <c r="S59" s="251">
        <v>100000</v>
      </c>
      <c r="T59" s="251"/>
    </row>
    <row r="60" s="193" customFormat="1" ht="32" customHeight="1" spans="1:20">
      <c r="A60" s="228"/>
      <c r="B60" s="86"/>
      <c r="C60" s="87"/>
      <c r="D60" s="80"/>
      <c r="E60" s="81" t="s">
        <v>113</v>
      </c>
      <c r="F60" s="295" t="s">
        <v>114</v>
      </c>
      <c r="G60" s="225"/>
      <c r="H60" s="83"/>
      <c r="I60" s="243"/>
      <c r="J60" s="225"/>
      <c r="K60" s="225"/>
      <c r="L60" s="225">
        <v>5000</v>
      </c>
      <c r="M60" s="81" t="s">
        <v>115</v>
      </c>
      <c r="N60" s="120"/>
      <c r="O60" s="120"/>
      <c r="P60" s="244" t="s">
        <v>116</v>
      </c>
      <c r="Q60" s="144"/>
      <c r="R60" s="251"/>
      <c r="S60" s="251">
        <v>50000</v>
      </c>
      <c r="T60" s="251"/>
    </row>
    <row r="61" s="194" customFormat="1" ht="32" customHeight="1" spans="1:20">
      <c r="A61" s="280">
        <v>17</v>
      </c>
      <c r="B61" s="154">
        <v>44190</v>
      </c>
      <c r="C61" s="153">
        <v>50000</v>
      </c>
      <c r="D61" s="155"/>
      <c r="E61" s="156" t="s">
        <v>107</v>
      </c>
      <c r="F61" s="274" t="s">
        <v>108</v>
      </c>
      <c r="G61" s="255"/>
      <c r="H61" s="157">
        <v>0.012</v>
      </c>
      <c r="I61" s="262">
        <f>C61*H61</f>
        <v>600</v>
      </c>
      <c r="J61" s="255"/>
      <c r="K61" s="255"/>
      <c r="L61" s="255">
        <v>100</v>
      </c>
      <c r="M61" s="156" t="s">
        <v>100</v>
      </c>
      <c r="N61" s="168"/>
      <c r="O61" s="168"/>
      <c r="P61" s="278"/>
      <c r="Q61" s="269"/>
      <c r="R61" s="253"/>
      <c r="S61" s="253"/>
      <c r="T61" s="253"/>
    </row>
    <row r="62" s="194" customFormat="1" ht="32" customHeight="1" spans="1:20">
      <c r="A62" s="254"/>
      <c r="B62" s="279"/>
      <c r="C62" s="153"/>
      <c r="D62" s="155"/>
      <c r="E62" s="255"/>
      <c r="F62" s="277"/>
      <c r="G62" s="255"/>
      <c r="H62" s="157"/>
      <c r="I62" s="262"/>
      <c r="J62" s="255"/>
      <c r="K62" s="255"/>
      <c r="L62" s="255"/>
      <c r="M62" s="156"/>
      <c r="N62" s="168"/>
      <c r="O62" s="168"/>
      <c r="P62" s="263" t="s">
        <v>118</v>
      </c>
      <c r="Q62" s="269"/>
      <c r="R62" s="253"/>
      <c r="S62" s="253">
        <v>357500</v>
      </c>
      <c r="T62" s="253"/>
    </row>
    <row r="63" s="194" customFormat="1" ht="32" customHeight="1" spans="1:20">
      <c r="A63" s="254"/>
      <c r="B63" s="279"/>
      <c r="C63" s="155"/>
      <c r="D63" s="155"/>
      <c r="E63" s="255"/>
      <c r="F63" s="274"/>
      <c r="G63" s="255"/>
      <c r="H63" s="157"/>
      <c r="I63" s="262"/>
      <c r="J63" s="255"/>
      <c r="K63" s="255"/>
      <c r="L63" s="255"/>
      <c r="M63" s="156"/>
      <c r="N63" s="168"/>
      <c r="O63" s="168"/>
      <c r="P63" s="263"/>
      <c r="Q63" s="269"/>
      <c r="R63" s="253"/>
      <c r="S63" s="253"/>
      <c r="T63" s="253"/>
    </row>
    <row r="64" ht="30" customHeight="1" spans="1:20">
      <c r="A64" s="159" t="s">
        <v>93</v>
      </c>
      <c r="B64" s="159"/>
      <c r="C64" s="160">
        <f>SUM(C8:C63)</f>
        <v>24604091.1</v>
      </c>
      <c r="D64" s="256">
        <f>SUM(D8:D63)</f>
        <v>3000000</v>
      </c>
      <c r="E64" s="257"/>
      <c r="F64" s="257"/>
      <c r="G64" s="257"/>
      <c r="H64" s="257"/>
      <c r="I64" s="264">
        <f t="shared" ref="I64:L64" si="0">SUM(I8:I63)</f>
        <v>295249.09</v>
      </c>
      <c r="J64" s="265"/>
      <c r="K64" s="264">
        <f t="shared" si="0"/>
        <v>13329</v>
      </c>
      <c r="L64" s="264">
        <f t="shared" si="0"/>
        <v>447450</v>
      </c>
      <c r="M64" s="171"/>
      <c r="N64" s="172">
        <f>SUM(N8:N63)</f>
        <v>52640</v>
      </c>
      <c r="O64" s="108"/>
      <c r="P64" s="104"/>
      <c r="Q64" s="270"/>
      <c r="R64" s="271"/>
      <c r="S64" s="272">
        <f>SUM(S8:S63)</f>
        <v>26795413.56</v>
      </c>
      <c r="T64" s="273">
        <f>C64+D64-I64-K64-L64-N64-S64</f>
        <v>9.44999999925494</v>
      </c>
    </row>
    <row r="65" ht="30" customHeight="1" spans="1:20">
      <c r="A65" s="159" t="s">
        <v>94</v>
      </c>
      <c r="B65" s="159"/>
      <c r="C65" s="159" t="s">
        <v>95</v>
      </c>
      <c r="D65" s="159"/>
      <c r="E65" s="159"/>
      <c r="F65" s="258">
        <f>P65</f>
        <v>357500</v>
      </c>
      <c r="G65" s="259"/>
      <c r="H65" s="259"/>
      <c r="I65" s="259"/>
      <c r="J65" s="259"/>
      <c r="K65" s="266"/>
      <c r="L65" s="174" t="s">
        <v>96</v>
      </c>
      <c r="M65" s="175"/>
      <c r="N65" s="175"/>
      <c r="O65" s="176" t="s">
        <v>97</v>
      </c>
      <c r="P65" s="267">
        <f>S62</f>
        <v>357500</v>
      </c>
      <c r="Q65" s="267"/>
      <c r="R65" s="267"/>
      <c r="S65" s="267"/>
      <c r="T65" s="267"/>
    </row>
    <row r="66" ht="30" customHeight="1" spans="1:20">
      <c r="A66" s="159"/>
      <c r="B66" s="159"/>
      <c r="C66" s="159" t="s">
        <v>98</v>
      </c>
      <c r="D66" s="159"/>
      <c r="E66" s="159"/>
      <c r="F66" s="258">
        <v>0</v>
      </c>
      <c r="G66" s="259"/>
      <c r="H66" s="259"/>
      <c r="I66" s="259"/>
      <c r="J66" s="259"/>
      <c r="K66" s="266"/>
      <c r="L66" s="178"/>
      <c r="M66" s="179"/>
      <c r="N66" s="179"/>
      <c r="O66" s="176" t="s">
        <v>99</v>
      </c>
      <c r="P66" s="268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叁拾伍万柒仟伍佰元整</v>
      </c>
      <c r="Q66" s="268"/>
      <c r="R66" s="268"/>
      <c r="S66" s="268"/>
      <c r="T66" s="268"/>
    </row>
    <row r="71" ht="13.5" spans="2:2">
      <c r="B71" s="260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workbookViewId="0">
      <pane ySplit="7" topLeftCell="A62" activePane="bottomLeft" state="frozen"/>
      <selection/>
      <selection pane="bottomLeft" activeCell="F63" sqref="F63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9.375" style="189" customWidth="1"/>
    <col min="4" max="4" width="8.375" style="189" customWidth="1"/>
    <col min="5" max="5" width="16.0833333333333" style="196" customWidth="1"/>
    <col min="6" max="6" width="20.25" style="196" customWidth="1"/>
    <col min="7" max="7" width="8.75" style="196" customWidth="1"/>
    <col min="8" max="8" width="6.625" style="196" customWidth="1"/>
    <col min="9" max="9" width="8" style="196" customWidth="1"/>
    <col min="10" max="10" width="6.75" style="196" customWidth="1"/>
    <col min="11" max="11" width="8.5" style="196" customWidth="1"/>
    <col min="12" max="12" width="9.5" style="196" customWidth="1"/>
    <col min="13" max="13" width="17.625" style="10" customWidth="1"/>
    <col min="14" max="14" width="9.375" style="196" customWidth="1"/>
    <col min="15" max="15" width="7.625" style="195" customWidth="1"/>
    <col min="16" max="16" width="22.625" style="196" customWidth="1"/>
    <col min="17" max="17" width="7.125" style="189" customWidth="1"/>
    <col min="18" max="18" width="5" style="196" customWidth="1"/>
    <col min="19" max="19" width="13.375" style="196" customWidth="1"/>
    <col min="20" max="20" width="13.25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3" customFormat="1" ht="32" customHeight="1" spans="1:20">
      <c r="A55" s="226">
        <v>15.12</v>
      </c>
      <c r="B55" s="79">
        <v>44153</v>
      </c>
      <c r="C55" s="80"/>
      <c r="D55" s="80"/>
      <c r="E55" s="225" t="s">
        <v>64</v>
      </c>
      <c r="F55" s="82" t="s">
        <v>81</v>
      </c>
      <c r="G55" s="225"/>
      <c r="H55" s="83"/>
      <c r="I55" s="243"/>
      <c r="J55" s="225"/>
      <c r="K55" s="225"/>
      <c r="L55" s="225">
        <v>100</v>
      </c>
      <c r="M55" s="81" t="s">
        <v>100</v>
      </c>
      <c r="N55" s="120"/>
      <c r="O55" s="120"/>
      <c r="P55" s="17" t="s">
        <v>106</v>
      </c>
      <c r="Q55" s="144"/>
      <c r="R55" s="251"/>
      <c r="S55" s="251">
        <v>247698</v>
      </c>
      <c r="T55" s="251"/>
    </row>
    <row r="56" s="193" customFormat="1" ht="32" customHeight="1" spans="1:20">
      <c r="A56" s="226">
        <v>16</v>
      </c>
      <c r="B56" s="79">
        <v>44161</v>
      </c>
      <c r="C56" s="78">
        <v>1000000</v>
      </c>
      <c r="D56" s="80"/>
      <c r="E56" s="81" t="s">
        <v>107</v>
      </c>
      <c r="F56" s="82" t="s">
        <v>108</v>
      </c>
      <c r="G56" s="225"/>
      <c r="H56" s="84">
        <v>0.012</v>
      </c>
      <c r="I56" s="243">
        <f>C56*H56</f>
        <v>12000</v>
      </c>
      <c r="J56" s="225"/>
      <c r="K56" s="81"/>
      <c r="L56" s="225"/>
      <c r="M56" s="81"/>
      <c r="N56" s="120"/>
      <c r="O56" s="120"/>
      <c r="P56" s="244"/>
      <c r="Q56" s="144"/>
      <c r="R56" s="251"/>
      <c r="S56" s="251"/>
      <c r="T56" s="251"/>
    </row>
    <row r="57" s="193" customFormat="1" ht="32" customHeight="1" spans="1:20">
      <c r="A57" s="226"/>
      <c r="B57" s="79"/>
      <c r="C57" s="78"/>
      <c r="D57" s="80"/>
      <c r="E57" s="225" t="s">
        <v>64</v>
      </c>
      <c r="F57" s="82" t="s">
        <v>81</v>
      </c>
      <c r="G57" s="225"/>
      <c r="H57" s="83"/>
      <c r="I57" s="243"/>
      <c r="J57" s="225"/>
      <c r="K57" s="225"/>
      <c r="L57" s="225">
        <v>100</v>
      </c>
      <c r="M57" s="81" t="s">
        <v>100</v>
      </c>
      <c r="N57" s="120"/>
      <c r="O57" s="120"/>
      <c r="P57" s="17" t="s">
        <v>106</v>
      </c>
      <c r="Q57" s="144"/>
      <c r="R57" s="251"/>
      <c r="S57" s="251">
        <v>262932</v>
      </c>
      <c r="T57" s="251"/>
    </row>
    <row r="58" s="193" customFormat="1" ht="32" customHeight="1" spans="1:20">
      <c r="A58" s="227">
        <v>16.1</v>
      </c>
      <c r="B58" s="79">
        <v>44169</v>
      </c>
      <c r="C58" s="78"/>
      <c r="D58" s="80"/>
      <c r="E58" s="225" t="s">
        <v>64</v>
      </c>
      <c r="F58" s="82" t="s">
        <v>81</v>
      </c>
      <c r="G58" s="225"/>
      <c r="H58" s="83"/>
      <c r="I58" s="243"/>
      <c r="J58" s="225"/>
      <c r="K58" s="225"/>
      <c r="L58" s="225">
        <v>100</v>
      </c>
      <c r="M58" s="81" t="s">
        <v>100</v>
      </c>
      <c r="N58" s="120"/>
      <c r="O58" s="120"/>
      <c r="P58" s="17" t="s">
        <v>106</v>
      </c>
      <c r="Q58" s="144"/>
      <c r="R58" s="251"/>
      <c r="S58" s="251">
        <v>264040</v>
      </c>
      <c r="T58" s="251"/>
    </row>
    <row r="59" s="193" customFormat="1" ht="32" customHeight="1" spans="1:20">
      <c r="A59" s="228">
        <v>16.2</v>
      </c>
      <c r="B59" s="86">
        <v>44172</v>
      </c>
      <c r="C59" s="87"/>
      <c r="D59" s="80"/>
      <c r="E59" s="225" t="s">
        <v>110</v>
      </c>
      <c r="F59" s="295" t="s">
        <v>111</v>
      </c>
      <c r="G59" s="225"/>
      <c r="H59" s="83"/>
      <c r="I59" s="243"/>
      <c r="J59" s="225"/>
      <c r="K59" s="225"/>
      <c r="L59" s="225">
        <v>150</v>
      </c>
      <c r="M59" s="81" t="s">
        <v>100</v>
      </c>
      <c r="N59" s="120"/>
      <c r="O59" s="120"/>
      <c r="P59" s="244" t="s">
        <v>112</v>
      </c>
      <c r="Q59" s="144"/>
      <c r="R59" s="251"/>
      <c r="S59" s="251">
        <v>100000</v>
      </c>
      <c r="T59" s="251"/>
    </row>
    <row r="60" s="193" customFormat="1" ht="32" customHeight="1" spans="1:20">
      <c r="A60" s="228"/>
      <c r="B60" s="86"/>
      <c r="C60" s="87"/>
      <c r="D60" s="80"/>
      <c r="E60" s="81" t="s">
        <v>113</v>
      </c>
      <c r="F60" s="295" t="s">
        <v>114</v>
      </c>
      <c r="G60" s="225"/>
      <c r="H60" s="83"/>
      <c r="I60" s="243"/>
      <c r="J60" s="225"/>
      <c r="K60" s="225"/>
      <c r="L60" s="225">
        <v>5000</v>
      </c>
      <c r="M60" s="81" t="s">
        <v>115</v>
      </c>
      <c r="N60" s="120"/>
      <c r="O60" s="120"/>
      <c r="P60" s="244" t="s">
        <v>116</v>
      </c>
      <c r="Q60" s="144"/>
      <c r="R60" s="251"/>
      <c r="S60" s="251">
        <v>50000</v>
      </c>
      <c r="T60" s="251"/>
    </row>
    <row r="61" s="193" customFormat="1" ht="32" customHeight="1" spans="1:20">
      <c r="A61" s="227">
        <v>17</v>
      </c>
      <c r="B61" s="79">
        <v>44190</v>
      </c>
      <c r="C61" s="78">
        <v>50000</v>
      </c>
      <c r="D61" s="80"/>
      <c r="E61" s="81" t="s">
        <v>107</v>
      </c>
      <c r="F61" s="82" t="s">
        <v>108</v>
      </c>
      <c r="G61" s="225"/>
      <c r="H61" s="83">
        <v>0.012</v>
      </c>
      <c r="I61" s="243" t="s">
        <v>119</v>
      </c>
      <c r="J61" s="225"/>
      <c r="K61" s="225"/>
      <c r="L61" s="225">
        <v>100</v>
      </c>
      <c r="M61" s="81" t="s">
        <v>100</v>
      </c>
      <c r="N61" s="120"/>
      <c r="O61" s="120"/>
      <c r="P61" s="17"/>
      <c r="Q61" s="144"/>
      <c r="R61" s="251"/>
      <c r="S61" s="251"/>
      <c r="T61" s="251"/>
    </row>
    <row r="62" s="193" customFormat="1" ht="32" customHeight="1" spans="1:20">
      <c r="A62" s="226"/>
      <c r="B62" s="79"/>
      <c r="C62" s="78"/>
      <c r="D62" s="80"/>
      <c r="E62" s="225" t="s">
        <v>120</v>
      </c>
      <c r="F62" s="295" t="s">
        <v>121</v>
      </c>
      <c r="G62" s="225"/>
      <c r="H62" s="83"/>
      <c r="I62" s="243"/>
      <c r="J62" s="225"/>
      <c r="K62" s="225"/>
      <c r="L62" s="225"/>
      <c r="M62" s="81"/>
      <c r="N62" s="120"/>
      <c r="O62" s="120"/>
      <c r="P62" s="244" t="s">
        <v>122</v>
      </c>
      <c r="Q62" s="144"/>
      <c r="R62" s="251"/>
      <c r="S62" s="251">
        <v>358000</v>
      </c>
      <c r="T62" s="251"/>
    </row>
    <row r="63" s="194" customFormat="1" ht="32" customHeight="1" spans="1:20">
      <c r="A63" s="254"/>
      <c r="B63" s="279"/>
      <c r="C63" s="155"/>
      <c r="D63" s="155"/>
      <c r="E63" s="255"/>
      <c r="F63" s="274"/>
      <c r="G63" s="255"/>
      <c r="H63" s="157"/>
      <c r="I63" s="262"/>
      <c r="J63" s="255"/>
      <c r="K63" s="255"/>
      <c r="L63" s="255"/>
      <c r="M63" s="156"/>
      <c r="N63" s="168"/>
      <c r="O63" s="168"/>
      <c r="P63" s="263"/>
      <c r="Q63" s="269"/>
      <c r="R63" s="253"/>
      <c r="S63" s="253"/>
      <c r="T63" s="253"/>
    </row>
    <row r="64" ht="30" customHeight="1" spans="1:20">
      <c r="A64" s="159" t="s">
        <v>93</v>
      </c>
      <c r="B64" s="159"/>
      <c r="C64" s="160">
        <f>SUM(C8:C63)</f>
        <v>24604091.1</v>
      </c>
      <c r="D64" s="256">
        <f>SUM(D8:D63)</f>
        <v>3000000</v>
      </c>
      <c r="E64" s="257"/>
      <c r="F64" s="257"/>
      <c r="G64" s="257"/>
      <c r="H64" s="257"/>
      <c r="I64" s="264">
        <f t="shared" ref="I64:L64" si="0">SUM(I8:I63)</f>
        <v>294649.09</v>
      </c>
      <c r="J64" s="265"/>
      <c r="K64" s="264">
        <f t="shared" si="0"/>
        <v>13329</v>
      </c>
      <c r="L64" s="264">
        <f t="shared" si="0"/>
        <v>447450</v>
      </c>
      <c r="M64" s="171"/>
      <c r="N64" s="172">
        <f>SUM(N8:N63)</f>
        <v>52640</v>
      </c>
      <c r="O64" s="108"/>
      <c r="P64" s="104"/>
      <c r="Q64" s="270"/>
      <c r="R64" s="271"/>
      <c r="S64" s="272">
        <f>SUM(S8:S63)</f>
        <v>26795913.56</v>
      </c>
      <c r="T64" s="273">
        <f>C64+D64-I64-K64-L64-N64-S64</f>
        <v>109.449999999255</v>
      </c>
    </row>
    <row r="65" ht="30" customHeight="1" spans="1:20">
      <c r="A65" s="159" t="s">
        <v>94</v>
      </c>
      <c r="B65" s="159"/>
      <c r="C65" s="159" t="s">
        <v>95</v>
      </c>
      <c r="D65" s="159"/>
      <c r="E65" s="159"/>
      <c r="F65" s="258">
        <f>P65</f>
        <v>358000</v>
      </c>
      <c r="G65" s="259"/>
      <c r="H65" s="259"/>
      <c r="I65" s="259"/>
      <c r="J65" s="259"/>
      <c r="K65" s="266"/>
      <c r="L65" s="174" t="s">
        <v>96</v>
      </c>
      <c r="M65" s="175"/>
      <c r="N65" s="175"/>
      <c r="O65" s="176" t="s">
        <v>97</v>
      </c>
      <c r="P65" s="267">
        <f>S62</f>
        <v>358000</v>
      </c>
      <c r="Q65" s="267"/>
      <c r="R65" s="267"/>
      <c r="S65" s="267"/>
      <c r="T65" s="267"/>
    </row>
    <row r="66" ht="30" customHeight="1" spans="1:20">
      <c r="A66" s="159"/>
      <c r="B66" s="159"/>
      <c r="C66" s="159" t="s">
        <v>98</v>
      </c>
      <c r="D66" s="159"/>
      <c r="E66" s="159"/>
      <c r="F66" s="258">
        <v>0</v>
      </c>
      <c r="G66" s="259"/>
      <c r="H66" s="259"/>
      <c r="I66" s="259"/>
      <c r="J66" s="259"/>
      <c r="K66" s="266"/>
      <c r="L66" s="178"/>
      <c r="M66" s="179"/>
      <c r="N66" s="179"/>
      <c r="O66" s="176" t="s">
        <v>99</v>
      </c>
      <c r="P66" s="268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叁拾伍万捌仟元整</v>
      </c>
      <c r="Q66" s="268"/>
      <c r="R66" s="268"/>
      <c r="S66" s="268"/>
      <c r="T66" s="268"/>
    </row>
    <row r="71" ht="13.5" spans="2:2">
      <c r="B71" s="260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9"/>
  <sheetViews>
    <sheetView topLeftCell="E64" workbookViewId="0">
      <selection activeCell="E64" sqref="$A1:$XFD1048576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9.375" style="189" customWidth="1"/>
    <col min="4" max="4" width="9.5" style="189" customWidth="1"/>
    <col min="5" max="5" width="17.5" style="196" customWidth="1"/>
    <col min="6" max="6" width="20.25" style="196" customWidth="1"/>
    <col min="7" max="7" width="8.75" style="196" customWidth="1"/>
    <col min="8" max="8" width="6.625" style="196" customWidth="1"/>
    <col min="9" max="9" width="8" style="196" customWidth="1"/>
    <col min="10" max="10" width="6.75" style="196" customWidth="1"/>
    <col min="11" max="11" width="8.5" style="196" customWidth="1"/>
    <col min="12" max="12" width="9.5" style="196" customWidth="1"/>
    <col min="13" max="13" width="17.625" style="10" customWidth="1"/>
    <col min="14" max="14" width="9.375" style="196" customWidth="1"/>
    <col min="15" max="15" width="7.625" style="195" customWidth="1"/>
    <col min="16" max="16" width="22.625" style="196" customWidth="1"/>
    <col min="17" max="17" width="7.125" style="189" customWidth="1"/>
    <col min="18" max="18" width="5" style="196" customWidth="1"/>
    <col min="19" max="19" width="13.375" style="196" customWidth="1"/>
    <col min="20" max="20" width="13.25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3" customFormat="1" ht="32" customHeight="1" spans="1:20">
      <c r="A55" s="226">
        <v>15.12</v>
      </c>
      <c r="B55" s="79">
        <v>44153</v>
      </c>
      <c r="C55" s="80"/>
      <c r="D55" s="80"/>
      <c r="E55" s="225" t="s">
        <v>64</v>
      </c>
      <c r="F55" s="82" t="s">
        <v>81</v>
      </c>
      <c r="G55" s="225"/>
      <c r="H55" s="83"/>
      <c r="I55" s="243"/>
      <c r="J55" s="225"/>
      <c r="K55" s="225"/>
      <c r="L55" s="225">
        <v>100</v>
      </c>
      <c r="M55" s="81" t="s">
        <v>100</v>
      </c>
      <c r="N55" s="120"/>
      <c r="O55" s="120"/>
      <c r="P55" s="17" t="s">
        <v>106</v>
      </c>
      <c r="Q55" s="144"/>
      <c r="R55" s="251"/>
      <c r="S55" s="251">
        <v>247698</v>
      </c>
      <c r="T55" s="251"/>
    </row>
    <row r="56" s="193" customFormat="1" ht="32" customHeight="1" spans="1:20">
      <c r="A56" s="226">
        <v>16</v>
      </c>
      <c r="B56" s="79">
        <v>44161</v>
      </c>
      <c r="C56" s="78">
        <v>1000000</v>
      </c>
      <c r="D56" s="80"/>
      <c r="E56" s="81" t="s">
        <v>107</v>
      </c>
      <c r="F56" s="82" t="s">
        <v>108</v>
      </c>
      <c r="G56" s="225"/>
      <c r="H56" s="84">
        <v>0.012</v>
      </c>
      <c r="I56" s="243">
        <f>C56*H56</f>
        <v>12000</v>
      </c>
      <c r="J56" s="225"/>
      <c r="K56" s="81"/>
      <c r="L56" s="225"/>
      <c r="M56" s="81"/>
      <c r="N56" s="120"/>
      <c r="O56" s="120"/>
      <c r="P56" s="244"/>
      <c r="Q56" s="144"/>
      <c r="R56" s="251"/>
      <c r="S56" s="251"/>
      <c r="T56" s="251"/>
    </row>
    <row r="57" s="193" customFormat="1" ht="32" customHeight="1" spans="1:20">
      <c r="A57" s="226"/>
      <c r="B57" s="79"/>
      <c r="C57" s="78"/>
      <c r="D57" s="80"/>
      <c r="E57" s="225" t="s">
        <v>64</v>
      </c>
      <c r="F57" s="82" t="s">
        <v>81</v>
      </c>
      <c r="G57" s="225"/>
      <c r="H57" s="83"/>
      <c r="I57" s="243"/>
      <c r="J57" s="225"/>
      <c r="K57" s="225"/>
      <c r="L57" s="225">
        <v>100</v>
      </c>
      <c r="M57" s="81" t="s">
        <v>100</v>
      </c>
      <c r="N57" s="120"/>
      <c r="O57" s="120"/>
      <c r="P57" s="17" t="s">
        <v>106</v>
      </c>
      <c r="Q57" s="144"/>
      <c r="R57" s="251"/>
      <c r="S57" s="251">
        <v>262932</v>
      </c>
      <c r="T57" s="251"/>
    </row>
    <row r="58" s="193" customFormat="1" ht="32" customHeight="1" spans="1:20">
      <c r="A58" s="227">
        <v>16.1</v>
      </c>
      <c r="B58" s="79">
        <v>44169</v>
      </c>
      <c r="C58" s="78"/>
      <c r="D58" s="80"/>
      <c r="E58" s="225" t="s">
        <v>64</v>
      </c>
      <c r="F58" s="82" t="s">
        <v>81</v>
      </c>
      <c r="G58" s="225"/>
      <c r="H58" s="83"/>
      <c r="I58" s="243"/>
      <c r="J58" s="225"/>
      <c r="K58" s="225"/>
      <c r="L58" s="225">
        <v>100</v>
      </c>
      <c r="M58" s="81" t="s">
        <v>100</v>
      </c>
      <c r="N58" s="120"/>
      <c r="O58" s="120"/>
      <c r="P58" s="17" t="s">
        <v>106</v>
      </c>
      <c r="Q58" s="144"/>
      <c r="R58" s="251"/>
      <c r="S58" s="251">
        <v>264040</v>
      </c>
      <c r="T58" s="251"/>
    </row>
    <row r="59" s="193" customFormat="1" ht="32" customHeight="1" spans="1:20">
      <c r="A59" s="228">
        <v>16.2</v>
      </c>
      <c r="B59" s="86">
        <v>44172</v>
      </c>
      <c r="C59" s="87"/>
      <c r="D59" s="80"/>
      <c r="E59" s="225" t="s">
        <v>110</v>
      </c>
      <c r="F59" s="295" t="s">
        <v>111</v>
      </c>
      <c r="G59" s="225"/>
      <c r="H59" s="83"/>
      <c r="I59" s="243"/>
      <c r="J59" s="225"/>
      <c r="K59" s="225"/>
      <c r="L59" s="225">
        <v>150</v>
      </c>
      <c r="M59" s="81" t="s">
        <v>100</v>
      </c>
      <c r="N59" s="120"/>
      <c r="O59" s="120"/>
      <c r="P59" s="244" t="s">
        <v>112</v>
      </c>
      <c r="Q59" s="144"/>
      <c r="R59" s="251"/>
      <c r="S59" s="251">
        <v>100000</v>
      </c>
      <c r="T59" s="251"/>
    </row>
    <row r="60" s="193" customFormat="1" ht="32" customHeight="1" spans="1:20">
      <c r="A60" s="228"/>
      <c r="B60" s="86"/>
      <c r="C60" s="87"/>
      <c r="D60" s="80"/>
      <c r="E60" s="81" t="s">
        <v>113</v>
      </c>
      <c r="F60" s="295" t="s">
        <v>114</v>
      </c>
      <c r="G60" s="225"/>
      <c r="H60" s="83"/>
      <c r="I60" s="243"/>
      <c r="J60" s="225"/>
      <c r="K60" s="225"/>
      <c r="L60" s="225">
        <v>5000</v>
      </c>
      <c r="M60" s="81" t="s">
        <v>115</v>
      </c>
      <c r="N60" s="120"/>
      <c r="O60" s="120"/>
      <c r="P60" s="244" t="s">
        <v>116</v>
      </c>
      <c r="Q60" s="144"/>
      <c r="R60" s="251"/>
      <c r="S60" s="251">
        <v>50000</v>
      </c>
      <c r="T60" s="251"/>
    </row>
    <row r="61" s="193" customFormat="1" ht="32" customHeight="1" spans="1:20">
      <c r="A61" s="227">
        <v>17</v>
      </c>
      <c r="B61" s="79">
        <v>44190</v>
      </c>
      <c r="C61" s="78">
        <v>50000</v>
      </c>
      <c r="D61" s="80"/>
      <c r="E61" s="81" t="s">
        <v>107</v>
      </c>
      <c r="F61" s="82" t="s">
        <v>108</v>
      </c>
      <c r="G61" s="225"/>
      <c r="H61" s="83">
        <v>0.012</v>
      </c>
      <c r="I61" s="243">
        <f>C61*H61</f>
        <v>600</v>
      </c>
      <c r="J61" s="225"/>
      <c r="K61" s="225"/>
      <c r="L61" s="225">
        <v>100</v>
      </c>
      <c r="M61" s="81" t="s">
        <v>100</v>
      </c>
      <c r="N61" s="120"/>
      <c r="O61" s="120"/>
      <c r="P61" s="17"/>
      <c r="Q61" s="144"/>
      <c r="R61" s="251"/>
      <c r="S61" s="251"/>
      <c r="T61" s="251"/>
    </row>
    <row r="62" s="193" customFormat="1" ht="32" customHeight="1" spans="1:20">
      <c r="A62" s="226"/>
      <c r="B62" s="79"/>
      <c r="C62" s="78"/>
      <c r="D62" s="80"/>
      <c r="E62" s="225" t="s">
        <v>120</v>
      </c>
      <c r="F62" s="295" t="s">
        <v>121</v>
      </c>
      <c r="G62" s="225"/>
      <c r="H62" s="83"/>
      <c r="I62" s="243"/>
      <c r="J62" s="225"/>
      <c r="K62" s="225"/>
      <c r="L62" s="225"/>
      <c r="M62" s="81"/>
      <c r="N62" s="120"/>
      <c r="O62" s="120"/>
      <c r="P62" s="244" t="s">
        <v>122</v>
      </c>
      <c r="Q62" s="144"/>
      <c r="R62" s="251"/>
      <c r="S62" s="251">
        <v>358000</v>
      </c>
      <c r="T62" s="251"/>
    </row>
    <row r="63" s="193" customFormat="1" ht="32" customHeight="1" spans="1:20">
      <c r="A63" s="226"/>
      <c r="B63" s="79"/>
      <c r="C63" s="78"/>
      <c r="D63" s="80"/>
      <c r="E63" s="225"/>
      <c r="F63" s="88"/>
      <c r="G63" s="225"/>
      <c r="H63" s="83"/>
      <c r="I63" s="243"/>
      <c r="J63" s="225"/>
      <c r="K63" s="225"/>
      <c r="L63" s="225"/>
      <c r="M63" s="81"/>
      <c r="N63" s="120"/>
      <c r="O63" s="120"/>
      <c r="P63" s="244"/>
      <c r="Q63" s="144"/>
      <c r="R63" s="251"/>
      <c r="S63" s="251"/>
      <c r="T63" s="251"/>
    </row>
    <row r="64" s="194" customFormat="1" ht="32" customHeight="1" spans="1:20">
      <c r="A64" s="254">
        <v>18</v>
      </c>
      <c r="B64" s="154">
        <v>44249</v>
      </c>
      <c r="C64" s="153">
        <v>1770000</v>
      </c>
      <c r="D64" s="254"/>
      <c r="E64" s="156" t="s">
        <v>107</v>
      </c>
      <c r="F64" s="274" t="s">
        <v>108</v>
      </c>
      <c r="G64" s="255"/>
      <c r="H64" s="157">
        <v>0.012</v>
      </c>
      <c r="I64" s="262">
        <f>C64*H64</f>
        <v>21240</v>
      </c>
      <c r="J64" s="255"/>
      <c r="K64" s="255"/>
      <c r="L64" s="255"/>
      <c r="M64" s="156"/>
      <c r="N64" s="168"/>
      <c r="O64" s="168"/>
      <c r="P64" s="263"/>
      <c r="Q64" s="269"/>
      <c r="R64" s="253"/>
      <c r="S64" s="253"/>
      <c r="T64" s="253"/>
    </row>
    <row r="65" s="193" customFormat="1" ht="32" customHeight="1" spans="1:20">
      <c r="A65" s="254">
        <v>18.1</v>
      </c>
      <c r="B65" s="154">
        <v>44284</v>
      </c>
      <c r="C65" s="153"/>
      <c r="D65" s="254">
        <v>-500000</v>
      </c>
      <c r="E65" s="255"/>
      <c r="F65" s="274"/>
      <c r="G65" s="255"/>
      <c r="H65" s="157"/>
      <c r="I65" s="262"/>
      <c r="J65" s="255"/>
      <c r="K65" s="255"/>
      <c r="L65" s="255">
        <v>100</v>
      </c>
      <c r="M65" s="156" t="s">
        <v>100</v>
      </c>
      <c r="N65" s="168"/>
      <c r="O65" s="168"/>
      <c r="P65" s="278" t="s">
        <v>123</v>
      </c>
      <c r="Q65" s="269"/>
      <c r="R65" s="253"/>
      <c r="S65" s="253">
        <v>100000</v>
      </c>
      <c r="T65" s="253"/>
    </row>
    <row r="66" s="193" customFormat="1" ht="32" customHeight="1" spans="1:20">
      <c r="A66" s="254"/>
      <c r="B66" s="154"/>
      <c r="C66" s="153"/>
      <c r="D66" s="155"/>
      <c r="E66" s="255"/>
      <c r="F66" s="277"/>
      <c r="G66" s="255"/>
      <c r="H66" s="157"/>
      <c r="I66" s="262"/>
      <c r="J66" s="255"/>
      <c r="K66" s="255"/>
      <c r="L66" s="255">
        <v>50</v>
      </c>
      <c r="M66" s="156" t="s">
        <v>100</v>
      </c>
      <c r="N66" s="168"/>
      <c r="O66" s="168"/>
      <c r="P66" s="263" t="s">
        <v>124</v>
      </c>
      <c r="Q66" s="269"/>
      <c r="R66" s="253"/>
      <c r="S66" s="253">
        <v>30000</v>
      </c>
      <c r="T66" s="253"/>
    </row>
    <row r="67" s="193" customFormat="1" ht="32" customHeight="1" spans="1:20">
      <c r="A67" s="254"/>
      <c r="B67" s="154"/>
      <c r="C67" s="153"/>
      <c r="D67" s="155"/>
      <c r="E67" s="255"/>
      <c r="F67" s="277"/>
      <c r="G67" s="255"/>
      <c r="H67" s="157"/>
      <c r="I67" s="262"/>
      <c r="J67" s="255"/>
      <c r="K67" s="255"/>
      <c r="L67" s="255">
        <v>50</v>
      </c>
      <c r="M67" s="156" t="s">
        <v>100</v>
      </c>
      <c r="N67" s="168"/>
      <c r="O67" s="168"/>
      <c r="P67" s="263" t="s">
        <v>125</v>
      </c>
      <c r="Q67" s="269"/>
      <c r="R67" s="253"/>
      <c r="S67" s="253">
        <v>46487.7</v>
      </c>
      <c r="T67" s="253"/>
    </row>
    <row r="68" s="193" customFormat="1" ht="32" customHeight="1" spans="1:20">
      <c r="A68" s="254"/>
      <c r="B68" s="154"/>
      <c r="C68" s="153"/>
      <c r="D68" s="155"/>
      <c r="E68" s="255"/>
      <c r="F68" s="277"/>
      <c r="G68" s="255"/>
      <c r="H68" s="157"/>
      <c r="I68" s="262"/>
      <c r="J68" s="255"/>
      <c r="K68" s="255"/>
      <c r="L68" s="255">
        <v>100</v>
      </c>
      <c r="M68" s="156" t="s">
        <v>100</v>
      </c>
      <c r="N68" s="168"/>
      <c r="O68" s="168"/>
      <c r="P68" s="263" t="s">
        <v>68</v>
      </c>
      <c r="Q68" s="269"/>
      <c r="R68" s="253"/>
      <c r="S68" s="253">
        <v>200000</v>
      </c>
      <c r="T68" s="253"/>
    </row>
    <row r="69" s="193" customFormat="1" ht="32" customHeight="1" spans="1:20">
      <c r="A69" s="254"/>
      <c r="B69" s="154"/>
      <c r="C69" s="153"/>
      <c r="D69" s="155"/>
      <c r="E69" s="255"/>
      <c r="F69" s="277"/>
      <c r="G69" s="255"/>
      <c r="H69" s="157"/>
      <c r="I69" s="262"/>
      <c r="J69" s="255"/>
      <c r="K69" s="255"/>
      <c r="L69" s="255">
        <v>50</v>
      </c>
      <c r="M69" s="156" t="s">
        <v>100</v>
      </c>
      <c r="N69" s="168"/>
      <c r="O69" s="168"/>
      <c r="P69" s="263" t="s">
        <v>103</v>
      </c>
      <c r="Q69" s="269"/>
      <c r="R69" s="253"/>
      <c r="S69" s="253">
        <v>40000</v>
      </c>
      <c r="T69" s="253"/>
    </row>
    <row r="70" s="193" customFormat="1" ht="32" customHeight="1" spans="1:20">
      <c r="A70" s="254"/>
      <c r="B70" s="154"/>
      <c r="C70" s="153"/>
      <c r="D70" s="155"/>
      <c r="E70" s="255"/>
      <c r="F70" s="277"/>
      <c r="G70" s="255"/>
      <c r="H70" s="157"/>
      <c r="I70" s="262"/>
      <c r="J70" s="255"/>
      <c r="K70" s="255"/>
      <c r="L70" s="255">
        <v>200</v>
      </c>
      <c r="M70" s="156" t="s">
        <v>100</v>
      </c>
      <c r="N70" s="168"/>
      <c r="O70" s="168"/>
      <c r="P70" s="263" t="s">
        <v>126</v>
      </c>
      <c r="Q70" s="269"/>
      <c r="R70" s="253"/>
      <c r="S70" s="253">
        <v>276795</v>
      </c>
      <c r="T70" s="253"/>
    </row>
    <row r="71" s="194" customFormat="1" ht="32" customHeight="1" spans="1:20">
      <c r="A71" s="254"/>
      <c r="B71" s="154"/>
      <c r="C71" s="155"/>
      <c r="D71" s="155"/>
      <c r="E71" s="255"/>
      <c r="F71" s="274"/>
      <c r="G71" s="255"/>
      <c r="H71" s="157"/>
      <c r="I71" s="262"/>
      <c r="J71" s="255"/>
      <c r="K71" s="255"/>
      <c r="L71" s="255"/>
      <c r="M71" s="156"/>
      <c r="N71" s="168"/>
      <c r="O71" s="168"/>
      <c r="P71" s="263"/>
      <c r="Q71" s="269"/>
      <c r="R71" s="253"/>
      <c r="S71" s="253"/>
      <c r="T71" s="253"/>
    </row>
    <row r="72" ht="30" customHeight="1" spans="1:20">
      <c r="A72" s="159" t="s">
        <v>93</v>
      </c>
      <c r="B72" s="159"/>
      <c r="C72" s="160">
        <f>SUM(C8:C71)</f>
        <v>26374091.1</v>
      </c>
      <c r="D72" s="256">
        <f>SUM(D8:D71)</f>
        <v>2500000</v>
      </c>
      <c r="E72" s="257"/>
      <c r="F72" s="257"/>
      <c r="G72" s="257"/>
      <c r="H72" s="257"/>
      <c r="I72" s="264">
        <f>SUM(I8:I71)</f>
        <v>316489.09</v>
      </c>
      <c r="J72" s="265"/>
      <c r="K72" s="264">
        <f>SUM(K8:K71)</f>
        <v>13329</v>
      </c>
      <c r="L72" s="264">
        <f>SUM(L8:L71)</f>
        <v>448000</v>
      </c>
      <c r="M72" s="171"/>
      <c r="N72" s="172">
        <f>SUM(N8:N71)</f>
        <v>52640</v>
      </c>
      <c r="O72" s="108"/>
      <c r="P72" s="104"/>
      <c r="Q72" s="270"/>
      <c r="R72" s="271"/>
      <c r="S72" s="272">
        <f>SUM(S8:S71)</f>
        <v>27489196.26</v>
      </c>
      <c r="T72" s="273">
        <f>C72+D72-I72-K72-L72-N72-S72</f>
        <v>554436.75</v>
      </c>
    </row>
    <row r="73" ht="30" customHeight="1" spans="1:20">
      <c r="A73" s="159" t="s">
        <v>94</v>
      </c>
      <c r="B73" s="159"/>
      <c r="C73" s="159" t="s">
        <v>95</v>
      </c>
      <c r="D73" s="159"/>
      <c r="E73" s="159"/>
      <c r="F73" s="258">
        <f>P73</f>
        <v>693282.7</v>
      </c>
      <c r="G73" s="259"/>
      <c r="H73" s="259"/>
      <c r="I73" s="259"/>
      <c r="J73" s="259"/>
      <c r="K73" s="266"/>
      <c r="L73" s="174" t="s">
        <v>96</v>
      </c>
      <c r="M73" s="175"/>
      <c r="N73" s="175"/>
      <c r="O73" s="176" t="s">
        <v>97</v>
      </c>
      <c r="P73" s="267">
        <f>S65+S66+S67+S68+S69+S70</f>
        <v>693282.7</v>
      </c>
      <c r="Q73" s="267"/>
      <c r="R73" s="267"/>
      <c r="S73" s="267"/>
      <c r="T73" s="267"/>
    </row>
    <row r="74" ht="30" customHeight="1" spans="1:20">
      <c r="A74" s="159"/>
      <c r="B74" s="159"/>
      <c r="C74" s="159" t="s">
        <v>98</v>
      </c>
      <c r="D74" s="159"/>
      <c r="E74" s="159"/>
      <c r="F74" s="258">
        <v>0</v>
      </c>
      <c r="G74" s="259"/>
      <c r="H74" s="259"/>
      <c r="I74" s="259"/>
      <c r="J74" s="259"/>
      <c r="K74" s="266"/>
      <c r="L74" s="178"/>
      <c r="M74" s="179"/>
      <c r="N74" s="179"/>
      <c r="O74" s="176" t="s">
        <v>99</v>
      </c>
      <c r="P74" s="268" t="str">
        <f>SUBSTITUTE(SUBSTITUTE(TEXT(INT(P73),"[DBNum2][$-804]G/通用格式元"&amp;IF(INT(F81)=F81,"整",""))&amp;TEXT(MID(F81,FIND(".",F81&amp;".0")+1,1),"[DBNum2][$-804]G/通用格式角")&amp;TEXT(MID(F81,FIND(".",F81&amp;".0")+2,1),"[DBNum2][$-804]G/通用格式分"),"零角","零"),"零分","")</f>
        <v>陆拾玖万叁仟贰佰捌拾贰元整</v>
      </c>
      <c r="Q74" s="268"/>
      <c r="R74" s="268"/>
      <c r="S74" s="268"/>
      <c r="T74" s="268"/>
    </row>
    <row r="79" ht="13.5" spans="2:2">
      <c r="B79" s="260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72:B72"/>
    <mergeCell ref="C73:E73"/>
    <mergeCell ref="F73:K73"/>
    <mergeCell ref="P73:T73"/>
    <mergeCell ref="C74:E74"/>
    <mergeCell ref="F74:K74"/>
    <mergeCell ref="P74:T74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73:B74"/>
    <mergeCell ref="L73:N7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0"/>
  <sheetViews>
    <sheetView topLeftCell="A64" workbookViewId="0">
      <selection activeCell="A64" sqref="$A1:$XFD1048576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9.375" style="189" customWidth="1"/>
    <col min="4" max="4" width="9.5" style="189" customWidth="1"/>
    <col min="5" max="5" width="17.5" style="196" customWidth="1"/>
    <col min="6" max="6" width="20.25" style="196" customWidth="1"/>
    <col min="7" max="7" width="8.75" style="196" customWidth="1"/>
    <col min="8" max="8" width="6.625" style="196" customWidth="1"/>
    <col min="9" max="9" width="8" style="196" customWidth="1"/>
    <col min="10" max="10" width="6.75" style="196" customWidth="1"/>
    <col min="11" max="11" width="8.5" style="196" customWidth="1"/>
    <col min="12" max="12" width="9.5" style="196" customWidth="1"/>
    <col min="13" max="13" width="17.625" style="10" customWidth="1"/>
    <col min="14" max="14" width="9.375" style="196" customWidth="1"/>
    <col min="15" max="15" width="7.625" style="195" customWidth="1"/>
    <col min="16" max="16" width="22.625" style="196" customWidth="1"/>
    <col min="17" max="17" width="7.125" style="189" customWidth="1"/>
    <col min="18" max="18" width="5" style="196" customWidth="1"/>
    <col min="19" max="19" width="13.375" style="196" customWidth="1"/>
    <col min="20" max="20" width="13.25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s="189" customFormat="1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s="189" customFormat="1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s="189" customFormat="1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s="189" customFormat="1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57" t="s">
        <v>69</v>
      </c>
      <c r="I15" s="57"/>
      <c r="J15" s="57"/>
      <c r="K15" s="57"/>
      <c r="L15" s="57"/>
      <c r="M15" s="57"/>
      <c r="N15" s="57"/>
      <c r="O15" s="57"/>
      <c r="P15" s="236"/>
      <c r="Q15" s="136"/>
      <c r="R15" s="136"/>
      <c r="S15" s="136"/>
      <c r="T15" s="136"/>
    </row>
    <row r="16" s="189" customFormat="1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s="189" customFormat="1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s="189" customFormat="1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14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14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57" t="s">
        <v>80</v>
      </c>
      <c r="I23" s="57"/>
      <c r="J23" s="57"/>
      <c r="K23" s="57"/>
      <c r="L23" s="57"/>
      <c r="M23" s="57"/>
      <c r="N23" s="57"/>
      <c r="O23" s="5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3" customFormat="1" ht="32" customHeight="1" spans="1:20">
      <c r="A55" s="226">
        <v>15.12</v>
      </c>
      <c r="B55" s="79">
        <v>44153</v>
      </c>
      <c r="C55" s="80"/>
      <c r="D55" s="80"/>
      <c r="E55" s="225" t="s">
        <v>64</v>
      </c>
      <c r="F55" s="82" t="s">
        <v>81</v>
      </c>
      <c r="G55" s="225"/>
      <c r="H55" s="83"/>
      <c r="I55" s="243"/>
      <c r="J55" s="225"/>
      <c r="K55" s="225"/>
      <c r="L55" s="225">
        <v>100</v>
      </c>
      <c r="M55" s="81" t="s">
        <v>100</v>
      </c>
      <c r="N55" s="120"/>
      <c r="O55" s="120"/>
      <c r="P55" s="17" t="s">
        <v>106</v>
      </c>
      <c r="Q55" s="144"/>
      <c r="R55" s="251"/>
      <c r="S55" s="251">
        <v>247698</v>
      </c>
      <c r="T55" s="251"/>
    </row>
    <row r="56" s="193" customFormat="1" ht="32" customHeight="1" spans="1:20">
      <c r="A56" s="226">
        <v>16</v>
      </c>
      <c r="B56" s="79">
        <v>44161</v>
      </c>
      <c r="C56" s="78">
        <v>1000000</v>
      </c>
      <c r="D56" s="80"/>
      <c r="E56" s="81" t="s">
        <v>107</v>
      </c>
      <c r="F56" s="82" t="s">
        <v>108</v>
      </c>
      <c r="G56" s="225"/>
      <c r="H56" s="84">
        <v>0.012</v>
      </c>
      <c r="I56" s="243">
        <f>C56*H56</f>
        <v>12000</v>
      </c>
      <c r="J56" s="225"/>
      <c r="K56" s="81"/>
      <c r="L56" s="225"/>
      <c r="M56" s="81"/>
      <c r="N56" s="120"/>
      <c r="O56" s="120"/>
      <c r="P56" s="244"/>
      <c r="Q56" s="144"/>
      <c r="R56" s="251"/>
      <c r="S56" s="251"/>
      <c r="T56" s="251"/>
    </row>
    <row r="57" s="193" customFormat="1" ht="32" customHeight="1" spans="1:20">
      <c r="A57" s="226"/>
      <c r="B57" s="79"/>
      <c r="C57" s="78"/>
      <c r="D57" s="80"/>
      <c r="E57" s="225" t="s">
        <v>64</v>
      </c>
      <c r="F57" s="82" t="s">
        <v>81</v>
      </c>
      <c r="G57" s="225"/>
      <c r="H57" s="83"/>
      <c r="I57" s="243"/>
      <c r="J57" s="225"/>
      <c r="K57" s="225"/>
      <c r="L57" s="225">
        <v>100</v>
      </c>
      <c r="M57" s="81" t="s">
        <v>100</v>
      </c>
      <c r="N57" s="120"/>
      <c r="O57" s="120"/>
      <c r="P57" s="17" t="s">
        <v>106</v>
      </c>
      <c r="Q57" s="144"/>
      <c r="R57" s="251"/>
      <c r="S57" s="251">
        <v>262932</v>
      </c>
      <c r="T57" s="251"/>
    </row>
    <row r="58" s="193" customFormat="1" ht="32" customHeight="1" spans="1:20">
      <c r="A58" s="227">
        <v>16.1</v>
      </c>
      <c r="B58" s="79">
        <v>44169</v>
      </c>
      <c r="C58" s="78"/>
      <c r="D58" s="80"/>
      <c r="E58" s="225" t="s">
        <v>64</v>
      </c>
      <c r="F58" s="82" t="s">
        <v>81</v>
      </c>
      <c r="G58" s="225"/>
      <c r="H58" s="83"/>
      <c r="I58" s="243"/>
      <c r="J58" s="225"/>
      <c r="K58" s="225"/>
      <c r="L58" s="225">
        <v>100</v>
      </c>
      <c r="M58" s="81" t="s">
        <v>100</v>
      </c>
      <c r="N58" s="120"/>
      <c r="O58" s="120"/>
      <c r="P58" s="17" t="s">
        <v>106</v>
      </c>
      <c r="Q58" s="144"/>
      <c r="R58" s="251"/>
      <c r="S58" s="251">
        <v>264040</v>
      </c>
      <c r="T58" s="251"/>
    </row>
    <row r="59" s="193" customFormat="1" ht="32" customHeight="1" spans="1:20">
      <c r="A59" s="228">
        <v>16.2</v>
      </c>
      <c r="B59" s="86">
        <v>44172</v>
      </c>
      <c r="C59" s="87"/>
      <c r="D59" s="80"/>
      <c r="E59" s="225" t="s">
        <v>110</v>
      </c>
      <c r="F59" s="295" t="s">
        <v>111</v>
      </c>
      <c r="G59" s="225"/>
      <c r="H59" s="83"/>
      <c r="I59" s="243"/>
      <c r="J59" s="225"/>
      <c r="K59" s="225"/>
      <c r="L59" s="225">
        <v>150</v>
      </c>
      <c r="M59" s="81" t="s">
        <v>100</v>
      </c>
      <c r="N59" s="120"/>
      <c r="O59" s="120"/>
      <c r="P59" s="244" t="s">
        <v>112</v>
      </c>
      <c r="Q59" s="144"/>
      <c r="R59" s="251"/>
      <c r="S59" s="251">
        <v>100000</v>
      </c>
      <c r="T59" s="251"/>
    </row>
    <row r="60" s="193" customFormat="1" ht="32" customHeight="1" spans="1:20">
      <c r="A60" s="228"/>
      <c r="B60" s="86"/>
      <c r="C60" s="87"/>
      <c r="D60" s="80"/>
      <c r="E60" s="81" t="s">
        <v>113</v>
      </c>
      <c r="F60" s="295" t="s">
        <v>114</v>
      </c>
      <c r="G60" s="225"/>
      <c r="H60" s="83"/>
      <c r="I60" s="243"/>
      <c r="J60" s="225"/>
      <c r="K60" s="225"/>
      <c r="L60" s="225">
        <v>5000</v>
      </c>
      <c r="M60" s="81" t="s">
        <v>115</v>
      </c>
      <c r="N60" s="120"/>
      <c r="O60" s="120"/>
      <c r="P60" s="244" t="s">
        <v>116</v>
      </c>
      <c r="Q60" s="144"/>
      <c r="R60" s="251"/>
      <c r="S60" s="251">
        <v>50000</v>
      </c>
      <c r="T60" s="251"/>
    </row>
    <row r="61" s="193" customFormat="1" ht="32" customHeight="1" spans="1:20">
      <c r="A61" s="227">
        <v>17</v>
      </c>
      <c r="B61" s="79">
        <v>44190</v>
      </c>
      <c r="C61" s="78">
        <v>50000</v>
      </c>
      <c r="D61" s="80"/>
      <c r="E61" s="81" t="s">
        <v>107</v>
      </c>
      <c r="F61" s="82" t="s">
        <v>108</v>
      </c>
      <c r="G61" s="225"/>
      <c r="H61" s="83">
        <v>0.012</v>
      </c>
      <c r="I61" s="243">
        <f>C61*H61</f>
        <v>600</v>
      </c>
      <c r="J61" s="225"/>
      <c r="K61" s="225"/>
      <c r="L61" s="225">
        <v>100</v>
      </c>
      <c r="M61" s="81" t="s">
        <v>100</v>
      </c>
      <c r="N61" s="120"/>
      <c r="O61" s="120"/>
      <c r="P61" s="17"/>
      <c r="Q61" s="144"/>
      <c r="R61" s="251"/>
      <c r="S61" s="251"/>
      <c r="T61" s="251"/>
    </row>
    <row r="62" s="193" customFormat="1" ht="32" customHeight="1" spans="1:20">
      <c r="A62" s="226"/>
      <c r="B62" s="79"/>
      <c r="C62" s="78"/>
      <c r="D62" s="80"/>
      <c r="E62" s="225" t="s">
        <v>120</v>
      </c>
      <c r="F62" s="295" t="s">
        <v>121</v>
      </c>
      <c r="G62" s="225"/>
      <c r="H62" s="83"/>
      <c r="I62" s="243"/>
      <c r="J62" s="225"/>
      <c r="K62" s="225"/>
      <c r="L62" s="225"/>
      <c r="M62" s="81"/>
      <c r="N62" s="120"/>
      <c r="O62" s="120"/>
      <c r="P62" s="244" t="s">
        <v>122</v>
      </c>
      <c r="Q62" s="144"/>
      <c r="R62" s="251"/>
      <c r="S62" s="251">
        <v>358000</v>
      </c>
      <c r="T62" s="251"/>
    </row>
    <row r="63" s="193" customFormat="1" ht="32" customHeight="1" spans="1:20">
      <c r="A63" s="226"/>
      <c r="B63" s="79"/>
      <c r="C63" s="78"/>
      <c r="D63" s="80"/>
      <c r="E63" s="225"/>
      <c r="F63" s="88"/>
      <c r="G63" s="225"/>
      <c r="H63" s="83"/>
      <c r="I63" s="243"/>
      <c r="J63" s="225"/>
      <c r="K63" s="225"/>
      <c r="L63" s="225"/>
      <c r="M63" s="81"/>
      <c r="N63" s="120"/>
      <c r="O63" s="120"/>
      <c r="P63" s="244"/>
      <c r="Q63" s="144"/>
      <c r="R63" s="251"/>
      <c r="S63" s="251"/>
      <c r="T63" s="251"/>
    </row>
    <row r="64" s="194" customFormat="1" ht="32" customHeight="1" spans="1:20">
      <c r="A64" s="91">
        <v>18</v>
      </c>
      <c r="B64" s="90">
        <v>44249</v>
      </c>
      <c r="C64" s="89">
        <v>1770000</v>
      </c>
      <c r="D64" s="91"/>
      <c r="E64" s="92" t="s">
        <v>107</v>
      </c>
      <c r="F64" s="93" t="s">
        <v>108</v>
      </c>
      <c r="G64" s="229"/>
      <c r="H64" s="94">
        <v>0.012</v>
      </c>
      <c r="I64" s="245">
        <f>C64*H64</f>
        <v>21240</v>
      </c>
      <c r="J64" s="229"/>
      <c r="K64" s="229"/>
      <c r="L64" s="229"/>
      <c r="M64" s="92"/>
      <c r="N64" s="123"/>
      <c r="O64" s="123"/>
      <c r="P64" s="246"/>
      <c r="Q64" s="146"/>
      <c r="R64" s="252"/>
      <c r="S64" s="252"/>
      <c r="T64" s="253"/>
    </row>
    <row r="65" s="193" customFormat="1" ht="32" customHeight="1" spans="1:20">
      <c r="A65" s="91">
        <v>18.1</v>
      </c>
      <c r="B65" s="90">
        <v>44284</v>
      </c>
      <c r="C65" s="89"/>
      <c r="D65" s="91">
        <v>-500000</v>
      </c>
      <c r="E65" s="229"/>
      <c r="F65" s="149"/>
      <c r="G65" s="229"/>
      <c r="H65" s="94"/>
      <c r="I65" s="245"/>
      <c r="J65" s="229"/>
      <c r="K65" s="229"/>
      <c r="L65" s="229">
        <v>100</v>
      </c>
      <c r="M65" s="92" t="s">
        <v>100</v>
      </c>
      <c r="N65" s="123"/>
      <c r="O65" s="123"/>
      <c r="P65" s="261" t="s">
        <v>123</v>
      </c>
      <c r="Q65" s="146"/>
      <c r="R65" s="252"/>
      <c r="S65" s="252">
        <v>100000</v>
      </c>
      <c r="T65" s="253"/>
    </row>
    <row r="66" s="193" customFormat="1" ht="32" customHeight="1" spans="1:20">
      <c r="A66" s="91"/>
      <c r="B66" s="90"/>
      <c r="C66" s="89"/>
      <c r="D66" s="150"/>
      <c r="E66" s="229"/>
      <c r="F66" s="149"/>
      <c r="G66" s="229"/>
      <c r="H66" s="94"/>
      <c r="I66" s="245"/>
      <c r="J66" s="229"/>
      <c r="K66" s="229"/>
      <c r="L66" s="229">
        <v>50</v>
      </c>
      <c r="M66" s="92" t="s">
        <v>100</v>
      </c>
      <c r="N66" s="123"/>
      <c r="O66" s="123"/>
      <c r="P66" s="246" t="s">
        <v>124</v>
      </c>
      <c r="Q66" s="146"/>
      <c r="R66" s="252"/>
      <c r="S66" s="252">
        <v>30000</v>
      </c>
      <c r="T66" s="253"/>
    </row>
    <row r="67" s="193" customFormat="1" ht="32" customHeight="1" spans="1:20">
      <c r="A67" s="91"/>
      <c r="B67" s="90"/>
      <c r="C67" s="89"/>
      <c r="D67" s="150"/>
      <c r="E67" s="229"/>
      <c r="F67" s="149"/>
      <c r="G67" s="229"/>
      <c r="H67" s="94"/>
      <c r="I67" s="245"/>
      <c r="J67" s="229"/>
      <c r="K67" s="229"/>
      <c r="L67" s="229">
        <v>50</v>
      </c>
      <c r="M67" s="92" t="s">
        <v>100</v>
      </c>
      <c r="N67" s="123"/>
      <c r="O67" s="123"/>
      <c r="P67" s="246" t="s">
        <v>125</v>
      </c>
      <c r="Q67" s="146"/>
      <c r="R67" s="252"/>
      <c r="S67" s="252">
        <v>46487.7</v>
      </c>
      <c r="T67" s="253"/>
    </row>
    <row r="68" s="193" customFormat="1" ht="32" customHeight="1" spans="1:20">
      <c r="A68" s="91"/>
      <c r="B68" s="90"/>
      <c r="C68" s="89"/>
      <c r="D68" s="150"/>
      <c r="E68" s="229"/>
      <c r="F68" s="149"/>
      <c r="G68" s="229"/>
      <c r="H68" s="94"/>
      <c r="I68" s="245"/>
      <c r="J68" s="229"/>
      <c r="K68" s="229"/>
      <c r="L68" s="229">
        <v>100</v>
      </c>
      <c r="M68" s="92" t="s">
        <v>100</v>
      </c>
      <c r="N68" s="123"/>
      <c r="O68" s="123"/>
      <c r="P68" s="246" t="s">
        <v>68</v>
      </c>
      <c r="Q68" s="146"/>
      <c r="R68" s="252"/>
      <c r="S68" s="252">
        <v>200000</v>
      </c>
      <c r="T68" s="253"/>
    </row>
    <row r="69" s="193" customFormat="1" ht="32" customHeight="1" spans="1:20">
      <c r="A69" s="91"/>
      <c r="B69" s="90"/>
      <c r="C69" s="89"/>
      <c r="D69" s="150"/>
      <c r="E69" s="229"/>
      <c r="F69" s="149"/>
      <c r="G69" s="229"/>
      <c r="H69" s="94"/>
      <c r="I69" s="245"/>
      <c r="J69" s="229"/>
      <c r="K69" s="229"/>
      <c r="L69" s="229">
        <v>50</v>
      </c>
      <c r="M69" s="92" t="s">
        <v>100</v>
      </c>
      <c r="N69" s="123"/>
      <c r="O69" s="123"/>
      <c r="P69" s="246" t="s">
        <v>103</v>
      </c>
      <c r="Q69" s="146"/>
      <c r="R69" s="252"/>
      <c r="S69" s="252">
        <v>40000</v>
      </c>
      <c r="T69" s="253"/>
    </row>
    <row r="70" s="193" customFormat="1" ht="32" customHeight="1" spans="1:20">
      <c r="A70" s="91"/>
      <c r="B70" s="90"/>
      <c r="C70" s="89"/>
      <c r="D70" s="150"/>
      <c r="E70" s="229"/>
      <c r="F70" s="149"/>
      <c r="G70" s="229"/>
      <c r="H70" s="94"/>
      <c r="I70" s="245"/>
      <c r="J70" s="229"/>
      <c r="K70" s="229"/>
      <c r="L70" s="229">
        <v>200</v>
      </c>
      <c r="M70" s="92" t="s">
        <v>100</v>
      </c>
      <c r="N70" s="123"/>
      <c r="O70" s="123"/>
      <c r="P70" s="246" t="s">
        <v>126</v>
      </c>
      <c r="Q70" s="146"/>
      <c r="R70" s="252"/>
      <c r="S70" s="252">
        <v>276795</v>
      </c>
      <c r="T70" s="253"/>
    </row>
    <row r="71" s="194" customFormat="1" ht="32" customHeight="1" spans="1:20">
      <c r="A71" s="254">
        <v>18.2</v>
      </c>
      <c r="B71" s="154"/>
      <c r="C71" s="155"/>
      <c r="D71" s="155"/>
      <c r="E71" s="255" t="s">
        <v>127</v>
      </c>
      <c r="F71" s="149" t="s">
        <v>128</v>
      </c>
      <c r="G71" s="255"/>
      <c r="H71" s="157"/>
      <c r="I71" s="262"/>
      <c r="J71" s="255"/>
      <c r="K71" s="255"/>
      <c r="L71" s="255">
        <v>100</v>
      </c>
      <c r="M71" s="156" t="s">
        <v>100</v>
      </c>
      <c r="N71" s="168"/>
      <c r="O71" s="168"/>
      <c r="P71" s="263" t="s">
        <v>129</v>
      </c>
      <c r="Q71" s="269"/>
      <c r="R71" s="253"/>
      <c r="S71" s="253">
        <v>121000</v>
      </c>
      <c r="T71" s="253"/>
    </row>
    <row r="72" s="194" customFormat="1" ht="32" customHeight="1" spans="1:20">
      <c r="A72" s="254"/>
      <c r="B72" s="154"/>
      <c r="C72" s="155"/>
      <c r="D72" s="155"/>
      <c r="E72" s="255" t="s">
        <v>64</v>
      </c>
      <c r="F72" s="149" t="s">
        <v>130</v>
      </c>
      <c r="G72" s="255"/>
      <c r="H72" s="157"/>
      <c r="I72" s="262"/>
      <c r="J72" s="255"/>
      <c r="K72" s="255"/>
      <c r="L72" s="255">
        <v>50</v>
      </c>
      <c r="M72" s="156" t="s">
        <v>100</v>
      </c>
      <c r="N72" s="168"/>
      <c r="O72" s="168"/>
      <c r="P72" s="263" t="s">
        <v>131</v>
      </c>
      <c r="Q72" s="269"/>
      <c r="R72" s="253"/>
      <c r="S72" s="253">
        <v>66200</v>
      </c>
      <c r="T72" s="253"/>
    </row>
    <row r="73" s="189" customFormat="1" ht="30" customHeight="1" spans="1:20">
      <c r="A73" s="159" t="s">
        <v>93</v>
      </c>
      <c r="B73" s="159"/>
      <c r="C73" s="160">
        <f>SUM(C8:C71)</f>
        <v>26374091.1</v>
      </c>
      <c r="D73" s="256">
        <f>SUM(D8:D71)</f>
        <v>2500000</v>
      </c>
      <c r="E73" s="257"/>
      <c r="F73" s="257"/>
      <c r="G73" s="257"/>
      <c r="H73" s="257"/>
      <c r="I73" s="264">
        <f t="shared" ref="I73:L73" si="0">SUM(I8:I71)</f>
        <v>316489.09</v>
      </c>
      <c r="J73" s="265"/>
      <c r="K73" s="264">
        <f t="shared" si="0"/>
        <v>13329</v>
      </c>
      <c r="L73" s="264">
        <f>SUM(L8:L72)</f>
        <v>448150</v>
      </c>
      <c r="M73" s="171"/>
      <c r="N73" s="172">
        <f>SUM(N8:N71)</f>
        <v>52640</v>
      </c>
      <c r="O73" s="108"/>
      <c r="P73" s="104"/>
      <c r="Q73" s="270"/>
      <c r="R73" s="271"/>
      <c r="S73" s="272">
        <f>SUM(S8:S72)</f>
        <v>27676396.26</v>
      </c>
      <c r="T73" s="273">
        <f>C73+D73-I73-K73-L73-N73-S73</f>
        <v>367086.75</v>
      </c>
    </row>
    <row r="74" s="189" customFormat="1" ht="30" customHeight="1" spans="1:20">
      <c r="A74" s="159" t="s">
        <v>94</v>
      </c>
      <c r="B74" s="159"/>
      <c r="C74" s="159" t="s">
        <v>95</v>
      </c>
      <c r="D74" s="159"/>
      <c r="E74" s="159"/>
      <c r="F74" s="258">
        <f>P74</f>
        <v>187200</v>
      </c>
      <c r="G74" s="259"/>
      <c r="H74" s="259"/>
      <c r="I74" s="259"/>
      <c r="J74" s="259"/>
      <c r="K74" s="266"/>
      <c r="L74" s="174" t="s">
        <v>96</v>
      </c>
      <c r="M74" s="175"/>
      <c r="N74" s="175"/>
      <c r="O74" s="176" t="s">
        <v>97</v>
      </c>
      <c r="P74" s="267">
        <v>187200</v>
      </c>
      <c r="Q74" s="267"/>
      <c r="R74" s="267"/>
      <c r="S74" s="267"/>
      <c r="T74" s="267"/>
    </row>
    <row r="75" s="189" customFormat="1" ht="30" customHeight="1" spans="1:20">
      <c r="A75" s="159"/>
      <c r="B75" s="159"/>
      <c r="C75" s="159" t="s">
        <v>98</v>
      </c>
      <c r="D75" s="159"/>
      <c r="E75" s="159"/>
      <c r="F75" s="258">
        <v>0</v>
      </c>
      <c r="G75" s="259"/>
      <c r="H75" s="259"/>
      <c r="I75" s="259"/>
      <c r="J75" s="259"/>
      <c r="K75" s="266"/>
      <c r="L75" s="178"/>
      <c r="M75" s="179"/>
      <c r="N75" s="179"/>
      <c r="O75" s="176" t="s">
        <v>99</v>
      </c>
      <c r="P75" s="268" t="str">
        <f>SUBSTITUTE(SUBSTITUTE(TEXT(INT(P74),"[DBNum2][$-804]G/通用格式元"&amp;IF(INT(F82)=F82,"整",""))&amp;TEXT(MID(F82,FIND(".",F82&amp;".0")+1,1),"[DBNum2][$-804]G/通用格式角")&amp;TEXT(MID(F82,FIND(".",F82&amp;".0")+2,1),"[DBNum2][$-804]G/通用格式分"),"零角","零"),"零分","")</f>
        <v>壹拾捌万柒仟贰佰元整</v>
      </c>
      <c r="Q75" s="268"/>
      <c r="R75" s="268"/>
      <c r="S75" s="268"/>
      <c r="T75" s="268"/>
    </row>
    <row r="76" s="189" customFormat="1" spans="2:19">
      <c r="B76" s="195"/>
      <c r="E76" s="196"/>
      <c r="F76" s="196"/>
      <c r="G76" s="196"/>
      <c r="H76" s="196"/>
      <c r="I76" s="196"/>
      <c r="J76" s="196"/>
      <c r="K76" s="196"/>
      <c r="L76" s="196"/>
      <c r="M76" s="10"/>
      <c r="N76" s="196"/>
      <c r="O76" s="195"/>
      <c r="P76" s="196"/>
      <c r="R76" s="196"/>
      <c r="S76" s="196"/>
    </row>
    <row r="77" s="189" customFormat="1" spans="2:19">
      <c r="B77" s="195"/>
      <c r="E77" s="196"/>
      <c r="F77" s="196"/>
      <c r="G77" s="196"/>
      <c r="H77" s="196"/>
      <c r="I77" s="196"/>
      <c r="J77" s="196"/>
      <c r="K77" s="196"/>
      <c r="L77" s="196"/>
      <c r="M77" s="10"/>
      <c r="N77" s="196"/>
      <c r="O77" s="195"/>
      <c r="P77" s="196"/>
      <c r="R77" s="196"/>
      <c r="S77" s="196"/>
    </row>
    <row r="78" s="189" customFormat="1" spans="2:19">
      <c r="B78" s="195"/>
      <c r="E78" s="196"/>
      <c r="F78" s="196"/>
      <c r="G78" s="196"/>
      <c r="H78" s="196"/>
      <c r="I78" s="196"/>
      <c r="J78" s="196"/>
      <c r="K78" s="196"/>
      <c r="L78" s="196"/>
      <c r="M78" s="10"/>
      <c r="N78" s="196"/>
      <c r="O78" s="195"/>
      <c r="P78" s="196"/>
      <c r="R78" s="196"/>
      <c r="S78" s="196"/>
    </row>
    <row r="79" s="189" customFormat="1" spans="2:19">
      <c r="B79" s="195"/>
      <c r="E79" s="196"/>
      <c r="F79" s="196"/>
      <c r="G79" s="196"/>
      <c r="H79" s="196"/>
      <c r="I79" s="196"/>
      <c r="J79" s="196"/>
      <c r="K79" s="196"/>
      <c r="L79" s="196"/>
      <c r="M79" s="10"/>
      <c r="N79" s="196"/>
      <c r="O79" s="195"/>
      <c r="P79" s="196"/>
      <c r="R79" s="196"/>
      <c r="S79" s="196"/>
    </row>
    <row r="80" s="189" customFormat="1" ht="13.5" spans="2:19">
      <c r="B80" s="260"/>
      <c r="E80" s="196"/>
      <c r="F80" s="196"/>
      <c r="G80" s="196"/>
      <c r="H80" s="196"/>
      <c r="I80" s="196"/>
      <c r="J80" s="196"/>
      <c r="K80" s="196"/>
      <c r="L80" s="196"/>
      <c r="M80" s="10"/>
      <c r="N80" s="196"/>
      <c r="O80" s="195"/>
      <c r="P80" s="196"/>
      <c r="R80" s="196"/>
      <c r="S80" s="196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73:B73"/>
    <mergeCell ref="C74:E74"/>
    <mergeCell ref="F74:K74"/>
    <mergeCell ref="P74:T74"/>
    <mergeCell ref="C75:E75"/>
    <mergeCell ref="F75:K75"/>
    <mergeCell ref="P75:T75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A74:B75"/>
    <mergeCell ref="L74:N75"/>
    <mergeCell ref="H21:K22"/>
  </mergeCells>
  <pageMargins left="0.75" right="0.75" top="1" bottom="1" header="0.5" footer="0.5"/>
  <headerFooter/>
  <ignoredErrors>
    <ignoredError sqref="F71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8"/>
  <sheetViews>
    <sheetView tabSelected="1" workbookViewId="0">
      <pane xSplit="1" ySplit="6" topLeftCell="C85" activePane="bottomRight" state="frozen"/>
      <selection/>
      <selection pane="topRight"/>
      <selection pane="bottomLeft"/>
      <selection pane="bottomRight" activeCell="T87" sqref="T87"/>
    </sheetView>
  </sheetViews>
  <sheetFormatPr defaultColWidth="9" defaultRowHeight="11.25"/>
  <cols>
    <col min="1" max="1" width="5.88333333333333" style="8" customWidth="1"/>
    <col min="2" max="2" width="7.88333333333333" style="9" customWidth="1"/>
    <col min="3" max="3" width="9.375" style="2" customWidth="1"/>
    <col min="4" max="4" width="9.5" style="2" customWidth="1"/>
    <col min="5" max="5" width="13" style="10" customWidth="1"/>
    <col min="6" max="6" width="9.75" style="10" customWidth="1"/>
    <col min="7" max="7" width="5.125" style="10" customWidth="1"/>
    <col min="8" max="8" width="6.625" style="10" customWidth="1"/>
    <col min="9" max="9" width="8" style="10" customWidth="1"/>
    <col min="10" max="10" width="6.75" style="10" customWidth="1"/>
    <col min="11" max="11" width="8.5" style="10" customWidth="1"/>
    <col min="12" max="12" width="9.5" style="10" customWidth="1"/>
    <col min="13" max="13" width="13.25" style="10" customWidth="1"/>
    <col min="14" max="14" width="11.5" style="10" customWidth="1"/>
    <col min="15" max="15" width="7.625" style="9" customWidth="1"/>
    <col min="16" max="16" width="20.625" style="10" customWidth="1"/>
    <col min="17" max="17" width="7.125" style="2" customWidth="1"/>
    <col min="18" max="18" width="6.875" style="10" customWidth="1"/>
    <col min="19" max="19" width="12.25" style="10" customWidth="1"/>
    <col min="20" max="20" width="13.25" style="2" customWidth="1"/>
    <col min="21" max="32" width="9" style="2"/>
    <col min="33" max="16384" width="12.25" style="2"/>
  </cols>
  <sheetData>
    <row r="1" s="1" customFormat="1" ht="24.9" customHeight="1" spans="1:19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95"/>
      <c r="Q1" s="12"/>
      <c r="R1" s="12"/>
      <c r="S1" s="12"/>
    </row>
    <row r="2" s="1" customFormat="1" ht="27.9" customHeight="1" spans="1:20">
      <c r="A2" s="13" t="s">
        <v>1</v>
      </c>
      <c r="B2" s="14"/>
      <c r="C2" s="15" t="s">
        <v>2</v>
      </c>
      <c r="D2" s="15"/>
      <c r="E2" s="15"/>
      <c r="F2" s="15"/>
      <c r="G2" s="15"/>
      <c r="H2" s="16" t="s">
        <v>3</v>
      </c>
      <c r="I2" s="96"/>
      <c r="J2" s="96" t="s">
        <v>4</v>
      </c>
      <c r="K2" s="96"/>
      <c r="L2" s="96"/>
      <c r="M2" s="97"/>
      <c r="N2" s="14" t="s">
        <v>5</v>
      </c>
      <c r="O2" s="14"/>
      <c r="P2" s="98">
        <v>2579</v>
      </c>
      <c r="Q2" s="103" t="s">
        <v>6</v>
      </c>
      <c r="R2" s="103"/>
      <c r="S2" s="125" t="s">
        <v>7</v>
      </c>
      <c r="T2" s="125"/>
    </row>
    <row r="3" s="1" customFormat="1" ht="27.9" customHeight="1" spans="1:24">
      <c r="A3" s="13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 s="130"/>
    </row>
    <row r="4" s="1" customFormat="1" ht="27.9" customHeight="1" spans="1:20">
      <c r="A4" s="13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" customFormat="1" ht="27.9" customHeight="1" spans="1:22">
      <c r="A5" s="13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101" t="s">
        <v>33</v>
      </c>
      <c r="Q5" s="133"/>
      <c r="R5" s="133"/>
      <c r="S5" s="131" t="s">
        <v>34</v>
      </c>
      <c r="T5" s="134" t="s">
        <v>35</v>
      </c>
      <c r="V5" s="130"/>
    </row>
    <row r="6" s="1" customFormat="1" ht="27.9" customHeight="1" spans="1:20">
      <c r="A6" s="13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102" t="s">
        <v>41</v>
      </c>
      <c r="Q6" s="135"/>
      <c r="R6" s="135"/>
      <c r="S6" s="131"/>
      <c r="T6" s="134"/>
    </row>
    <row r="7" s="1" customFormat="1" ht="27.9" customHeight="1" spans="1:20">
      <c r="A7" s="13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103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00" t="s">
        <v>51</v>
      </c>
      <c r="Q7" s="17" t="s">
        <v>52</v>
      </c>
      <c r="R7" s="17" t="s">
        <v>53</v>
      </c>
      <c r="S7" s="131"/>
      <c r="T7" s="134"/>
    </row>
    <row r="8" s="2" customFormat="1" ht="31" customHeight="1" spans="1:20">
      <c r="A8" s="29">
        <v>1</v>
      </c>
      <c r="B8" s="30" t="s">
        <v>54</v>
      </c>
      <c r="C8" s="31">
        <v>11974091.1</v>
      </c>
      <c r="D8" s="32"/>
      <c r="E8" s="33" t="s">
        <v>55</v>
      </c>
      <c r="F8" s="34">
        <v>4.305017278369e+18</v>
      </c>
      <c r="G8" s="32"/>
      <c r="H8" s="35">
        <v>0.012</v>
      </c>
      <c r="I8" s="32">
        <v>83689.79</v>
      </c>
      <c r="J8" s="32" t="s">
        <v>56</v>
      </c>
      <c r="K8" s="32">
        <v>5711</v>
      </c>
      <c r="L8" s="32">
        <v>68000</v>
      </c>
      <c r="M8" s="32" t="s">
        <v>57</v>
      </c>
      <c r="N8" s="104">
        <v>22640</v>
      </c>
      <c r="O8" s="104" t="s">
        <v>58</v>
      </c>
      <c r="P8" s="105" t="s">
        <v>59</v>
      </c>
      <c r="Q8" s="136"/>
      <c r="R8" s="32"/>
      <c r="S8" s="32">
        <f>C8-I8-K8-L8-N8</f>
        <v>11794050.31</v>
      </c>
      <c r="T8" s="49"/>
    </row>
    <row r="9" s="2" customFormat="1" ht="16" customHeight="1" spans="1:20">
      <c r="A9" s="36"/>
      <c r="B9" s="37"/>
      <c r="C9" s="38"/>
      <c r="D9" s="39"/>
      <c r="E9" s="40"/>
      <c r="F9" s="41"/>
      <c r="G9" s="39"/>
      <c r="H9" s="42"/>
      <c r="I9" s="39"/>
      <c r="J9" s="39"/>
      <c r="K9" s="39"/>
      <c r="L9" s="39"/>
      <c r="M9" s="39"/>
      <c r="N9" s="106"/>
      <c r="O9" s="106"/>
      <c r="P9" s="107"/>
      <c r="Q9" s="137"/>
      <c r="R9" s="39"/>
      <c r="S9" s="39"/>
      <c r="T9" s="49"/>
    </row>
    <row r="10" s="2" customFormat="1" ht="28" customHeight="1" spans="1:20">
      <c r="A10" s="29">
        <v>2</v>
      </c>
      <c r="B10" s="43">
        <v>43712</v>
      </c>
      <c r="C10" s="44">
        <v>400000</v>
      </c>
      <c r="D10" s="45"/>
      <c r="E10" s="32" t="s">
        <v>60</v>
      </c>
      <c r="F10" s="46">
        <v>175202745165</v>
      </c>
      <c r="G10" s="32"/>
      <c r="H10" s="47">
        <v>0.012</v>
      </c>
      <c r="I10" s="45">
        <v>60000</v>
      </c>
      <c r="J10" s="45" t="s">
        <v>61</v>
      </c>
      <c r="K10" s="32">
        <v>1081</v>
      </c>
      <c r="L10" s="32">
        <v>180000</v>
      </c>
      <c r="M10" s="32" t="s">
        <v>62</v>
      </c>
      <c r="N10" s="104">
        <v>227059</v>
      </c>
      <c r="O10" s="104" t="s">
        <v>63</v>
      </c>
      <c r="P10" s="105"/>
      <c r="Q10" s="104"/>
      <c r="R10" s="104"/>
      <c r="S10" s="104"/>
      <c r="T10" s="49"/>
    </row>
    <row r="11" s="2" customFormat="1" ht="31" customHeight="1" spans="1:20">
      <c r="A11" s="48"/>
      <c r="B11" s="43">
        <v>43714</v>
      </c>
      <c r="C11" s="44">
        <v>2800000</v>
      </c>
      <c r="D11" s="49"/>
      <c r="E11" s="39"/>
      <c r="F11" s="50"/>
      <c r="G11" s="39"/>
      <c r="H11" s="47"/>
      <c r="I11" s="45">
        <v>33600</v>
      </c>
      <c r="J11" s="45" t="s">
        <v>56</v>
      </c>
      <c r="K11" s="39"/>
      <c r="L11" s="39"/>
      <c r="M11" s="39"/>
      <c r="N11" s="106"/>
      <c r="O11" s="106"/>
      <c r="P11" s="107"/>
      <c r="Q11" s="106"/>
      <c r="R11" s="106"/>
      <c r="S11" s="106"/>
      <c r="T11" s="49"/>
    </row>
    <row r="12" s="2" customFormat="1" ht="20.1" customHeight="1" spans="1:20">
      <c r="A12" s="48"/>
      <c r="B12" s="43">
        <v>43717</v>
      </c>
      <c r="C12" s="51"/>
      <c r="D12" s="51"/>
      <c r="E12" s="45" t="s">
        <v>64</v>
      </c>
      <c r="F12" s="52">
        <v>4.3050172783609e+19</v>
      </c>
      <c r="G12" s="53"/>
      <c r="H12" s="53"/>
      <c r="I12" s="53"/>
      <c r="J12" s="53"/>
      <c r="K12" s="53"/>
      <c r="L12" s="53"/>
      <c r="M12" s="53"/>
      <c r="N12" s="108"/>
      <c r="O12" s="108"/>
      <c r="P12" s="109" t="s">
        <v>65</v>
      </c>
      <c r="Q12" s="138"/>
      <c r="R12" s="49"/>
      <c r="S12" s="45">
        <v>400000</v>
      </c>
      <c r="T12" s="49"/>
    </row>
    <row r="13" s="2" customFormat="1" ht="20.1" customHeight="1" spans="1:20">
      <c r="A13" s="36"/>
      <c r="B13" s="43">
        <v>43717</v>
      </c>
      <c r="C13" s="51"/>
      <c r="D13" s="51"/>
      <c r="E13" s="53" t="s">
        <v>66</v>
      </c>
      <c r="F13" s="54" t="s">
        <v>67</v>
      </c>
      <c r="G13" s="53"/>
      <c r="H13" s="53"/>
      <c r="I13" s="53"/>
      <c r="J13" s="53"/>
      <c r="K13" s="53"/>
      <c r="L13" s="53"/>
      <c r="M13" s="53"/>
      <c r="N13" s="108"/>
      <c r="O13" s="108"/>
      <c r="P13" s="109" t="s">
        <v>68</v>
      </c>
      <c r="Q13" s="138"/>
      <c r="R13" s="49"/>
      <c r="S13" s="45">
        <v>2000000</v>
      </c>
      <c r="T13" s="49"/>
    </row>
    <row r="14" s="2" customFormat="1" ht="20.1" customHeight="1" spans="1:20">
      <c r="A14" s="55">
        <v>3</v>
      </c>
      <c r="B14" s="43">
        <v>43720</v>
      </c>
      <c r="C14" s="51"/>
      <c r="D14" s="51"/>
      <c r="E14" s="45" t="s">
        <v>64</v>
      </c>
      <c r="F14" s="52">
        <v>4.3050172783609e+19</v>
      </c>
      <c r="G14" s="53"/>
      <c r="H14" s="53"/>
      <c r="I14" s="53"/>
      <c r="J14" s="53"/>
      <c r="K14" s="53"/>
      <c r="L14" s="53"/>
      <c r="M14" s="53"/>
      <c r="N14" s="108"/>
      <c r="O14" s="108"/>
      <c r="P14" s="109" t="s">
        <v>65</v>
      </c>
      <c r="Q14" s="138"/>
      <c r="R14" s="49"/>
      <c r="S14" s="45">
        <v>290000</v>
      </c>
      <c r="T14" s="49"/>
    </row>
    <row r="15" s="2" customFormat="1" ht="20.1" customHeight="1" spans="1:20">
      <c r="A15" s="29">
        <v>4</v>
      </c>
      <c r="B15" s="30">
        <v>43749</v>
      </c>
      <c r="C15" s="31">
        <v>2000000</v>
      </c>
      <c r="D15" s="56"/>
      <c r="E15" s="32" t="s">
        <v>60</v>
      </c>
      <c r="F15" s="46">
        <v>175202745165</v>
      </c>
      <c r="G15" s="32"/>
      <c r="H15" s="57" t="s">
        <v>69</v>
      </c>
      <c r="I15" s="57"/>
      <c r="J15" s="57"/>
      <c r="K15" s="57"/>
      <c r="L15" s="57"/>
      <c r="M15" s="57"/>
      <c r="N15" s="57"/>
      <c r="O15" s="57"/>
      <c r="P15" s="10"/>
      <c r="Q15" s="136"/>
      <c r="R15" s="136"/>
      <c r="S15" s="136"/>
      <c r="T15" s="136"/>
    </row>
    <row r="16" s="2" customFormat="1" ht="24" customHeight="1" spans="1:20">
      <c r="A16" s="36"/>
      <c r="B16" s="43">
        <v>43750</v>
      </c>
      <c r="C16" s="51"/>
      <c r="D16" s="51"/>
      <c r="E16" s="53" t="s">
        <v>66</v>
      </c>
      <c r="F16" s="54" t="s">
        <v>67</v>
      </c>
      <c r="G16" s="53"/>
      <c r="H16" s="42"/>
      <c r="I16" s="110"/>
      <c r="J16" s="110"/>
      <c r="K16" s="110"/>
      <c r="L16" s="110"/>
      <c r="M16" s="110"/>
      <c r="N16" s="106"/>
      <c r="O16" s="106"/>
      <c r="P16" s="109" t="s">
        <v>68</v>
      </c>
      <c r="Q16" s="138"/>
      <c r="R16" s="49"/>
      <c r="S16" s="45">
        <v>2000000</v>
      </c>
      <c r="T16" s="49"/>
    </row>
    <row r="17" s="2" customFormat="1" ht="20.1" customHeight="1" spans="1:20">
      <c r="A17" s="29">
        <v>5</v>
      </c>
      <c r="B17" s="58">
        <v>43790</v>
      </c>
      <c r="C17" s="51"/>
      <c r="D17" s="51"/>
      <c r="E17" s="45"/>
      <c r="F17" s="59"/>
      <c r="G17" s="53"/>
      <c r="H17" s="47"/>
      <c r="I17" s="53"/>
      <c r="J17" s="53"/>
      <c r="K17" s="53"/>
      <c r="L17" s="53"/>
      <c r="M17" s="53"/>
      <c r="N17" s="108">
        <v>-197059</v>
      </c>
      <c r="O17" s="108" t="s">
        <v>70</v>
      </c>
      <c r="P17" s="109"/>
      <c r="Q17" s="138"/>
      <c r="R17" s="49"/>
      <c r="S17" s="49"/>
      <c r="T17" s="49"/>
    </row>
    <row r="18" s="2" customFormat="1" ht="20.1" customHeight="1" spans="1:20">
      <c r="A18" s="36"/>
      <c r="B18" s="58">
        <v>43790</v>
      </c>
      <c r="C18" s="51"/>
      <c r="D18" s="51"/>
      <c r="E18" s="45" t="s">
        <v>64</v>
      </c>
      <c r="F18" s="52" t="s">
        <v>71</v>
      </c>
      <c r="G18" s="53"/>
      <c r="H18" s="53"/>
      <c r="I18" s="53"/>
      <c r="J18" s="53"/>
      <c r="K18" s="53"/>
      <c r="L18" s="53"/>
      <c r="M18" s="53"/>
      <c r="N18" s="108"/>
      <c r="O18" s="108"/>
      <c r="P18" s="109" t="s">
        <v>72</v>
      </c>
      <c r="Q18" s="138"/>
      <c r="R18" s="49"/>
      <c r="S18" s="45">
        <v>190000</v>
      </c>
      <c r="T18" s="49"/>
    </row>
    <row r="19" s="2" customFormat="1" ht="20.1" customHeight="1" spans="1:20">
      <c r="A19" s="29">
        <v>6</v>
      </c>
      <c r="B19" s="43">
        <v>43837</v>
      </c>
      <c r="C19" s="31">
        <v>680000</v>
      </c>
      <c r="D19" s="51"/>
      <c r="E19" s="45" t="s">
        <v>73</v>
      </c>
      <c r="F19" s="59">
        <v>1.30201071920014e+18</v>
      </c>
      <c r="G19" s="45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9"/>
      <c r="Q19" s="138"/>
      <c r="R19" s="45"/>
      <c r="S19" s="45"/>
      <c r="T19" s="45"/>
    </row>
    <row r="20" s="2" customFormat="1" ht="21" customHeight="1" spans="1:20">
      <c r="A20" s="36"/>
      <c r="B20" s="43">
        <v>43837</v>
      </c>
      <c r="C20" s="51"/>
      <c r="D20" s="51"/>
      <c r="E20" s="45" t="s">
        <v>64</v>
      </c>
      <c r="F20" s="52" t="s">
        <v>71</v>
      </c>
      <c r="G20" s="45"/>
      <c r="H20" s="45"/>
      <c r="I20" s="45"/>
      <c r="J20" s="45"/>
      <c r="K20" s="45"/>
      <c r="L20" s="45">
        <v>100</v>
      </c>
      <c r="M20" s="45" t="s">
        <v>74</v>
      </c>
      <c r="N20" s="108"/>
      <c r="O20" s="108"/>
      <c r="P20" s="109" t="s">
        <v>72</v>
      </c>
      <c r="Q20" s="138"/>
      <c r="R20" s="45"/>
      <c r="S20" s="45">
        <v>322406.25</v>
      </c>
      <c r="T20" s="45"/>
    </row>
    <row r="21" s="3" customFormat="1" ht="21" customHeight="1" spans="1:20">
      <c r="A21" s="48">
        <v>7</v>
      </c>
      <c r="B21" s="43">
        <v>43840</v>
      </c>
      <c r="C21" s="31">
        <v>6666000</v>
      </c>
      <c r="D21" s="51"/>
      <c r="E21" s="45" t="s">
        <v>64</v>
      </c>
      <c r="F21" s="52" t="s">
        <v>75</v>
      </c>
      <c r="G21" s="45"/>
      <c r="H21" s="60" t="s">
        <v>76</v>
      </c>
      <c r="I21" s="112"/>
      <c r="J21" s="112"/>
      <c r="K21" s="112"/>
      <c r="L21" s="53"/>
      <c r="M21" s="45"/>
      <c r="N21" s="108"/>
      <c r="O21" s="108"/>
      <c r="P21" s="105"/>
      <c r="Q21" s="136"/>
      <c r="R21" s="32"/>
      <c r="S21" s="32"/>
      <c r="T21" s="32"/>
    </row>
    <row r="22" s="3" customFormat="1" ht="21" customHeight="1" spans="1:20">
      <c r="A22" s="36"/>
      <c r="B22" s="43">
        <v>43840</v>
      </c>
      <c r="C22" s="31">
        <v>-6666000</v>
      </c>
      <c r="D22" s="51"/>
      <c r="E22" s="45" t="s">
        <v>64</v>
      </c>
      <c r="F22" s="52" t="s">
        <v>77</v>
      </c>
      <c r="G22" s="45"/>
      <c r="H22" s="61"/>
      <c r="I22" s="113"/>
      <c r="J22" s="113"/>
      <c r="K22" s="113"/>
      <c r="L22" s="53"/>
      <c r="M22" s="45"/>
      <c r="N22" s="108"/>
      <c r="O22" s="108"/>
      <c r="P22" s="105" t="s">
        <v>78</v>
      </c>
      <c r="Q22" s="136"/>
      <c r="R22" s="32"/>
      <c r="S22" s="32"/>
      <c r="T22" s="32"/>
    </row>
    <row r="23" s="4" customFormat="1" ht="21" customHeight="1" spans="1:20">
      <c r="A23" s="62">
        <v>8</v>
      </c>
      <c r="B23" s="63">
        <v>43847</v>
      </c>
      <c r="C23" s="64">
        <v>880000</v>
      </c>
      <c r="D23" s="65"/>
      <c r="E23" s="66" t="s">
        <v>79</v>
      </c>
      <c r="F23" s="67" t="s">
        <v>77</v>
      </c>
      <c r="G23" s="66"/>
      <c r="H23" s="57" t="s">
        <v>80</v>
      </c>
      <c r="I23" s="57"/>
      <c r="J23" s="57"/>
      <c r="K23" s="57"/>
      <c r="L23" s="57"/>
      <c r="M23" s="57"/>
      <c r="N23" s="57"/>
      <c r="O23" s="57"/>
      <c r="P23" s="114"/>
      <c r="Q23" s="139"/>
      <c r="R23" s="140"/>
      <c r="S23" s="140"/>
      <c r="T23" s="140"/>
    </row>
    <row r="24" s="3" customFormat="1" ht="21" customHeight="1" spans="1:20">
      <c r="A24" s="48"/>
      <c r="B24" s="43">
        <v>43847</v>
      </c>
      <c r="C24" s="31">
        <v>20000</v>
      </c>
      <c r="D24" s="51"/>
      <c r="E24" s="32" t="s">
        <v>60</v>
      </c>
      <c r="F24" s="46">
        <v>175202745165</v>
      </c>
      <c r="G24" s="45"/>
      <c r="H24" s="45"/>
      <c r="I24" s="45"/>
      <c r="J24" s="45"/>
      <c r="K24" s="45"/>
      <c r="L24" s="31"/>
      <c r="N24" s="108"/>
      <c r="O24" s="108"/>
      <c r="P24" s="105"/>
      <c r="Q24" s="136"/>
      <c r="R24" s="32"/>
      <c r="S24" s="32"/>
      <c r="T24" s="32"/>
    </row>
    <row r="25" s="3" customFormat="1" ht="21" customHeight="1" spans="1:20">
      <c r="A25" s="48"/>
      <c r="B25" s="43">
        <v>43847</v>
      </c>
      <c r="C25" s="51"/>
      <c r="D25" s="51"/>
      <c r="E25" s="45" t="s">
        <v>64</v>
      </c>
      <c r="F25" s="52" t="s">
        <v>81</v>
      </c>
      <c r="G25" s="45"/>
      <c r="H25" s="45"/>
      <c r="I25" s="45"/>
      <c r="J25" s="45"/>
      <c r="K25" s="45"/>
      <c r="L25" s="45">
        <v>100</v>
      </c>
      <c r="M25" s="45" t="s">
        <v>74</v>
      </c>
      <c r="N25" s="108"/>
      <c r="O25" s="108"/>
      <c r="P25" s="105" t="s">
        <v>82</v>
      </c>
      <c r="Q25" s="136"/>
      <c r="R25" s="32"/>
      <c r="S25" s="32">
        <v>201272.4</v>
      </c>
      <c r="T25" s="32"/>
    </row>
    <row r="26" s="3" customFormat="1" ht="21" customHeight="1" spans="1:20">
      <c r="A26" s="36"/>
      <c r="B26" s="43">
        <v>43847</v>
      </c>
      <c r="C26" s="51"/>
      <c r="D26" s="51"/>
      <c r="E26" s="45" t="s">
        <v>64</v>
      </c>
      <c r="F26" s="52" t="s">
        <v>81</v>
      </c>
      <c r="G26" s="45"/>
      <c r="H26" s="45"/>
      <c r="I26" s="45"/>
      <c r="J26" s="45"/>
      <c r="K26" s="45"/>
      <c r="L26" s="45">
        <v>50</v>
      </c>
      <c r="M26" s="45" t="s">
        <v>74</v>
      </c>
      <c r="N26" s="108"/>
      <c r="O26" s="108"/>
      <c r="P26" s="105" t="s">
        <v>82</v>
      </c>
      <c r="Q26" s="136"/>
      <c r="R26" s="32"/>
      <c r="S26" s="32">
        <v>20000</v>
      </c>
      <c r="T26" s="32"/>
    </row>
    <row r="27" s="3" customFormat="1" ht="21" customHeight="1" spans="1:20">
      <c r="A27" s="36">
        <v>9</v>
      </c>
      <c r="B27" s="43">
        <v>43849</v>
      </c>
      <c r="C27" s="51"/>
      <c r="D27" s="51"/>
      <c r="E27" s="45" t="s">
        <v>64</v>
      </c>
      <c r="F27" s="52" t="s">
        <v>81</v>
      </c>
      <c r="G27" s="45"/>
      <c r="H27" s="45"/>
      <c r="I27" s="45"/>
      <c r="J27" s="45"/>
      <c r="K27" s="45"/>
      <c r="L27" s="45">
        <v>100</v>
      </c>
      <c r="M27" s="45" t="s">
        <v>74</v>
      </c>
      <c r="N27" s="108"/>
      <c r="O27" s="108"/>
      <c r="P27" s="105" t="s">
        <v>82</v>
      </c>
      <c r="Q27" s="136"/>
      <c r="R27" s="32"/>
      <c r="S27" s="32">
        <v>350638</v>
      </c>
      <c r="T27" s="32"/>
    </row>
    <row r="28" s="4" customFormat="1" ht="21" customHeight="1" spans="1:20">
      <c r="A28" s="62">
        <v>10</v>
      </c>
      <c r="B28" s="63">
        <v>43849</v>
      </c>
      <c r="C28" s="64">
        <v>4400000</v>
      </c>
      <c r="D28" s="65"/>
      <c r="E28" s="66" t="s">
        <v>79</v>
      </c>
      <c r="F28" s="67" t="s">
        <v>77</v>
      </c>
      <c r="G28" s="66"/>
      <c r="H28" s="68">
        <v>0.012</v>
      </c>
      <c r="I28" s="66">
        <v>63600</v>
      </c>
      <c r="J28" s="66" t="s">
        <v>56</v>
      </c>
      <c r="K28" s="66"/>
      <c r="L28" s="66">
        <v>180000</v>
      </c>
      <c r="M28" s="66" t="s">
        <v>83</v>
      </c>
      <c r="N28" s="115">
        <v>330000</v>
      </c>
      <c r="O28" s="115" t="s">
        <v>84</v>
      </c>
      <c r="P28" s="114"/>
      <c r="Q28" s="139"/>
      <c r="R28" s="140"/>
      <c r="S28" s="140"/>
      <c r="T28" s="140"/>
    </row>
    <row r="29" s="4" customFormat="1" ht="21" customHeight="1" spans="1:20">
      <c r="A29" s="62"/>
      <c r="B29" s="63">
        <v>43852</v>
      </c>
      <c r="C29" s="64">
        <v>400000</v>
      </c>
      <c r="D29" s="65"/>
      <c r="E29" s="66" t="s">
        <v>79</v>
      </c>
      <c r="F29" s="67" t="s">
        <v>77</v>
      </c>
      <c r="G29" s="66"/>
      <c r="H29" s="68">
        <v>0.012</v>
      </c>
      <c r="I29" s="66">
        <v>4800</v>
      </c>
      <c r="J29" s="66" t="s">
        <v>56</v>
      </c>
      <c r="K29" s="66"/>
      <c r="L29" s="66"/>
      <c r="M29" s="66"/>
      <c r="N29" s="115"/>
      <c r="O29" s="115"/>
      <c r="P29" s="114"/>
      <c r="Q29" s="139"/>
      <c r="R29" s="140"/>
      <c r="S29" s="140"/>
      <c r="T29" s="140"/>
    </row>
    <row r="30" s="3" customFormat="1" ht="21" customHeight="1" spans="1:20">
      <c r="A30" s="48"/>
      <c r="B30" s="43">
        <v>43852</v>
      </c>
      <c r="C30" s="31"/>
      <c r="D30" s="51"/>
      <c r="E30" s="45" t="s">
        <v>64</v>
      </c>
      <c r="F30" s="52" t="s">
        <v>81</v>
      </c>
      <c r="G30" s="45"/>
      <c r="H30" s="47"/>
      <c r="I30" s="45"/>
      <c r="J30" s="45"/>
      <c r="K30" s="45"/>
      <c r="L30" s="45"/>
      <c r="M30" s="45"/>
      <c r="N30" s="108"/>
      <c r="O30" s="108"/>
      <c r="P30" s="105" t="s">
        <v>82</v>
      </c>
      <c r="Q30" s="136"/>
      <c r="R30" s="32"/>
      <c r="S30" s="32">
        <v>2962181.3</v>
      </c>
      <c r="T30" s="32"/>
    </row>
    <row r="31" s="3" customFormat="1" ht="21" customHeight="1" spans="1:20">
      <c r="A31" s="48"/>
      <c r="B31" s="43">
        <v>43852</v>
      </c>
      <c r="C31" s="31"/>
      <c r="D31" s="51"/>
      <c r="E31" s="45" t="s">
        <v>85</v>
      </c>
      <c r="F31" s="52" t="s">
        <v>86</v>
      </c>
      <c r="G31" s="45"/>
      <c r="H31" s="47"/>
      <c r="I31" s="45"/>
      <c r="J31" s="45"/>
      <c r="K31" s="45"/>
      <c r="L31" s="45"/>
      <c r="M31" s="45"/>
      <c r="N31" s="108"/>
      <c r="O31" s="108"/>
      <c r="P31" s="105" t="s">
        <v>87</v>
      </c>
      <c r="Q31" s="136"/>
      <c r="R31" s="32"/>
      <c r="S31" s="32">
        <v>50800</v>
      </c>
      <c r="T31" s="32"/>
    </row>
    <row r="32" s="3" customFormat="1" ht="21" customHeight="1" spans="1:20">
      <c r="A32" s="48"/>
      <c r="B32" s="43">
        <v>43852</v>
      </c>
      <c r="C32" s="31"/>
      <c r="D32" s="51"/>
      <c r="E32" s="45" t="s">
        <v>88</v>
      </c>
      <c r="F32" s="52" t="s">
        <v>89</v>
      </c>
      <c r="G32" s="45"/>
      <c r="H32" s="47"/>
      <c r="I32" s="45"/>
      <c r="J32" s="45"/>
      <c r="K32" s="45"/>
      <c r="L32" s="45"/>
      <c r="M32" s="45"/>
      <c r="N32" s="108"/>
      <c r="O32" s="108"/>
      <c r="P32" s="105" t="s">
        <v>90</v>
      </c>
      <c r="Q32" s="136"/>
      <c r="R32" s="32"/>
      <c r="S32" s="32">
        <v>190163</v>
      </c>
      <c r="T32" s="32"/>
    </row>
    <row r="33" s="3" customFormat="1" ht="21" customHeight="1" spans="1:20">
      <c r="A33" s="48"/>
      <c r="B33" s="43">
        <v>43852</v>
      </c>
      <c r="C33" s="31"/>
      <c r="D33" s="51"/>
      <c r="E33" s="45" t="s">
        <v>64</v>
      </c>
      <c r="F33" s="52" t="s">
        <v>91</v>
      </c>
      <c r="G33" s="45"/>
      <c r="H33" s="47"/>
      <c r="I33" s="45"/>
      <c r="J33" s="45"/>
      <c r="K33" s="45"/>
      <c r="L33" s="45"/>
      <c r="M33" s="45"/>
      <c r="N33" s="108"/>
      <c r="O33" s="108"/>
      <c r="P33" s="105" t="s">
        <v>92</v>
      </c>
      <c r="Q33" s="136"/>
      <c r="R33" s="32"/>
      <c r="S33" s="32">
        <v>606973</v>
      </c>
      <c r="T33" s="32"/>
    </row>
    <row r="34" s="3" customFormat="1" ht="21" customHeight="1" spans="1:20">
      <c r="A34" s="36"/>
      <c r="B34" s="43">
        <v>43852</v>
      </c>
      <c r="C34" s="51"/>
      <c r="D34" s="51"/>
      <c r="E34" s="45" t="s">
        <v>66</v>
      </c>
      <c r="F34" s="52" t="s">
        <v>67</v>
      </c>
      <c r="G34" s="45"/>
      <c r="H34" s="45"/>
      <c r="I34" s="45"/>
      <c r="J34" s="45"/>
      <c r="K34" s="45"/>
      <c r="L34" s="45"/>
      <c r="M34" s="45"/>
      <c r="N34" s="108"/>
      <c r="O34" s="108"/>
      <c r="P34" s="105" t="s">
        <v>68</v>
      </c>
      <c r="Q34" s="136"/>
      <c r="R34" s="32"/>
      <c r="S34" s="32">
        <v>400000</v>
      </c>
      <c r="T34" s="32"/>
    </row>
    <row r="35" s="3" customFormat="1" ht="21" customHeight="1" spans="1:20">
      <c r="A35" s="36">
        <v>11</v>
      </c>
      <c r="B35" s="43">
        <v>43852</v>
      </c>
      <c r="C35" s="51"/>
      <c r="D35" s="51"/>
      <c r="E35" s="45" t="s">
        <v>64</v>
      </c>
      <c r="F35" s="52" t="s">
        <v>81</v>
      </c>
      <c r="G35" s="45"/>
      <c r="H35" s="45"/>
      <c r="I35" s="45"/>
      <c r="J35" s="45"/>
      <c r="K35" s="45"/>
      <c r="L35" s="45"/>
      <c r="M35" s="45"/>
      <c r="N35" s="108"/>
      <c r="O35" s="108"/>
      <c r="P35" s="105" t="s">
        <v>82</v>
      </c>
      <c r="Q35" s="136"/>
      <c r="R35" s="32"/>
      <c r="S35" s="32">
        <v>189882.7</v>
      </c>
      <c r="T35" s="32"/>
    </row>
    <row r="36" s="3" customFormat="1" ht="21" customHeight="1" spans="1:20">
      <c r="A36" s="55">
        <v>12</v>
      </c>
      <c r="B36" s="43">
        <v>43885</v>
      </c>
      <c r="C36" s="51"/>
      <c r="D36" s="51"/>
      <c r="E36" s="45"/>
      <c r="F36" s="52"/>
      <c r="G36" s="45"/>
      <c r="H36" s="45"/>
      <c r="I36" s="45"/>
      <c r="J36" s="45"/>
      <c r="K36" s="45"/>
      <c r="L36" s="45"/>
      <c r="M36" s="45"/>
      <c r="N36" s="108">
        <v>-330000</v>
      </c>
      <c r="O36" s="108" t="s">
        <v>70</v>
      </c>
      <c r="P36" s="105"/>
      <c r="Q36" s="136"/>
      <c r="R36" s="32"/>
      <c r="S36" s="32"/>
      <c r="T36" s="32"/>
    </row>
    <row r="37" s="3" customFormat="1" ht="21" customHeight="1" spans="1:20">
      <c r="A37" s="55"/>
      <c r="B37" s="43">
        <v>43885</v>
      </c>
      <c r="C37" s="51"/>
      <c r="D37" s="51"/>
      <c r="E37" s="45" t="s">
        <v>64</v>
      </c>
      <c r="F37" s="52" t="s">
        <v>81</v>
      </c>
      <c r="G37" s="45"/>
      <c r="H37" s="47"/>
      <c r="I37" s="45"/>
      <c r="J37" s="45"/>
      <c r="K37" s="45"/>
      <c r="L37" s="45">
        <v>100</v>
      </c>
      <c r="M37" s="45" t="s">
        <v>100</v>
      </c>
      <c r="N37" s="108"/>
      <c r="O37" s="108"/>
      <c r="P37" s="105" t="s">
        <v>82</v>
      </c>
      <c r="Q37" s="136"/>
      <c r="R37" s="32"/>
      <c r="S37" s="32">
        <v>348711</v>
      </c>
      <c r="T37" s="32"/>
    </row>
    <row r="38" s="3" customFormat="1" ht="21" customHeight="1" spans="1:20">
      <c r="A38" s="29">
        <v>13</v>
      </c>
      <c r="B38" s="30">
        <v>43894</v>
      </c>
      <c r="C38" s="56"/>
      <c r="D38" s="56"/>
      <c r="E38" s="32" t="s">
        <v>64</v>
      </c>
      <c r="F38" s="69" t="s">
        <v>81</v>
      </c>
      <c r="G38" s="32"/>
      <c r="H38" s="35"/>
      <c r="I38" s="32"/>
      <c r="J38" s="32"/>
      <c r="K38" s="32"/>
      <c r="L38" s="32">
        <v>100</v>
      </c>
      <c r="M38" s="32" t="s">
        <v>100</v>
      </c>
      <c r="N38" s="104"/>
      <c r="O38" s="104"/>
      <c r="P38" s="116" t="s">
        <v>103</v>
      </c>
      <c r="Q38" s="136"/>
      <c r="R38" s="32"/>
      <c r="S38" s="32">
        <v>209925</v>
      </c>
      <c r="T38" s="32"/>
    </row>
    <row r="39" s="5" customFormat="1" ht="21" customHeight="1" spans="1:20">
      <c r="A39" s="70">
        <v>14.1</v>
      </c>
      <c r="B39" s="71">
        <v>43908</v>
      </c>
      <c r="C39" s="72"/>
      <c r="D39" s="72"/>
      <c r="E39" s="73" t="s">
        <v>64</v>
      </c>
      <c r="F39" s="74" t="s">
        <v>81</v>
      </c>
      <c r="G39" s="73"/>
      <c r="J39" s="73"/>
      <c r="K39" s="73"/>
      <c r="L39" s="73">
        <v>100</v>
      </c>
      <c r="M39" s="73" t="s">
        <v>100</v>
      </c>
      <c r="N39" s="117"/>
      <c r="O39" s="117"/>
      <c r="P39" s="116" t="s">
        <v>103</v>
      </c>
      <c r="Q39" s="141"/>
      <c r="R39" s="73"/>
      <c r="S39" s="73">
        <v>170000</v>
      </c>
      <c r="T39" s="73"/>
    </row>
    <row r="40" s="3" customFormat="1" ht="32" customHeight="1" spans="1:20">
      <c r="A40" s="36"/>
      <c r="B40" s="75">
        <v>43966</v>
      </c>
      <c r="C40" s="76"/>
      <c r="D40" s="76"/>
      <c r="E40" s="39" t="s">
        <v>64</v>
      </c>
      <c r="F40" s="77" t="s">
        <v>81</v>
      </c>
      <c r="G40" s="39"/>
      <c r="H40" s="47">
        <v>0.012</v>
      </c>
      <c r="I40" s="45">
        <v>4799.3</v>
      </c>
      <c r="J40" s="39"/>
      <c r="K40" s="39"/>
      <c r="L40" s="39">
        <v>12050</v>
      </c>
      <c r="M40" s="118" t="s">
        <v>101</v>
      </c>
      <c r="N40" s="106"/>
      <c r="O40" s="106"/>
      <c r="P40" s="116" t="s">
        <v>103</v>
      </c>
      <c r="Q40" s="142"/>
      <c r="R40" s="143"/>
      <c r="S40" s="45">
        <v>67700</v>
      </c>
      <c r="T40" s="45"/>
    </row>
    <row r="41" s="3" customFormat="1" ht="32" customHeight="1" spans="1:20">
      <c r="A41" s="36"/>
      <c r="B41" s="75"/>
      <c r="C41" s="76"/>
      <c r="D41" s="76"/>
      <c r="E41" s="39"/>
      <c r="F41" s="77"/>
      <c r="G41" s="39"/>
      <c r="H41" s="47"/>
      <c r="I41" s="45"/>
      <c r="J41" s="39"/>
      <c r="K41" s="39"/>
      <c r="L41" s="39"/>
      <c r="M41" s="118"/>
      <c r="N41" s="106"/>
      <c r="O41" s="106"/>
      <c r="P41" s="109"/>
      <c r="Q41" s="138"/>
      <c r="R41" s="45"/>
      <c r="S41" s="45">
        <v>1500</v>
      </c>
      <c r="T41" s="45" t="s">
        <v>102</v>
      </c>
    </row>
    <row r="42" s="3" customFormat="1" ht="32" customHeight="1" spans="1:20">
      <c r="A42" s="36">
        <v>15</v>
      </c>
      <c r="B42" s="75">
        <v>44098</v>
      </c>
      <c r="C42" s="76"/>
      <c r="D42" s="36">
        <v>3000000</v>
      </c>
      <c r="E42" s="39" t="s">
        <v>104</v>
      </c>
      <c r="F42" s="77" t="s">
        <v>105</v>
      </c>
      <c r="G42" s="39"/>
      <c r="H42" s="47"/>
      <c r="I42" s="45"/>
      <c r="J42" s="39"/>
      <c r="K42" s="39"/>
      <c r="L42" s="44"/>
      <c r="M42" s="44"/>
      <c r="N42" s="44"/>
      <c r="O42" s="44"/>
      <c r="P42" s="44"/>
      <c r="Q42" s="136"/>
      <c r="R42" s="32"/>
      <c r="T42" s="32"/>
    </row>
    <row r="43" s="3" customFormat="1" ht="32" customHeight="1" spans="1:20">
      <c r="A43" s="36"/>
      <c r="B43" s="75"/>
      <c r="C43" s="76"/>
      <c r="D43" s="76"/>
      <c r="E43" s="39" t="s">
        <v>64</v>
      </c>
      <c r="F43" s="77" t="s">
        <v>81</v>
      </c>
      <c r="G43" s="39"/>
      <c r="H43" s="47"/>
      <c r="I43" s="45"/>
      <c r="J43" s="39"/>
      <c r="K43" s="39"/>
      <c r="L43" s="39">
        <v>100</v>
      </c>
      <c r="M43" s="39" t="s">
        <v>100</v>
      </c>
      <c r="N43" s="106"/>
      <c r="O43" s="106"/>
      <c r="P43" s="116" t="s">
        <v>103</v>
      </c>
      <c r="Q43" s="136"/>
      <c r="R43" s="32"/>
      <c r="S43" s="32">
        <v>267360.6</v>
      </c>
      <c r="T43" s="32"/>
    </row>
    <row r="44" s="3" customFormat="1" ht="32" customHeight="1" spans="1:20">
      <c r="A44" s="36">
        <v>15.1</v>
      </c>
      <c r="B44" s="75"/>
      <c r="C44" s="76"/>
      <c r="D44" s="76"/>
      <c r="E44" s="39" t="s">
        <v>64</v>
      </c>
      <c r="F44" s="77" t="s">
        <v>81</v>
      </c>
      <c r="G44" s="39"/>
      <c r="H44" s="47"/>
      <c r="I44" s="45"/>
      <c r="J44" s="39"/>
      <c r="K44" s="39"/>
      <c r="L44" s="39">
        <v>100</v>
      </c>
      <c r="M44" s="39" t="s">
        <v>100</v>
      </c>
      <c r="N44" s="106"/>
      <c r="O44" s="106"/>
      <c r="P44" s="109" t="s">
        <v>103</v>
      </c>
      <c r="Q44" s="136"/>
      <c r="R44" s="32"/>
      <c r="S44" s="32">
        <v>217170</v>
      </c>
      <c r="T44" s="32"/>
    </row>
    <row r="45" s="3" customFormat="1" ht="32" customHeight="1" spans="1:20">
      <c r="A45" s="36">
        <v>15.2</v>
      </c>
      <c r="B45" s="75"/>
      <c r="C45" s="76"/>
      <c r="D45" s="76"/>
      <c r="E45" s="39" t="s">
        <v>64</v>
      </c>
      <c r="F45" s="77" t="s">
        <v>81</v>
      </c>
      <c r="G45" s="39"/>
      <c r="H45" s="47"/>
      <c r="I45" s="45"/>
      <c r="J45" s="39"/>
      <c r="K45" s="39"/>
      <c r="L45" s="39">
        <v>100</v>
      </c>
      <c r="M45" s="39" t="s">
        <v>100</v>
      </c>
      <c r="N45" s="106"/>
      <c r="O45" s="106"/>
      <c r="P45" s="109" t="s">
        <v>103</v>
      </c>
      <c r="Q45" s="136"/>
      <c r="R45" s="32"/>
      <c r="S45" s="32">
        <v>215900</v>
      </c>
      <c r="T45" s="32"/>
    </row>
    <row r="46" s="6" customFormat="1" ht="32" customHeight="1" spans="1:20">
      <c r="A46" s="78">
        <v>15.3</v>
      </c>
      <c r="B46" s="79"/>
      <c r="C46" s="80"/>
      <c r="D46" s="80"/>
      <c r="E46" s="81" t="s">
        <v>64</v>
      </c>
      <c r="F46" s="82" t="s">
        <v>81</v>
      </c>
      <c r="G46" s="81"/>
      <c r="H46" s="83"/>
      <c r="I46" s="119"/>
      <c r="J46" s="81"/>
      <c r="K46" s="81"/>
      <c r="L46" s="81">
        <v>100</v>
      </c>
      <c r="M46" s="81" t="s">
        <v>100</v>
      </c>
      <c r="N46" s="120"/>
      <c r="O46" s="120"/>
      <c r="P46" s="100" t="s">
        <v>103</v>
      </c>
      <c r="Q46" s="144"/>
      <c r="R46" s="145"/>
      <c r="S46" s="145">
        <v>230426</v>
      </c>
      <c r="T46" s="145"/>
    </row>
    <row r="47" s="6" customFormat="1" ht="32" customHeight="1" spans="1:20">
      <c r="A47" s="78">
        <v>15.4</v>
      </c>
      <c r="B47" s="79"/>
      <c r="C47" s="80"/>
      <c r="D47" s="80"/>
      <c r="E47" s="81" t="s">
        <v>64</v>
      </c>
      <c r="F47" s="82" t="s">
        <v>81</v>
      </c>
      <c r="G47" s="81"/>
      <c r="H47" s="83"/>
      <c r="I47" s="119"/>
      <c r="J47" s="81"/>
      <c r="K47" s="81"/>
      <c r="L47" s="81">
        <v>100</v>
      </c>
      <c r="M47" s="81" t="s">
        <v>100</v>
      </c>
      <c r="N47" s="120"/>
      <c r="O47" s="120"/>
      <c r="P47" s="100" t="s">
        <v>103</v>
      </c>
      <c r="Q47" s="144"/>
      <c r="R47" s="145"/>
      <c r="S47" s="145">
        <v>234850</v>
      </c>
      <c r="T47" s="145"/>
    </row>
    <row r="48" s="6" customFormat="1" ht="32" customHeight="1" spans="1:20">
      <c r="A48" s="78">
        <v>15.5</v>
      </c>
      <c r="B48" s="79"/>
      <c r="C48" s="80"/>
      <c r="D48" s="80"/>
      <c r="E48" s="81" t="s">
        <v>64</v>
      </c>
      <c r="F48" s="82" t="s">
        <v>81</v>
      </c>
      <c r="G48" s="81"/>
      <c r="H48" s="83"/>
      <c r="I48" s="119"/>
      <c r="J48" s="81"/>
      <c r="K48" s="81"/>
      <c r="L48" s="81">
        <v>100</v>
      </c>
      <c r="M48" s="81" t="s">
        <v>100</v>
      </c>
      <c r="N48" s="120"/>
      <c r="O48" s="120"/>
      <c r="P48" s="100" t="s">
        <v>103</v>
      </c>
      <c r="Q48" s="144"/>
      <c r="R48" s="145"/>
      <c r="S48" s="145">
        <v>219198</v>
      </c>
      <c r="T48" s="145"/>
    </row>
    <row r="49" s="6" customFormat="1" ht="32" customHeight="1" spans="1:20">
      <c r="A49" s="78">
        <v>15.6</v>
      </c>
      <c r="B49" s="79"/>
      <c r="C49" s="80"/>
      <c r="D49" s="80"/>
      <c r="E49" s="81" t="s">
        <v>64</v>
      </c>
      <c r="F49" s="82" t="s">
        <v>81</v>
      </c>
      <c r="G49" s="81"/>
      <c r="H49" s="83"/>
      <c r="I49" s="119"/>
      <c r="J49" s="81"/>
      <c r="K49" s="81"/>
      <c r="L49" s="81">
        <v>100</v>
      </c>
      <c r="M49" s="81" t="s">
        <v>100</v>
      </c>
      <c r="N49" s="120"/>
      <c r="O49" s="120"/>
      <c r="P49" s="100" t="s">
        <v>106</v>
      </c>
      <c r="Q49" s="144"/>
      <c r="R49" s="145"/>
      <c r="S49" s="145">
        <v>215900</v>
      </c>
      <c r="T49" s="145"/>
    </row>
    <row r="50" s="6" customFormat="1" ht="32" customHeight="1" spans="1:20">
      <c r="A50" s="78">
        <v>15.7</v>
      </c>
      <c r="B50" s="79"/>
      <c r="C50" s="80"/>
      <c r="D50" s="80"/>
      <c r="E50" s="81" t="s">
        <v>64</v>
      </c>
      <c r="F50" s="82" t="s">
        <v>81</v>
      </c>
      <c r="G50" s="81"/>
      <c r="H50" s="83"/>
      <c r="I50" s="119"/>
      <c r="J50" s="81"/>
      <c r="K50" s="81"/>
      <c r="L50" s="81">
        <v>100</v>
      </c>
      <c r="M50" s="81" t="s">
        <v>100</v>
      </c>
      <c r="N50" s="120"/>
      <c r="O50" s="120"/>
      <c r="P50" s="100" t="s">
        <v>106</v>
      </c>
      <c r="Q50" s="144"/>
      <c r="R50" s="145"/>
      <c r="S50" s="145">
        <v>209550</v>
      </c>
      <c r="T50" s="145"/>
    </row>
    <row r="51" s="6" customFormat="1" ht="32" customHeight="1" spans="1:20">
      <c r="A51" s="78">
        <v>15.8</v>
      </c>
      <c r="B51" s="79"/>
      <c r="C51" s="80"/>
      <c r="D51" s="80"/>
      <c r="E51" s="81" t="s">
        <v>64</v>
      </c>
      <c r="F51" s="82" t="s">
        <v>81</v>
      </c>
      <c r="G51" s="81"/>
      <c r="H51" s="83"/>
      <c r="I51" s="119"/>
      <c r="J51" s="81"/>
      <c r="K51" s="81"/>
      <c r="L51" s="81">
        <v>100</v>
      </c>
      <c r="M51" s="81" t="s">
        <v>100</v>
      </c>
      <c r="N51" s="120"/>
      <c r="O51" s="120"/>
      <c r="P51" s="100" t="s">
        <v>106</v>
      </c>
      <c r="Q51" s="144"/>
      <c r="R51" s="145"/>
      <c r="S51" s="145">
        <v>244597</v>
      </c>
      <c r="T51" s="145"/>
    </row>
    <row r="52" s="6" customFormat="1" ht="32" customHeight="1" spans="1:20">
      <c r="A52" s="78">
        <v>15.9</v>
      </c>
      <c r="B52" s="79"/>
      <c r="C52" s="80"/>
      <c r="D52" s="80"/>
      <c r="E52" s="81" t="s">
        <v>64</v>
      </c>
      <c r="F52" s="82" t="s">
        <v>81</v>
      </c>
      <c r="G52" s="81"/>
      <c r="H52" s="83"/>
      <c r="I52" s="119"/>
      <c r="J52" s="81"/>
      <c r="K52" s="81"/>
      <c r="L52" s="81">
        <v>100</v>
      </c>
      <c r="M52" s="81" t="s">
        <v>100</v>
      </c>
      <c r="N52" s="120"/>
      <c r="O52" s="120"/>
      <c r="P52" s="100" t="s">
        <v>106</v>
      </c>
      <c r="Q52" s="144"/>
      <c r="R52" s="145"/>
      <c r="S52" s="145">
        <v>220624</v>
      </c>
      <c r="T52" s="145"/>
    </row>
    <row r="53" s="6" customFormat="1" ht="32" customHeight="1" spans="1:20">
      <c r="A53" s="78">
        <v>15.1</v>
      </c>
      <c r="B53" s="79"/>
      <c r="C53" s="80"/>
      <c r="D53" s="80"/>
      <c r="E53" s="81" t="s">
        <v>64</v>
      </c>
      <c r="F53" s="82" t="s">
        <v>81</v>
      </c>
      <c r="G53" s="81"/>
      <c r="H53" s="83"/>
      <c r="I53" s="119"/>
      <c r="J53" s="81"/>
      <c r="K53" s="81"/>
      <c r="L53" s="81">
        <v>100</v>
      </c>
      <c r="M53" s="81" t="s">
        <v>100</v>
      </c>
      <c r="N53" s="120"/>
      <c r="O53" s="120"/>
      <c r="P53" s="100" t="s">
        <v>106</v>
      </c>
      <c r="Q53" s="144"/>
      <c r="R53" s="145"/>
      <c r="S53" s="145">
        <v>226590</v>
      </c>
      <c r="T53" s="145"/>
    </row>
    <row r="54" s="6" customFormat="1" ht="32" customHeight="1" spans="1:20">
      <c r="A54" s="78">
        <v>15.11</v>
      </c>
      <c r="B54" s="79">
        <v>44152</v>
      </c>
      <c r="C54" s="80"/>
      <c r="D54" s="80"/>
      <c r="E54" s="81" t="s">
        <v>64</v>
      </c>
      <c r="F54" s="82" t="s">
        <v>81</v>
      </c>
      <c r="G54" s="81"/>
      <c r="H54" s="83"/>
      <c r="I54" s="119"/>
      <c r="J54" s="81"/>
      <c r="K54" s="81"/>
      <c r="L54" s="81">
        <v>100</v>
      </c>
      <c r="M54" s="81" t="s">
        <v>100</v>
      </c>
      <c r="N54" s="120"/>
      <c r="O54" s="120"/>
      <c r="P54" s="100" t="s">
        <v>106</v>
      </c>
      <c r="Q54" s="144"/>
      <c r="R54" s="145"/>
      <c r="S54" s="145">
        <v>244875</v>
      </c>
      <c r="T54" s="145"/>
    </row>
    <row r="55" s="6" customFormat="1" ht="32" customHeight="1" spans="1:20">
      <c r="A55" s="78">
        <v>15.12</v>
      </c>
      <c r="B55" s="79">
        <v>44153</v>
      </c>
      <c r="C55" s="80"/>
      <c r="D55" s="80"/>
      <c r="E55" s="81" t="s">
        <v>64</v>
      </c>
      <c r="F55" s="82" t="s">
        <v>81</v>
      </c>
      <c r="G55" s="81"/>
      <c r="H55" s="83"/>
      <c r="I55" s="119"/>
      <c r="J55" s="81"/>
      <c r="K55" s="81"/>
      <c r="L55" s="81">
        <v>100</v>
      </c>
      <c r="M55" s="81" t="s">
        <v>100</v>
      </c>
      <c r="N55" s="120"/>
      <c r="O55" s="120"/>
      <c r="P55" s="100" t="s">
        <v>106</v>
      </c>
      <c r="Q55" s="144"/>
      <c r="R55" s="145"/>
      <c r="S55" s="145">
        <v>247698</v>
      </c>
      <c r="T55" s="145"/>
    </row>
    <row r="56" s="6" customFormat="1" ht="32" customHeight="1" spans="1:20">
      <c r="A56" s="78">
        <v>16</v>
      </c>
      <c r="B56" s="79">
        <v>44161</v>
      </c>
      <c r="C56" s="78">
        <v>1000000</v>
      </c>
      <c r="D56" s="80"/>
      <c r="E56" s="81" t="s">
        <v>107</v>
      </c>
      <c r="F56" s="82" t="s">
        <v>108</v>
      </c>
      <c r="G56" s="81"/>
      <c r="H56" s="84">
        <v>0.012</v>
      </c>
      <c r="I56" s="119">
        <f>C56*H56</f>
        <v>12000</v>
      </c>
      <c r="J56" s="81"/>
      <c r="K56" s="81"/>
      <c r="L56" s="81"/>
      <c r="M56" s="81"/>
      <c r="N56" s="120"/>
      <c r="O56" s="120"/>
      <c r="P56" s="121"/>
      <c r="Q56" s="144"/>
      <c r="R56" s="145"/>
      <c r="S56" s="145"/>
      <c r="T56" s="145"/>
    </row>
    <row r="57" s="6" customFormat="1" ht="32" customHeight="1" spans="1:20">
      <c r="A57" s="78"/>
      <c r="B57" s="79"/>
      <c r="C57" s="78"/>
      <c r="D57" s="80"/>
      <c r="E57" s="81" t="s">
        <v>64</v>
      </c>
      <c r="F57" s="82" t="s">
        <v>81</v>
      </c>
      <c r="G57" s="81"/>
      <c r="H57" s="83"/>
      <c r="I57" s="119"/>
      <c r="J57" s="81"/>
      <c r="K57" s="81"/>
      <c r="L57" s="81">
        <v>100</v>
      </c>
      <c r="M57" s="81" t="s">
        <v>100</v>
      </c>
      <c r="N57" s="120"/>
      <c r="O57" s="120"/>
      <c r="P57" s="100" t="s">
        <v>106</v>
      </c>
      <c r="Q57" s="144"/>
      <c r="R57" s="145"/>
      <c r="S57" s="145">
        <v>262932</v>
      </c>
      <c r="T57" s="145"/>
    </row>
    <row r="58" s="6" customFormat="1" ht="32" customHeight="1" spans="1:20">
      <c r="A58" s="78">
        <v>16.1</v>
      </c>
      <c r="B58" s="79">
        <v>44169</v>
      </c>
      <c r="C58" s="78"/>
      <c r="D58" s="80"/>
      <c r="E58" s="81" t="s">
        <v>64</v>
      </c>
      <c r="F58" s="82" t="s">
        <v>81</v>
      </c>
      <c r="G58" s="81"/>
      <c r="H58" s="83"/>
      <c r="I58" s="119"/>
      <c r="J58" s="81"/>
      <c r="K58" s="81"/>
      <c r="L58" s="81">
        <v>100</v>
      </c>
      <c r="M58" s="81" t="s">
        <v>100</v>
      </c>
      <c r="N58" s="120"/>
      <c r="O58" s="120"/>
      <c r="P58" s="100" t="s">
        <v>106</v>
      </c>
      <c r="Q58" s="144"/>
      <c r="R58" s="145"/>
      <c r="S58" s="145">
        <v>264040</v>
      </c>
      <c r="T58" s="145"/>
    </row>
    <row r="59" s="6" customFormat="1" ht="32" customHeight="1" spans="1:20">
      <c r="A59" s="85">
        <v>16.2</v>
      </c>
      <c r="B59" s="86">
        <v>44172</v>
      </c>
      <c r="C59" s="87"/>
      <c r="D59" s="80"/>
      <c r="E59" s="81" t="s">
        <v>110</v>
      </c>
      <c r="F59" s="295" t="s">
        <v>111</v>
      </c>
      <c r="G59" s="81"/>
      <c r="H59" s="83"/>
      <c r="I59" s="119"/>
      <c r="J59" s="81"/>
      <c r="K59" s="81"/>
      <c r="L59" s="81">
        <v>150</v>
      </c>
      <c r="M59" s="81" t="s">
        <v>100</v>
      </c>
      <c r="N59" s="120"/>
      <c r="O59" s="120"/>
      <c r="P59" s="121" t="s">
        <v>112</v>
      </c>
      <c r="Q59" s="144"/>
      <c r="R59" s="145"/>
      <c r="S59" s="145">
        <v>100000</v>
      </c>
      <c r="T59" s="145"/>
    </row>
    <row r="60" s="6" customFormat="1" ht="32" customHeight="1" spans="1:20">
      <c r="A60" s="85"/>
      <c r="B60" s="86"/>
      <c r="C60" s="87"/>
      <c r="D60" s="80"/>
      <c r="E60" s="81" t="s">
        <v>113</v>
      </c>
      <c r="F60" s="295" t="s">
        <v>114</v>
      </c>
      <c r="G60" s="81"/>
      <c r="H60" s="83"/>
      <c r="I60" s="119"/>
      <c r="J60" s="81"/>
      <c r="K60" s="81"/>
      <c r="L60" s="81">
        <v>5000</v>
      </c>
      <c r="M60" s="81" t="s">
        <v>115</v>
      </c>
      <c r="N60" s="120"/>
      <c r="O60" s="120"/>
      <c r="P60" s="121" t="s">
        <v>116</v>
      </c>
      <c r="Q60" s="144"/>
      <c r="R60" s="145"/>
      <c r="S60" s="145">
        <v>50000</v>
      </c>
      <c r="T60" s="145"/>
    </row>
    <row r="61" s="6" customFormat="1" ht="32" customHeight="1" spans="1:20">
      <c r="A61" s="78">
        <v>17</v>
      </c>
      <c r="B61" s="79">
        <v>44190</v>
      </c>
      <c r="C61" s="78">
        <v>50000</v>
      </c>
      <c r="D61" s="80"/>
      <c r="E61" s="81" t="s">
        <v>107</v>
      </c>
      <c r="F61" s="82" t="s">
        <v>108</v>
      </c>
      <c r="G61" s="81"/>
      <c r="H61" s="83">
        <v>0.012</v>
      </c>
      <c r="I61" s="119">
        <f>C61*H61</f>
        <v>600</v>
      </c>
      <c r="J61" s="81"/>
      <c r="K61" s="81"/>
      <c r="L61" s="81">
        <v>100</v>
      </c>
      <c r="M61" s="81" t="s">
        <v>100</v>
      </c>
      <c r="N61" s="120"/>
      <c r="O61" s="120"/>
      <c r="P61" s="100"/>
      <c r="Q61" s="144"/>
      <c r="R61" s="145"/>
      <c r="S61" s="145"/>
      <c r="T61" s="145"/>
    </row>
    <row r="62" s="6" customFormat="1" ht="32" customHeight="1" spans="1:20">
      <c r="A62" s="78"/>
      <c r="B62" s="79"/>
      <c r="C62" s="78"/>
      <c r="D62" s="80"/>
      <c r="E62" s="81" t="s">
        <v>120</v>
      </c>
      <c r="F62" s="295" t="s">
        <v>121</v>
      </c>
      <c r="G62" s="81"/>
      <c r="H62" s="83"/>
      <c r="I62" s="119"/>
      <c r="J62" s="81"/>
      <c r="K62" s="81"/>
      <c r="L62" s="81"/>
      <c r="M62" s="81"/>
      <c r="N62" s="120"/>
      <c r="O62" s="120"/>
      <c r="P62" s="121" t="s">
        <v>122</v>
      </c>
      <c r="Q62" s="144"/>
      <c r="R62" s="145"/>
      <c r="S62" s="145">
        <v>358000</v>
      </c>
      <c r="T62" s="145"/>
    </row>
    <row r="63" s="6" customFormat="1" ht="32" customHeight="1" spans="1:20">
      <c r="A63" s="78"/>
      <c r="B63" s="79"/>
      <c r="C63" s="78"/>
      <c r="D63" s="80"/>
      <c r="E63" s="81"/>
      <c r="F63" s="88"/>
      <c r="G63" s="81"/>
      <c r="H63" s="83"/>
      <c r="I63" s="119"/>
      <c r="J63" s="81"/>
      <c r="K63" s="81"/>
      <c r="L63" s="81"/>
      <c r="M63" s="81"/>
      <c r="N63" s="120"/>
      <c r="O63" s="120"/>
      <c r="P63" s="121"/>
      <c r="Q63" s="144"/>
      <c r="R63" s="145"/>
      <c r="S63" s="145"/>
      <c r="T63" s="145"/>
    </row>
    <row r="64" s="7" customFormat="1" ht="32" customHeight="1" spans="1:20">
      <c r="A64" s="89">
        <v>18</v>
      </c>
      <c r="B64" s="90">
        <v>44249</v>
      </c>
      <c r="C64" s="89">
        <v>1770000</v>
      </c>
      <c r="D64" s="91"/>
      <c r="E64" s="92" t="s">
        <v>107</v>
      </c>
      <c r="F64" s="93" t="s">
        <v>108</v>
      </c>
      <c r="G64" s="92"/>
      <c r="H64" s="94">
        <v>0.012</v>
      </c>
      <c r="I64" s="122">
        <f>C64*H64</f>
        <v>21240</v>
      </c>
      <c r="J64" s="92"/>
      <c r="K64" s="92"/>
      <c r="L64" s="92"/>
      <c r="M64" s="92"/>
      <c r="N64" s="123"/>
      <c r="O64" s="123"/>
      <c r="P64" s="124"/>
      <c r="Q64" s="146"/>
      <c r="R64" s="147"/>
      <c r="S64" s="147"/>
      <c r="T64" s="148"/>
    </row>
    <row r="65" s="6" customFormat="1" ht="32" customHeight="1" spans="1:20">
      <c r="A65" s="89">
        <v>18.1</v>
      </c>
      <c r="B65" s="90">
        <v>44284</v>
      </c>
      <c r="C65" s="89"/>
      <c r="D65" s="91">
        <v>-500000</v>
      </c>
      <c r="E65" s="92"/>
      <c r="F65" s="149"/>
      <c r="G65" s="92"/>
      <c r="H65" s="94"/>
      <c r="I65" s="122"/>
      <c r="J65" s="92"/>
      <c r="K65" s="92"/>
      <c r="L65" s="92">
        <v>100</v>
      </c>
      <c r="M65" s="92" t="s">
        <v>100</v>
      </c>
      <c r="N65" s="123"/>
      <c r="O65" s="123"/>
      <c r="P65" s="166" t="s">
        <v>123</v>
      </c>
      <c r="Q65" s="146"/>
      <c r="R65" s="147"/>
      <c r="S65" s="147">
        <v>100000</v>
      </c>
      <c r="T65" s="148"/>
    </row>
    <row r="66" s="6" customFormat="1" ht="32" customHeight="1" spans="1:20">
      <c r="A66" s="89"/>
      <c r="B66" s="90"/>
      <c r="C66" s="89"/>
      <c r="D66" s="150"/>
      <c r="E66" s="92"/>
      <c r="F66" s="149"/>
      <c r="G66" s="92"/>
      <c r="H66" s="94"/>
      <c r="I66" s="122"/>
      <c r="J66" s="92"/>
      <c r="K66" s="92"/>
      <c r="L66" s="92">
        <v>50</v>
      </c>
      <c r="M66" s="92" t="s">
        <v>100</v>
      </c>
      <c r="N66" s="123"/>
      <c r="O66" s="123"/>
      <c r="P66" s="124" t="s">
        <v>124</v>
      </c>
      <c r="Q66" s="146"/>
      <c r="R66" s="147"/>
      <c r="S66" s="147">
        <v>30000</v>
      </c>
      <c r="T66" s="148"/>
    </row>
    <row r="67" s="6" customFormat="1" ht="32" customHeight="1" spans="1:20">
      <c r="A67" s="89"/>
      <c r="B67" s="90"/>
      <c r="C67" s="89"/>
      <c r="D67" s="150"/>
      <c r="E67" s="92"/>
      <c r="F67" s="149"/>
      <c r="G67" s="92"/>
      <c r="H67" s="94"/>
      <c r="I67" s="122"/>
      <c r="J67" s="92"/>
      <c r="K67" s="92"/>
      <c r="L67" s="92">
        <v>50</v>
      </c>
      <c r="M67" s="92" t="s">
        <v>100</v>
      </c>
      <c r="N67" s="123"/>
      <c r="O67" s="123"/>
      <c r="P67" s="124" t="s">
        <v>125</v>
      </c>
      <c r="Q67" s="146"/>
      <c r="R67" s="147"/>
      <c r="S67" s="147">
        <v>46487.7</v>
      </c>
      <c r="T67" s="148"/>
    </row>
    <row r="68" s="6" customFormat="1" ht="32" customHeight="1" spans="1:20">
      <c r="A68" s="89"/>
      <c r="B68" s="90"/>
      <c r="C68" s="89"/>
      <c r="D68" s="150"/>
      <c r="E68" s="92"/>
      <c r="F68" s="149"/>
      <c r="G68" s="92"/>
      <c r="H68" s="94"/>
      <c r="I68" s="122"/>
      <c r="J68" s="92"/>
      <c r="K68" s="92"/>
      <c r="L68" s="92">
        <v>100</v>
      </c>
      <c r="M68" s="92" t="s">
        <v>100</v>
      </c>
      <c r="N68" s="123"/>
      <c r="O68" s="123"/>
      <c r="P68" s="124" t="s">
        <v>68</v>
      </c>
      <c r="Q68" s="146"/>
      <c r="R68" s="147"/>
      <c r="S68" s="147">
        <v>200000</v>
      </c>
      <c r="T68" s="148"/>
    </row>
    <row r="69" s="6" customFormat="1" ht="32" customHeight="1" spans="1:20">
      <c r="A69" s="89"/>
      <c r="B69" s="90"/>
      <c r="C69" s="89"/>
      <c r="D69" s="150"/>
      <c r="E69" s="92"/>
      <c r="F69" s="149"/>
      <c r="G69" s="92"/>
      <c r="H69" s="94"/>
      <c r="I69" s="122"/>
      <c r="J69" s="92"/>
      <c r="K69" s="92"/>
      <c r="L69" s="92">
        <v>50</v>
      </c>
      <c r="M69" s="92" t="s">
        <v>100</v>
      </c>
      <c r="N69" s="123"/>
      <c r="O69" s="123"/>
      <c r="P69" s="124" t="s">
        <v>103</v>
      </c>
      <c r="Q69" s="146"/>
      <c r="R69" s="147"/>
      <c r="S69" s="147">
        <v>40000</v>
      </c>
      <c r="T69" s="148"/>
    </row>
    <row r="70" s="6" customFormat="1" ht="32" customHeight="1" spans="1:20">
      <c r="A70" s="89"/>
      <c r="B70" s="90"/>
      <c r="C70" s="89"/>
      <c r="D70" s="150"/>
      <c r="E70" s="92"/>
      <c r="F70" s="149"/>
      <c r="G70" s="92"/>
      <c r="H70" s="94"/>
      <c r="I70" s="122"/>
      <c r="J70" s="92"/>
      <c r="K70" s="92"/>
      <c r="L70" s="92">
        <v>200</v>
      </c>
      <c r="M70" s="92" t="s">
        <v>100</v>
      </c>
      <c r="N70" s="123"/>
      <c r="O70" s="123"/>
      <c r="P70" s="124" t="s">
        <v>126</v>
      </c>
      <c r="Q70" s="146"/>
      <c r="R70" s="147"/>
      <c r="S70" s="147">
        <v>276795</v>
      </c>
      <c r="T70" s="148"/>
    </row>
    <row r="71" s="7" customFormat="1" ht="32" customHeight="1" spans="1:20">
      <c r="A71" s="89">
        <v>18.2</v>
      </c>
      <c r="B71" s="90">
        <v>44295</v>
      </c>
      <c r="C71" s="150"/>
      <c r="D71" s="150"/>
      <c r="E71" s="92" t="s">
        <v>127</v>
      </c>
      <c r="F71" s="151" t="s">
        <v>128</v>
      </c>
      <c r="G71" s="92"/>
      <c r="H71" s="94"/>
      <c r="I71" s="122"/>
      <c r="J71" s="92"/>
      <c r="K71" s="92"/>
      <c r="L71" s="92">
        <v>100</v>
      </c>
      <c r="M71" s="92" t="s">
        <v>100</v>
      </c>
      <c r="N71" s="123"/>
      <c r="O71" s="123"/>
      <c r="P71" s="124" t="s">
        <v>129</v>
      </c>
      <c r="Q71" s="146"/>
      <c r="R71" s="147"/>
      <c r="S71" s="147">
        <v>121000</v>
      </c>
      <c r="T71" s="148"/>
    </row>
    <row r="72" s="7" customFormat="1" ht="32" customHeight="1" spans="1:20">
      <c r="A72" s="89"/>
      <c r="B72" s="90"/>
      <c r="C72" s="150"/>
      <c r="D72" s="150"/>
      <c r="E72" s="92" t="s">
        <v>64</v>
      </c>
      <c r="F72" s="151" t="s">
        <v>130</v>
      </c>
      <c r="G72" s="92"/>
      <c r="H72" s="94"/>
      <c r="I72" s="122"/>
      <c r="J72" s="92"/>
      <c r="K72" s="92"/>
      <c r="L72" s="92">
        <v>50</v>
      </c>
      <c r="M72" s="92" t="s">
        <v>100</v>
      </c>
      <c r="N72" s="123"/>
      <c r="O72" s="123"/>
      <c r="P72" s="124" t="s">
        <v>131</v>
      </c>
      <c r="Q72" s="146"/>
      <c r="R72" s="147"/>
      <c r="S72" s="147">
        <v>66200</v>
      </c>
      <c r="T72" s="148"/>
    </row>
    <row r="73" s="7" customFormat="1" ht="32" customHeight="1" spans="1:20">
      <c r="A73" s="89">
        <v>18.3</v>
      </c>
      <c r="B73" s="90">
        <v>44298</v>
      </c>
      <c r="C73" s="150"/>
      <c r="D73" s="150"/>
      <c r="E73" s="92" t="s">
        <v>132</v>
      </c>
      <c r="F73" s="151" t="s">
        <v>133</v>
      </c>
      <c r="G73" s="92"/>
      <c r="H73" s="94"/>
      <c r="I73" s="122"/>
      <c r="J73" s="92"/>
      <c r="K73" s="92"/>
      <c r="L73" s="92">
        <v>50</v>
      </c>
      <c r="M73" s="92" t="s">
        <v>100</v>
      </c>
      <c r="N73" s="123"/>
      <c r="O73" s="123"/>
      <c r="P73" s="124" t="s">
        <v>134</v>
      </c>
      <c r="Q73" s="146"/>
      <c r="R73" s="147"/>
      <c r="S73" s="147">
        <v>5250</v>
      </c>
      <c r="T73" s="148"/>
    </row>
    <row r="74" s="7" customFormat="1" ht="32" customHeight="1" spans="1:20">
      <c r="A74" s="89">
        <v>18.4</v>
      </c>
      <c r="B74" s="90">
        <v>44316</v>
      </c>
      <c r="C74" s="150"/>
      <c r="D74" s="150"/>
      <c r="E74" s="92"/>
      <c r="F74" s="151"/>
      <c r="G74" s="92"/>
      <c r="H74" s="94"/>
      <c r="I74" s="122"/>
      <c r="J74" s="92"/>
      <c r="K74" s="92"/>
      <c r="L74" s="92">
        <v>100</v>
      </c>
      <c r="M74" s="92" t="s">
        <v>100</v>
      </c>
      <c r="N74" s="123"/>
      <c r="O74" s="123"/>
      <c r="P74" s="124" t="s">
        <v>103</v>
      </c>
      <c r="Q74" s="146"/>
      <c r="R74" s="147"/>
      <c r="S74" s="147">
        <v>120000</v>
      </c>
      <c r="T74" s="148"/>
    </row>
    <row r="75" s="6" customFormat="1" ht="32" customHeight="1" spans="1:20">
      <c r="A75" s="78">
        <v>19.1</v>
      </c>
      <c r="B75" s="79">
        <v>44411</v>
      </c>
      <c r="C75" s="78">
        <v>1000000</v>
      </c>
      <c r="D75" s="80"/>
      <c r="E75" s="81"/>
      <c r="F75" s="152"/>
      <c r="G75" s="81"/>
      <c r="H75" s="83">
        <v>0.012</v>
      </c>
      <c r="I75" s="119">
        <f>C75*H75</f>
        <v>12000</v>
      </c>
      <c r="J75" s="81" t="s">
        <v>56</v>
      </c>
      <c r="K75" s="81"/>
      <c r="L75" s="81">
        <v>9071.5</v>
      </c>
      <c r="M75" s="81" t="s">
        <v>135</v>
      </c>
      <c r="N75" s="120"/>
      <c r="O75" s="120"/>
      <c r="P75" s="121"/>
      <c r="Q75" s="144"/>
      <c r="R75" s="145"/>
      <c r="S75" s="145"/>
      <c r="T75" s="145"/>
    </row>
    <row r="76" s="6" customFormat="1" ht="32" customHeight="1" spans="1:20">
      <c r="A76" s="78"/>
      <c r="B76" s="79"/>
      <c r="C76" s="80"/>
      <c r="D76" s="80"/>
      <c r="E76" s="81"/>
      <c r="F76" s="152"/>
      <c r="G76" s="81"/>
      <c r="H76" s="83"/>
      <c r="I76" s="119"/>
      <c r="J76" s="81"/>
      <c r="K76" s="81"/>
      <c r="L76" s="81">
        <v>100</v>
      </c>
      <c r="M76" s="81" t="s">
        <v>100</v>
      </c>
      <c r="N76" s="120"/>
      <c r="O76" s="120"/>
      <c r="P76" s="121" t="s">
        <v>136</v>
      </c>
      <c r="Q76" s="144"/>
      <c r="R76" s="145"/>
      <c r="S76" s="145">
        <v>100000</v>
      </c>
      <c r="T76" s="145"/>
    </row>
    <row r="77" s="6" customFormat="1" ht="32" customHeight="1" spans="1:20">
      <c r="A77" s="78"/>
      <c r="B77" s="79"/>
      <c r="C77" s="80"/>
      <c r="D77" s="80"/>
      <c r="E77" s="81"/>
      <c r="F77" s="152"/>
      <c r="G77" s="81"/>
      <c r="H77" s="83"/>
      <c r="I77" s="119"/>
      <c r="J77" s="81"/>
      <c r="K77" s="81"/>
      <c r="L77" s="81">
        <v>100</v>
      </c>
      <c r="M77" s="81" t="s">
        <v>100</v>
      </c>
      <c r="N77" s="120"/>
      <c r="O77" s="120"/>
      <c r="P77" s="121" t="s">
        <v>137</v>
      </c>
      <c r="Q77" s="144"/>
      <c r="R77" s="145"/>
      <c r="S77" s="145">
        <v>51800</v>
      </c>
      <c r="T77" s="145"/>
    </row>
    <row r="78" s="6" customFormat="1" ht="32" customHeight="1" spans="1:20">
      <c r="A78" s="78">
        <v>19.2</v>
      </c>
      <c r="B78" s="79">
        <v>44483</v>
      </c>
      <c r="C78" s="80"/>
      <c r="D78" s="80"/>
      <c r="E78" s="81"/>
      <c r="F78" s="152"/>
      <c r="G78" s="81"/>
      <c r="H78" s="83"/>
      <c r="I78" s="119"/>
      <c r="J78" s="81"/>
      <c r="K78" s="81"/>
      <c r="L78" s="81">
        <v>50</v>
      </c>
      <c r="M78" s="81" t="s">
        <v>100</v>
      </c>
      <c r="N78" s="120"/>
      <c r="O78" s="120"/>
      <c r="P78" s="121" t="s">
        <v>138</v>
      </c>
      <c r="Q78" s="181">
        <v>89750</v>
      </c>
      <c r="R78" s="145"/>
      <c r="S78" s="145">
        <v>30000</v>
      </c>
      <c r="T78" s="145"/>
    </row>
    <row r="79" s="6" customFormat="1" ht="32" customHeight="1" spans="1:20">
      <c r="A79" s="78">
        <v>19.3</v>
      </c>
      <c r="B79" s="79">
        <v>44484</v>
      </c>
      <c r="C79" s="80"/>
      <c r="D79" s="80"/>
      <c r="E79" s="81"/>
      <c r="F79" s="152"/>
      <c r="G79" s="81"/>
      <c r="H79" s="83"/>
      <c r="I79" s="119"/>
      <c r="J79" s="81"/>
      <c r="K79" s="81"/>
      <c r="L79" s="81">
        <v>50</v>
      </c>
      <c r="M79" s="81" t="s">
        <v>100</v>
      </c>
      <c r="N79" s="120"/>
      <c r="O79" s="120"/>
      <c r="P79" s="121" t="s">
        <v>139</v>
      </c>
      <c r="Q79" s="181">
        <v>21840</v>
      </c>
      <c r="R79" s="145"/>
      <c r="S79" s="145">
        <v>5000</v>
      </c>
      <c r="T79" s="145"/>
    </row>
    <row r="80" s="6" customFormat="1" ht="32" customHeight="1" spans="1:20">
      <c r="A80" s="78">
        <v>19.4</v>
      </c>
      <c r="B80" s="79">
        <v>44490</v>
      </c>
      <c r="C80" s="80"/>
      <c r="D80" s="80"/>
      <c r="E80" s="81"/>
      <c r="F80" s="152"/>
      <c r="G80" s="81"/>
      <c r="H80" s="83"/>
      <c r="I80" s="119"/>
      <c r="J80" s="81"/>
      <c r="K80" s="81"/>
      <c r="L80" s="81">
        <v>100</v>
      </c>
      <c r="M80" s="81" t="s">
        <v>100</v>
      </c>
      <c r="N80" s="120"/>
      <c r="O80" s="120"/>
      <c r="P80" s="121" t="s">
        <v>140</v>
      </c>
      <c r="Q80" s="181"/>
      <c r="R80" s="145"/>
      <c r="S80" s="145">
        <v>16840</v>
      </c>
      <c r="T80" s="145"/>
    </row>
    <row r="81" s="6" customFormat="1" ht="32" customHeight="1" spans="1:20">
      <c r="A81" s="78">
        <v>19.5</v>
      </c>
      <c r="B81" s="79">
        <v>44490</v>
      </c>
      <c r="C81" s="80"/>
      <c r="D81" s="80"/>
      <c r="E81" s="81"/>
      <c r="F81" s="152"/>
      <c r="G81" s="81"/>
      <c r="H81" s="83"/>
      <c r="I81" s="119"/>
      <c r="J81" s="81"/>
      <c r="K81" s="81"/>
      <c r="L81" s="81">
        <f>12000*3</f>
        <v>36000</v>
      </c>
      <c r="M81" s="81" t="s">
        <v>141</v>
      </c>
      <c r="N81" s="120"/>
      <c r="O81" s="120"/>
      <c r="P81" s="121" t="s">
        <v>138</v>
      </c>
      <c r="Q81" s="181"/>
      <c r="R81" s="145"/>
      <c r="S81" s="145">
        <v>59750</v>
      </c>
      <c r="T81" s="145"/>
    </row>
    <row r="82" s="6" customFormat="1" ht="32" customHeight="1" spans="1:20">
      <c r="A82" s="78">
        <v>19.6</v>
      </c>
      <c r="B82" s="79">
        <v>44525</v>
      </c>
      <c r="C82" s="80"/>
      <c r="D82" s="80"/>
      <c r="E82" s="81"/>
      <c r="F82" s="152"/>
      <c r="G82" s="81"/>
      <c r="H82" s="83"/>
      <c r="I82" s="119"/>
      <c r="J82" s="81"/>
      <c r="K82" s="81"/>
      <c r="L82" s="81">
        <v>100</v>
      </c>
      <c r="M82" s="81" t="s">
        <v>74</v>
      </c>
      <c r="N82" s="120"/>
      <c r="O82" s="120"/>
      <c r="P82" s="121" t="s">
        <v>142</v>
      </c>
      <c r="Q82" s="181"/>
      <c r="R82" s="145"/>
      <c r="S82" s="145">
        <v>54260</v>
      </c>
      <c r="T82" s="145"/>
    </row>
    <row r="83" s="6" customFormat="1" ht="32" customHeight="1" spans="1:20">
      <c r="A83" s="78">
        <v>19.7</v>
      </c>
      <c r="B83" s="79">
        <v>44537</v>
      </c>
      <c r="C83" s="80"/>
      <c r="D83" s="80"/>
      <c r="E83" s="81"/>
      <c r="F83" s="152"/>
      <c r="G83" s="81"/>
      <c r="H83" s="83"/>
      <c r="I83" s="119"/>
      <c r="J83" s="81"/>
      <c r="K83" s="81"/>
      <c r="L83" s="81">
        <f>1348.27+1734.72</f>
        <v>3082.99</v>
      </c>
      <c r="M83" s="81" t="s">
        <v>143</v>
      </c>
      <c r="N83" s="120"/>
      <c r="O83" s="120"/>
      <c r="P83" s="121" t="s">
        <v>144</v>
      </c>
      <c r="Q83" s="181"/>
      <c r="R83" s="145"/>
      <c r="S83" s="145">
        <v>76070.7</v>
      </c>
      <c r="T83" s="145"/>
    </row>
    <row r="84" s="7" customFormat="1" ht="32" customHeight="1" spans="1:20">
      <c r="A84" s="153">
        <v>19.8</v>
      </c>
      <c r="B84" s="154">
        <v>44575</v>
      </c>
      <c r="C84" s="78"/>
      <c r="D84" s="155"/>
      <c r="E84" s="156"/>
      <c r="F84" s="149"/>
      <c r="G84" s="156"/>
      <c r="H84" s="157"/>
      <c r="I84" s="167"/>
      <c r="J84" s="156"/>
      <c r="K84" s="156">
        <v>2419.6</v>
      </c>
      <c r="L84" s="81">
        <v>21456.81</v>
      </c>
      <c r="M84" s="81" t="s">
        <v>145</v>
      </c>
      <c r="N84" s="168"/>
      <c r="O84" s="168"/>
      <c r="P84" s="169" t="s">
        <v>144</v>
      </c>
      <c r="Q84" s="182"/>
      <c r="R84" s="148"/>
      <c r="S84" s="148">
        <v>60000</v>
      </c>
      <c r="T84" s="148"/>
    </row>
    <row r="85" s="7" customFormat="1" ht="32" customHeight="1" spans="1:20">
      <c r="A85" s="153">
        <v>20</v>
      </c>
      <c r="B85" s="154">
        <v>44588</v>
      </c>
      <c r="C85" s="153">
        <v>2000000</v>
      </c>
      <c r="D85" s="155"/>
      <c r="E85" s="156"/>
      <c r="F85" s="149"/>
      <c r="G85" s="156"/>
      <c r="H85" s="157"/>
      <c r="I85" s="167"/>
      <c r="J85" s="156"/>
      <c r="K85" s="156"/>
      <c r="L85" s="156">
        <v>295039.01</v>
      </c>
      <c r="M85" s="156" t="s">
        <v>146</v>
      </c>
      <c r="N85" s="168"/>
      <c r="O85" s="168"/>
      <c r="P85" s="169"/>
      <c r="Q85" s="182"/>
      <c r="R85" s="148"/>
      <c r="S85" s="148"/>
      <c r="T85" s="148"/>
    </row>
    <row r="86" s="7" customFormat="1" ht="32" customHeight="1" spans="1:20">
      <c r="A86" s="153">
        <v>21</v>
      </c>
      <c r="B86" s="154">
        <v>44590</v>
      </c>
      <c r="C86" s="153">
        <v>2000000</v>
      </c>
      <c r="D86" s="153">
        <v>-2500000</v>
      </c>
      <c r="E86" s="156" t="s">
        <v>147</v>
      </c>
      <c r="F86" s="149"/>
      <c r="G86" s="156"/>
      <c r="H86" s="157"/>
      <c r="I86" s="167"/>
      <c r="J86" s="156"/>
      <c r="K86" s="156"/>
      <c r="L86" s="156">
        <v>499701.74</v>
      </c>
      <c r="M86" s="156" t="s">
        <v>148</v>
      </c>
      <c r="N86" s="168"/>
      <c r="O86" s="168"/>
      <c r="P86" s="169" t="s">
        <v>149</v>
      </c>
      <c r="Q86" s="182"/>
      <c r="R86" s="148"/>
      <c r="S86" s="148">
        <v>147224</v>
      </c>
      <c r="T86" s="148"/>
    </row>
    <row r="87" s="7" customFormat="1" ht="32" customHeight="1" spans="1:20">
      <c r="A87" s="153"/>
      <c r="B87" s="154"/>
      <c r="C87" s="153"/>
      <c r="D87" s="153"/>
      <c r="E87" s="156"/>
      <c r="F87" s="149"/>
      <c r="G87" s="156"/>
      <c r="H87" s="157"/>
      <c r="I87" s="167"/>
      <c r="J87" s="156"/>
      <c r="K87" s="156"/>
      <c r="L87" s="156">
        <v>100</v>
      </c>
      <c r="M87" s="156" t="s">
        <v>74</v>
      </c>
      <c r="N87" s="168"/>
      <c r="O87" s="168"/>
      <c r="P87" s="169"/>
      <c r="Q87" s="182"/>
      <c r="R87" s="148"/>
      <c r="S87" s="148"/>
      <c r="T87" s="148"/>
    </row>
    <row r="88" s="7" customFormat="1" ht="32" customHeight="1" spans="1:20">
      <c r="A88" s="153"/>
      <c r="B88" s="154"/>
      <c r="C88" s="153"/>
      <c r="D88" s="153"/>
      <c r="E88" s="156"/>
      <c r="F88" s="149"/>
      <c r="G88" s="156"/>
      <c r="H88" s="157"/>
      <c r="I88" s="167"/>
      <c r="J88" s="156"/>
      <c r="K88" s="156"/>
      <c r="L88" s="156"/>
      <c r="M88" s="156"/>
      <c r="N88" s="168"/>
      <c r="O88" s="168"/>
      <c r="P88" s="169"/>
      <c r="Q88" s="182"/>
      <c r="R88" s="148"/>
      <c r="S88" s="148"/>
      <c r="T88" s="148"/>
    </row>
    <row r="89" s="7" customFormat="1" ht="32" customHeight="1" spans="1:20">
      <c r="A89" s="153"/>
      <c r="B89" s="154"/>
      <c r="C89" s="155"/>
      <c r="D89" s="155"/>
      <c r="E89" s="156"/>
      <c r="F89" s="149"/>
      <c r="G89" s="156"/>
      <c r="H89" s="157"/>
      <c r="I89" s="167"/>
      <c r="J89" s="156"/>
      <c r="K89" s="156"/>
      <c r="L89" s="156"/>
      <c r="M89" s="156"/>
      <c r="N89" s="168"/>
      <c r="O89" s="168"/>
      <c r="P89" s="169"/>
      <c r="Q89" s="182"/>
      <c r="R89" s="148"/>
      <c r="S89" s="148"/>
      <c r="T89" s="148"/>
    </row>
    <row r="90" s="7" customFormat="1" ht="32" customHeight="1" spans="1:20">
      <c r="A90" s="89"/>
      <c r="B90" s="90"/>
      <c r="C90" s="150"/>
      <c r="D90" s="150"/>
      <c r="E90" s="92"/>
      <c r="F90" s="151"/>
      <c r="G90" s="92"/>
      <c r="H90" s="94"/>
      <c r="I90" s="122"/>
      <c r="J90" s="92"/>
      <c r="K90" s="92"/>
      <c r="L90" s="92"/>
      <c r="M90" s="92"/>
      <c r="N90" s="123"/>
      <c r="O90" s="123"/>
      <c r="P90" s="124"/>
      <c r="Q90" s="146"/>
      <c r="R90" s="147"/>
      <c r="S90" s="147"/>
      <c r="T90" s="148"/>
    </row>
    <row r="91" s="2" customFormat="1" ht="30" customHeight="1" spans="1:20">
      <c r="A91" s="158" t="s">
        <v>93</v>
      </c>
      <c r="B91" s="159"/>
      <c r="C91" s="160">
        <f>SUM(C8:C90)</f>
        <v>31374091.1</v>
      </c>
      <c r="D91" s="161">
        <f>SUM(D8:D90)</f>
        <v>0</v>
      </c>
      <c r="E91" s="162"/>
      <c r="F91" s="162"/>
      <c r="G91" s="162"/>
      <c r="H91" s="162"/>
      <c r="I91" s="170">
        <f>SUM(I8:I90)</f>
        <v>328489.09</v>
      </c>
      <c r="J91" s="171"/>
      <c r="K91" s="170">
        <f>SUM(K8:K90)</f>
        <v>15748.6</v>
      </c>
      <c r="L91" s="170">
        <f>SUM(L8:L90)</f>
        <v>1313252.05</v>
      </c>
      <c r="M91" s="171"/>
      <c r="N91" s="172">
        <f>SUM(N8:N90)</f>
        <v>52640</v>
      </c>
      <c r="O91" s="108"/>
      <c r="P91" s="105"/>
      <c r="Q91" s="183"/>
      <c r="R91" s="105"/>
      <c r="S91" s="184">
        <f>SUM(S8:S90)</f>
        <v>28402590.96</v>
      </c>
      <c r="T91" s="185">
        <f>C91+D91-I91-K91-L91-N91-S91</f>
        <v>1261370.4</v>
      </c>
    </row>
    <row r="92" s="2" customFormat="1" ht="30" customHeight="1" spans="1:20">
      <c r="A92" s="158" t="s">
        <v>94</v>
      </c>
      <c r="B92" s="159"/>
      <c r="C92" s="159" t="s">
        <v>95</v>
      </c>
      <c r="D92" s="159"/>
      <c r="E92" s="159"/>
      <c r="F92" s="163">
        <f>P92</f>
        <v>147224</v>
      </c>
      <c r="G92" s="164"/>
      <c r="H92" s="164"/>
      <c r="I92" s="164"/>
      <c r="J92" s="164"/>
      <c r="K92" s="173"/>
      <c r="L92" s="174" t="s">
        <v>96</v>
      </c>
      <c r="M92" s="175"/>
      <c r="N92" s="175"/>
      <c r="O92" s="176" t="s">
        <v>97</v>
      </c>
      <c r="P92" s="177">
        <v>147224</v>
      </c>
      <c r="Q92" s="186"/>
      <c r="R92" s="186"/>
      <c r="S92" s="186"/>
      <c r="T92" s="186"/>
    </row>
    <row r="93" s="2" customFormat="1" ht="30" customHeight="1" spans="1:20">
      <c r="A93" s="158"/>
      <c r="B93" s="159"/>
      <c r="C93" s="159" t="s">
        <v>98</v>
      </c>
      <c r="D93" s="159"/>
      <c r="E93" s="159"/>
      <c r="F93" s="163">
        <v>0</v>
      </c>
      <c r="G93" s="164"/>
      <c r="H93" s="164"/>
      <c r="I93" s="164"/>
      <c r="J93" s="164"/>
      <c r="K93" s="173"/>
      <c r="L93" s="178"/>
      <c r="M93" s="179"/>
      <c r="N93" s="179"/>
      <c r="O93" s="176" t="s">
        <v>99</v>
      </c>
      <c r="P93" s="180" t="str">
        <f>SUBSTITUTE(SUBSTITUTE(TEXT(INT(P92),"[DBNum2][$-804]G/通用格式元"&amp;IF(INT(F100)=F100,"整",""))&amp;TEXT(MID(F100,FIND(".",F100&amp;".0")+1,1),"[DBNum2][$-804]G/通用格式角")&amp;TEXT(MID(F100,FIND(".",F100&amp;".0")+2,1),"[DBNum2][$-804]G/通用格式分"),"零角","零"),"零分","")</f>
        <v>壹拾肆万柒仟贰佰贰拾肆元整</v>
      </c>
      <c r="Q93" s="187"/>
      <c r="R93" s="187"/>
      <c r="S93" s="187"/>
      <c r="T93" s="187"/>
    </row>
    <row r="94" s="2" customFormat="1" spans="1:19">
      <c r="A94" s="8"/>
      <c r="B94" s="9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9"/>
      <c r="P94" s="10"/>
      <c r="R94" s="10"/>
      <c r="S94" s="10"/>
    </row>
    <row r="95" s="2" customFormat="1" spans="1:19">
      <c r="A95" s="8"/>
      <c r="B95" s="9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9"/>
      <c r="P95" s="10"/>
      <c r="R95" s="10"/>
      <c r="S95" s="10"/>
    </row>
    <row r="96" s="2" customFormat="1" spans="1:19">
      <c r="A96" s="8"/>
      <c r="B96" s="9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9"/>
      <c r="P96" s="10"/>
      <c r="R96" s="10"/>
      <c r="S96" s="10"/>
    </row>
    <row r="97" s="2" customFormat="1" spans="1:19">
      <c r="A97" s="8"/>
      <c r="B97" s="9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9"/>
      <c r="P97" s="10"/>
      <c r="R97" s="10"/>
      <c r="S97" s="10"/>
    </row>
    <row r="98" s="2" customFormat="1" ht="13.5" spans="1:19">
      <c r="A98" s="8"/>
      <c r="B98" s="165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9"/>
      <c r="P98" s="10"/>
      <c r="R98" s="10"/>
      <c r="S98" s="1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91:B91"/>
    <mergeCell ref="C92:E92"/>
    <mergeCell ref="F92:K92"/>
    <mergeCell ref="P92:T92"/>
    <mergeCell ref="C93:E93"/>
    <mergeCell ref="F93:K93"/>
    <mergeCell ref="P93:T9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K22"/>
    <mergeCell ref="A92:B93"/>
    <mergeCell ref="L92:N93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9"/>
  <sheetViews>
    <sheetView zoomScale="85" zoomScaleNormal="85" workbookViewId="0">
      <pane ySplit="7" topLeftCell="A41" activePane="bottomLeft" state="frozen"/>
      <selection/>
      <selection pane="bottomLeft" activeCell="G60" sqref="G60"/>
    </sheetView>
  </sheetViews>
  <sheetFormatPr defaultColWidth="9" defaultRowHeight="11.25"/>
  <cols>
    <col min="1" max="1" width="5.29166666666667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27.0583333333333" style="196" customWidth="1"/>
    <col min="8" max="8" width="8.61666666666667" style="196" customWidth="1"/>
    <col min="9" max="9" width="9.5" style="196" customWidth="1"/>
    <col min="10" max="10" width="14.2416666666667" style="196" customWidth="1"/>
    <col min="11" max="12" width="9.5" style="196" customWidth="1"/>
    <col min="13" max="13" width="20.3" style="10" customWidth="1"/>
    <col min="14" max="14" width="14.1166666666667" style="196" customWidth="1"/>
    <col min="15" max="15" width="13.85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104" t="s">
        <v>82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117" t="s">
        <v>82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82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>
        <v>1500</v>
      </c>
      <c r="M41" s="118" t="s">
        <v>102</v>
      </c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ht="30" customHeight="1" spans="1:20">
      <c r="A42" s="159" t="s">
        <v>93</v>
      </c>
      <c r="B42" s="159"/>
      <c r="C42" s="160">
        <f>SUM(C8:C40)</f>
        <v>23554091.1</v>
      </c>
      <c r="D42" s="256">
        <f>SUM(D8:D41)</f>
        <v>0</v>
      </c>
      <c r="E42" s="257"/>
      <c r="F42" s="257"/>
      <c r="G42" s="257"/>
      <c r="H42" s="257"/>
      <c r="I42" s="264">
        <f>SUM(I8:I40)</f>
        <v>282649.09</v>
      </c>
      <c r="J42" s="265"/>
      <c r="K42" s="264">
        <f>SUM(K8:K40)</f>
        <v>13329</v>
      </c>
      <c r="L42" s="264">
        <f>SUM(L8:L41)</f>
        <v>442200</v>
      </c>
      <c r="M42" s="171"/>
      <c r="N42" s="172">
        <f>SUM(N8:N40)</f>
        <v>52640</v>
      </c>
      <c r="O42" s="108"/>
      <c r="P42" s="104"/>
      <c r="Q42" s="270"/>
      <c r="R42" s="271"/>
      <c r="S42" s="272">
        <f>SUM(S8:S41)</f>
        <v>22766202.96</v>
      </c>
      <c r="T42" s="273">
        <f>C42+D42-I42-K42-L42-N42-S42</f>
        <v>-2929.94999999925</v>
      </c>
    </row>
    <row r="43" ht="30" customHeight="1" spans="1:20">
      <c r="A43" s="159" t="s">
        <v>94</v>
      </c>
      <c r="B43" s="159"/>
      <c r="C43" s="159" t="s">
        <v>95</v>
      </c>
      <c r="D43" s="159"/>
      <c r="E43" s="159"/>
      <c r="F43" s="258">
        <f>P43</f>
        <v>267360.6</v>
      </c>
      <c r="G43" s="259"/>
      <c r="H43" s="259"/>
      <c r="I43" s="259"/>
      <c r="J43" s="259"/>
      <c r="K43" s="266"/>
      <c r="L43" s="174" t="s">
        <v>96</v>
      </c>
      <c r="M43" s="175"/>
      <c r="N43" s="175"/>
      <c r="O43" s="176" t="s">
        <v>97</v>
      </c>
      <c r="P43" s="267">
        <v>267360.6</v>
      </c>
      <c r="Q43" s="267"/>
      <c r="R43" s="267"/>
      <c r="S43" s="267"/>
      <c r="T43" s="267"/>
    </row>
    <row r="44" ht="30" customHeight="1" spans="1:20">
      <c r="A44" s="159"/>
      <c r="B44" s="159"/>
      <c r="C44" s="159" t="s">
        <v>98</v>
      </c>
      <c r="D44" s="159"/>
      <c r="E44" s="159"/>
      <c r="F44" s="258">
        <v>0</v>
      </c>
      <c r="G44" s="259"/>
      <c r="H44" s="259"/>
      <c r="I44" s="259"/>
      <c r="J44" s="259"/>
      <c r="K44" s="266"/>
      <c r="L44" s="178"/>
      <c r="M44" s="179"/>
      <c r="N44" s="179"/>
      <c r="O44" s="176" t="s">
        <v>99</v>
      </c>
      <c r="P44" s="268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贰拾陆万柒仟叁佰陆拾元整</v>
      </c>
      <c r="Q44" s="268"/>
      <c r="R44" s="268"/>
      <c r="S44" s="268"/>
      <c r="T44" s="268"/>
    </row>
    <row r="49" ht="13.5" spans="2:2">
      <c r="B49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2:B42"/>
    <mergeCell ref="C43:E43"/>
    <mergeCell ref="F43:K43"/>
    <mergeCell ref="P43:T43"/>
    <mergeCell ref="C44:E44"/>
    <mergeCell ref="F44:K44"/>
    <mergeCell ref="P44:T44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3:B44"/>
    <mergeCell ref="L43:N4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1"/>
  <sheetViews>
    <sheetView zoomScale="85" zoomScaleNormal="85" topLeftCell="H1" workbookViewId="0">
      <pane ySplit="7" topLeftCell="A41" activePane="bottomLeft" state="frozen"/>
      <selection/>
      <selection pane="bottomLeft" activeCell="P54" sqref="P54"/>
    </sheetView>
  </sheetViews>
  <sheetFormatPr defaultColWidth="9" defaultRowHeight="11.25"/>
  <cols>
    <col min="1" max="1" width="5.29166666666667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>
        <v>1500</v>
      </c>
      <c r="M41" s="118" t="s">
        <v>102</v>
      </c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1" customFormat="1" ht="32" customHeight="1" spans="1:20">
      <c r="A42" s="283">
        <v>15</v>
      </c>
      <c r="B42" s="290">
        <v>44098</v>
      </c>
      <c r="C42" s="285"/>
      <c r="D42" s="291">
        <v>3000000</v>
      </c>
      <c r="E42" s="286" t="s">
        <v>104</v>
      </c>
      <c r="F42" s="287" t="s">
        <v>105</v>
      </c>
      <c r="G42" s="286"/>
      <c r="H42" s="68"/>
      <c r="I42" s="222"/>
      <c r="J42" s="286"/>
      <c r="K42" s="286"/>
      <c r="L42" s="292"/>
      <c r="M42" s="292"/>
      <c r="N42" s="292"/>
      <c r="O42" s="292"/>
      <c r="P42" s="292"/>
      <c r="Q42" s="139"/>
      <c r="R42" s="249"/>
      <c r="T42" s="249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ht="30" customHeight="1" spans="1:20">
      <c r="A44" s="159" t="s">
        <v>93</v>
      </c>
      <c r="B44" s="159"/>
      <c r="C44" s="160">
        <f>SUM(C8:C40)</f>
        <v>23554091.1</v>
      </c>
      <c r="D44" s="256">
        <f>SUM(D8:D43)</f>
        <v>3000000</v>
      </c>
      <c r="E44" s="257"/>
      <c r="F44" s="257"/>
      <c r="G44" s="257"/>
      <c r="H44" s="257"/>
      <c r="I44" s="264">
        <f t="shared" ref="I44:N44" si="0">SUM(I8:I40)</f>
        <v>282649.09</v>
      </c>
      <c r="J44" s="265"/>
      <c r="K44" s="264">
        <f t="shared" si="0"/>
        <v>13329</v>
      </c>
      <c r="L44" s="264">
        <f>SUM(L8:L43)</f>
        <v>442300</v>
      </c>
      <c r="M44" s="171"/>
      <c r="N44" s="172">
        <f t="shared" si="0"/>
        <v>52640</v>
      </c>
      <c r="O44" s="108"/>
      <c r="P44" s="104"/>
      <c r="Q44" s="270"/>
      <c r="R44" s="271"/>
      <c r="S44" s="272">
        <f>SUM(S8:S43)</f>
        <v>23033563.56</v>
      </c>
      <c r="T44" s="273">
        <f>C44+D44-I44-K44-L44-N44-S44</f>
        <v>2729609.45</v>
      </c>
    </row>
    <row r="45" ht="30" customHeight="1" spans="1:20">
      <c r="A45" s="159" t="s">
        <v>94</v>
      </c>
      <c r="B45" s="159"/>
      <c r="C45" s="159" t="s">
        <v>95</v>
      </c>
      <c r="D45" s="159"/>
      <c r="E45" s="159"/>
      <c r="F45" s="258">
        <f>P45</f>
        <v>267360.6</v>
      </c>
      <c r="G45" s="259"/>
      <c r="H45" s="259"/>
      <c r="I45" s="259"/>
      <c r="J45" s="259"/>
      <c r="K45" s="266"/>
      <c r="L45" s="174" t="s">
        <v>96</v>
      </c>
      <c r="M45" s="175"/>
      <c r="N45" s="175"/>
      <c r="O45" s="176" t="s">
        <v>97</v>
      </c>
      <c r="P45" s="267">
        <v>267360.6</v>
      </c>
      <c r="Q45" s="267"/>
      <c r="R45" s="267"/>
      <c r="S45" s="267"/>
      <c r="T45" s="267"/>
    </row>
    <row r="46" ht="30" customHeight="1" spans="1:20">
      <c r="A46" s="159"/>
      <c r="B46" s="159"/>
      <c r="C46" s="159" t="s">
        <v>98</v>
      </c>
      <c r="D46" s="159"/>
      <c r="E46" s="159"/>
      <c r="F46" s="258">
        <v>0</v>
      </c>
      <c r="G46" s="259"/>
      <c r="H46" s="259"/>
      <c r="I46" s="259"/>
      <c r="J46" s="259"/>
      <c r="K46" s="266"/>
      <c r="L46" s="178"/>
      <c r="M46" s="179"/>
      <c r="N46" s="179"/>
      <c r="O46" s="176" t="s">
        <v>99</v>
      </c>
      <c r="P46" s="268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贰拾陆万柒仟叁佰陆拾元整</v>
      </c>
      <c r="Q46" s="268"/>
      <c r="R46" s="268"/>
      <c r="S46" s="268"/>
      <c r="T46" s="268"/>
    </row>
    <row r="51" ht="13.5" spans="2:2">
      <c r="B51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4:B44"/>
    <mergeCell ref="C45:E45"/>
    <mergeCell ref="F45:K45"/>
    <mergeCell ref="P45:T45"/>
    <mergeCell ref="C46:E46"/>
    <mergeCell ref="F46:K46"/>
    <mergeCell ref="P46:T4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5:B46"/>
    <mergeCell ref="L45:N4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3"/>
  <sheetViews>
    <sheetView zoomScale="85" zoomScaleNormal="85" workbookViewId="0">
      <pane ySplit="7" topLeftCell="A41" activePane="bottomLeft" state="frozen"/>
      <selection/>
      <selection pane="bottomLeft" activeCell="C47" sqref="C47:E47"/>
    </sheetView>
  </sheetViews>
  <sheetFormatPr defaultColWidth="9" defaultRowHeight="11.25"/>
  <cols>
    <col min="1" max="1" width="5.29166666666667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>
        <v>1500</v>
      </c>
      <c r="M41" s="118" t="s">
        <v>102</v>
      </c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1" customFormat="1" ht="32" customHeight="1" spans="1:20">
      <c r="A44" s="283">
        <v>15.1</v>
      </c>
      <c r="B44" s="284"/>
      <c r="C44" s="285"/>
      <c r="D44" s="285"/>
      <c r="E44" s="286" t="s">
        <v>64</v>
      </c>
      <c r="F44" s="287" t="s">
        <v>81</v>
      </c>
      <c r="G44" s="286"/>
      <c r="H44" s="68"/>
      <c r="I44" s="222"/>
      <c r="J44" s="286"/>
      <c r="K44" s="286"/>
      <c r="L44" s="286">
        <v>100</v>
      </c>
      <c r="M44" s="288" t="s">
        <v>100</v>
      </c>
      <c r="N44" s="289"/>
      <c r="O44" s="289"/>
      <c r="P44" s="115" t="s">
        <v>103</v>
      </c>
      <c r="Q44" s="139"/>
      <c r="R44" s="249"/>
      <c r="S44" s="249">
        <v>217170</v>
      </c>
      <c r="T44" s="249"/>
    </row>
    <row r="45" s="191" customFormat="1" ht="32" customHeight="1" spans="1:20">
      <c r="A45" s="283"/>
      <c r="B45" s="284"/>
      <c r="C45" s="285"/>
      <c r="D45" s="285"/>
      <c r="E45" s="286"/>
      <c r="F45" s="287"/>
      <c r="G45" s="286"/>
      <c r="H45" s="68"/>
      <c r="I45" s="222"/>
      <c r="J45" s="286"/>
      <c r="K45" s="286"/>
      <c r="L45" s="286"/>
      <c r="M45" s="288"/>
      <c r="N45" s="289"/>
      <c r="O45" s="289"/>
      <c r="P45" s="115"/>
      <c r="Q45" s="139"/>
      <c r="R45" s="249"/>
      <c r="S45" s="249"/>
      <c r="T45" s="249"/>
    </row>
    <row r="46" ht="30" customHeight="1" spans="1:20">
      <c r="A46" s="159" t="s">
        <v>93</v>
      </c>
      <c r="B46" s="159"/>
      <c r="C46" s="160">
        <f>SUM(C8:C40)</f>
        <v>23554091.1</v>
      </c>
      <c r="D46" s="256">
        <f>SUM(D8:D43)</f>
        <v>3000000</v>
      </c>
      <c r="E46" s="257"/>
      <c r="F46" s="257"/>
      <c r="G46" s="257"/>
      <c r="H46" s="257"/>
      <c r="I46" s="264">
        <f t="shared" ref="I46:N46" si="0">SUM(I8:I40)</f>
        <v>282649.09</v>
      </c>
      <c r="J46" s="265"/>
      <c r="K46" s="264">
        <f t="shared" si="0"/>
        <v>13329</v>
      </c>
      <c r="L46" s="264">
        <f>SUM(L8:L45)</f>
        <v>442400</v>
      </c>
      <c r="M46" s="171"/>
      <c r="N46" s="172">
        <f t="shared" si="0"/>
        <v>52640</v>
      </c>
      <c r="O46" s="108"/>
      <c r="P46" s="104"/>
      <c r="Q46" s="270"/>
      <c r="R46" s="271"/>
      <c r="S46" s="272">
        <f>SUM(S8:S45)</f>
        <v>23250733.56</v>
      </c>
      <c r="T46" s="273">
        <f>C46+D46-I46-K46-L46-N46-S46</f>
        <v>2512339.45</v>
      </c>
    </row>
    <row r="47" ht="30" customHeight="1" spans="1:20">
      <c r="A47" s="159" t="s">
        <v>94</v>
      </c>
      <c r="B47" s="159"/>
      <c r="C47" s="159" t="s">
        <v>95</v>
      </c>
      <c r="D47" s="159"/>
      <c r="E47" s="159"/>
      <c r="F47" s="258">
        <f>P47</f>
        <v>217170</v>
      </c>
      <c r="G47" s="259"/>
      <c r="H47" s="259"/>
      <c r="I47" s="259"/>
      <c r="J47" s="259"/>
      <c r="K47" s="266"/>
      <c r="L47" s="174" t="s">
        <v>96</v>
      </c>
      <c r="M47" s="175"/>
      <c r="N47" s="175"/>
      <c r="O47" s="176" t="s">
        <v>97</v>
      </c>
      <c r="P47" s="267">
        <f>S44</f>
        <v>217170</v>
      </c>
      <c r="Q47" s="267"/>
      <c r="R47" s="267"/>
      <c r="S47" s="267"/>
      <c r="T47" s="267"/>
    </row>
    <row r="48" ht="30" customHeight="1" spans="1:20">
      <c r="A48" s="159"/>
      <c r="B48" s="159"/>
      <c r="C48" s="159" t="s">
        <v>98</v>
      </c>
      <c r="D48" s="159"/>
      <c r="E48" s="159"/>
      <c r="F48" s="258">
        <v>0</v>
      </c>
      <c r="G48" s="259"/>
      <c r="H48" s="259"/>
      <c r="I48" s="259"/>
      <c r="J48" s="259"/>
      <c r="K48" s="266"/>
      <c r="L48" s="178"/>
      <c r="M48" s="179"/>
      <c r="N48" s="179"/>
      <c r="O48" s="176" t="s">
        <v>99</v>
      </c>
      <c r="P48" s="268" t="str">
        <f>SUBSTITUTE(SUBSTITUTE(TEXT(INT(P47),"[DBNum2][$-804]G/通用格式元"&amp;IF(INT(F55)=F55,"整",""))&amp;TEXT(MID(F55,FIND(".",F55&amp;".0")+1,1),"[DBNum2][$-804]G/通用格式角")&amp;TEXT(MID(F55,FIND(".",F55&amp;".0")+2,1),"[DBNum2][$-804]G/通用格式分"),"零角","零"),"零分","")</f>
        <v>贰拾壹万柒仟壹佰柒拾元整</v>
      </c>
      <c r="Q48" s="268"/>
      <c r="R48" s="268"/>
      <c r="S48" s="268"/>
      <c r="T48" s="268"/>
    </row>
    <row r="53" ht="13.5" spans="2:2">
      <c r="B53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6:B46"/>
    <mergeCell ref="C47:E47"/>
    <mergeCell ref="F47:K47"/>
    <mergeCell ref="P47:T47"/>
    <mergeCell ref="C48:E48"/>
    <mergeCell ref="F48:K48"/>
    <mergeCell ref="P48:T48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7:B48"/>
    <mergeCell ref="L47:N4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4"/>
  <sheetViews>
    <sheetView zoomScale="85" zoomScaleNormal="85" topLeftCell="G1" workbookViewId="0">
      <pane ySplit="7" topLeftCell="A38" activePane="bottomLeft" state="frozen"/>
      <selection/>
      <selection pane="bottomLeft" activeCell="L41" sqref="L41"/>
    </sheetView>
  </sheetViews>
  <sheetFormatPr defaultColWidth="9" defaultRowHeight="11.25"/>
  <cols>
    <col min="1" max="1" width="5.29166666666667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1" customFormat="1" ht="32" customHeight="1" spans="1:20">
      <c r="A45" s="283">
        <v>15.2</v>
      </c>
      <c r="B45" s="284"/>
      <c r="C45" s="285"/>
      <c r="D45" s="285"/>
      <c r="E45" s="286" t="s">
        <v>64</v>
      </c>
      <c r="F45" s="287" t="s">
        <v>81</v>
      </c>
      <c r="G45" s="286"/>
      <c r="H45" s="68"/>
      <c r="I45" s="222"/>
      <c r="J45" s="286"/>
      <c r="K45" s="286"/>
      <c r="L45" s="286">
        <v>100</v>
      </c>
      <c r="M45" s="288" t="s">
        <v>100</v>
      </c>
      <c r="N45" s="289"/>
      <c r="O45" s="289"/>
      <c r="P45" s="115" t="s">
        <v>103</v>
      </c>
      <c r="Q45" s="139"/>
      <c r="R45" s="249"/>
      <c r="S45" s="249">
        <v>215900</v>
      </c>
      <c r="T45" s="249"/>
    </row>
    <row r="46" s="191" customFormat="1" ht="32" customHeight="1" spans="1:20">
      <c r="A46" s="283"/>
      <c r="B46" s="284"/>
      <c r="C46" s="285"/>
      <c r="D46" s="285"/>
      <c r="E46" s="286"/>
      <c r="F46" s="287"/>
      <c r="G46" s="286"/>
      <c r="H46" s="68"/>
      <c r="I46" s="222"/>
      <c r="J46" s="286"/>
      <c r="K46" s="286"/>
      <c r="L46" s="286"/>
      <c r="M46" s="288"/>
      <c r="N46" s="289"/>
      <c r="O46" s="289"/>
      <c r="P46" s="240"/>
      <c r="Q46" s="139"/>
      <c r="R46" s="249"/>
      <c r="S46" s="249"/>
      <c r="T46" s="249"/>
    </row>
    <row r="47" ht="30" customHeight="1" spans="1:20">
      <c r="A47" s="159" t="s">
        <v>93</v>
      </c>
      <c r="B47" s="159"/>
      <c r="C47" s="160">
        <f>SUM(C8:C40)</f>
        <v>23554091.1</v>
      </c>
      <c r="D47" s="256">
        <f>SUM(D8:D43)</f>
        <v>3000000</v>
      </c>
      <c r="E47" s="257"/>
      <c r="F47" s="257"/>
      <c r="G47" s="257"/>
      <c r="H47" s="257"/>
      <c r="I47" s="264">
        <f t="shared" ref="I47:N47" si="0">SUM(I8:I40)</f>
        <v>282649.09</v>
      </c>
      <c r="J47" s="265"/>
      <c r="K47" s="264">
        <f t="shared" si="0"/>
        <v>13329</v>
      </c>
      <c r="L47" s="264">
        <f>SUM(L8:L45)</f>
        <v>441000</v>
      </c>
      <c r="M47" s="171"/>
      <c r="N47" s="172">
        <f t="shared" si="0"/>
        <v>52640</v>
      </c>
      <c r="O47" s="108"/>
      <c r="P47" s="104"/>
      <c r="Q47" s="270"/>
      <c r="R47" s="271"/>
      <c r="S47" s="272">
        <f>SUM(S8:S45)</f>
        <v>23466633.56</v>
      </c>
      <c r="T47" s="273">
        <f>C47+D47-I47-K47-L47-N47-S47</f>
        <v>2297839.45</v>
      </c>
    </row>
    <row r="48" ht="30" customHeight="1" spans="1:20">
      <c r="A48" s="159" t="s">
        <v>94</v>
      </c>
      <c r="B48" s="159"/>
      <c r="C48" s="159" t="s">
        <v>95</v>
      </c>
      <c r="D48" s="159"/>
      <c r="E48" s="159"/>
      <c r="F48" s="258">
        <f>P48</f>
        <v>215900</v>
      </c>
      <c r="G48" s="259"/>
      <c r="H48" s="259"/>
      <c r="I48" s="259"/>
      <c r="J48" s="259"/>
      <c r="K48" s="266"/>
      <c r="L48" s="174" t="s">
        <v>96</v>
      </c>
      <c r="M48" s="175"/>
      <c r="N48" s="175"/>
      <c r="O48" s="176" t="s">
        <v>97</v>
      </c>
      <c r="P48" s="267">
        <v>215900</v>
      </c>
      <c r="Q48" s="267"/>
      <c r="R48" s="267"/>
      <c r="S48" s="267"/>
      <c r="T48" s="267"/>
    </row>
    <row r="49" ht="30" customHeight="1" spans="1:20">
      <c r="A49" s="159"/>
      <c r="B49" s="159"/>
      <c r="C49" s="159" t="s">
        <v>98</v>
      </c>
      <c r="D49" s="159"/>
      <c r="E49" s="159"/>
      <c r="F49" s="258">
        <v>0</v>
      </c>
      <c r="G49" s="259"/>
      <c r="H49" s="259"/>
      <c r="I49" s="259"/>
      <c r="J49" s="259"/>
      <c r="K49" s="266"/>
      <c r="L49" s="178"/>
      <c r="M49" s="179"/>
      <c r="N49" s="179"/>
      <c r="O49" s="176" t="s">
        <v>99</v>
      </c>
      <c r="P49" s="268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贰拾壹万伍仟玖佰元整</v>
      </c>
      <c r="Q49" s="268"/>
      <c r="R49" s="268"/>
      <c r="S49" s="268"/>
      <c r="T49" s="268"/>
    </row>
    <row r="54" ht="13.5" spans="2:2">
      <c r="B54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7:B47"/>
    <mergeCell ref="C48:E48"/>
    <mergeCell ref="F48:K48"/>
    <mergeCell ref="P48:T48"/>
    <mergeCell ref="C49:E49"/>
    <mergeCell ref="F49:K49"/>
    <mergeCell ref="P49:T49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8:B49"/>
    <mergeCell ref="L48:N4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7"/>
  <sheetViews>
    <sheetView zoomScale="85" zoomScaleNormal="85" topLeftCell="D1" workbookViewId="0">
      <pane ySplit="7" topLeftCell="A44" activePane="bottomLeft" state="frozen"/>
      <selection/>
      <selection pane="bottomLeft" activeCell="I46" sqref="I46"/>
    </sheetView>
  </sheetViews>
  <sheetFormatPr defaultColWidth="9" defaultRowHeight="11.25"/>
  <cols>
    <col min="1" max="1" width="5.29166666666667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4" customFormat="1" ht="32" customHeight="1" spans="1:20">
      <c r="A48" s="282">
        <v>15.5</v>
      </c>
      <c r="B48" s="279"/>
      <c r="C48" s="155"/>
      <c r="D48" s="155"/>
      <c r="E48" s="255" t="s">
        <v>64</v>
      </c>
      <c r="F48" s="274" t="s">
        <v>81</v>
      </c>
      <c r="G48" s="255"/>
      <c r="H48" s="157"/>
      <c r="I48" s="262"/>
      <c r="J48" s="255"/>
      <c r="K48" s="255"/>
      <c r="L48" s="255">
        <v>100</v>
      </c>
      <c r="M48" s="156" t="s">
        <v>100</v>
      </c>
      <c r="N48" s="168"/>
      <c r="O48" s="168"/>
      <c r="P48" s="278" t="s">
        <v>103</v>
      </c>
      <c r="Q48" s="269"/>
      <c r="R48" s="253"/>
      <c r="S48" s="253">
        <v>219198</v>
      </c>
      <c r="T48" s="253"/>
    </row>
    <row r="49" s="194" customFormat="1" ht="32" customHeight="1" spans="1:20">
      <c r="A49" s="282"/>
      <c r="B49" s="279"/>
      <c r="C49" s="155"/>
      <c r="D49" s="155"/>
      <c r="E49" s="255"/>
      <c r="F49" s="274"/>
      <c r="G49" s="255"/>
      <c r="H49" s="157"/>
      <c r="I49" s="262"/>
      <c r="J49" s="255"/>
      <c r="K49" s="255"/>
      <c r="L49" s="255"/>
      <c r="M49" s="156"/>
      <c r="N49" s="168"/>
      <c r="O49" s="168"/>
      <c r="P49" s="263"/>
      <c r="Q49" s="269"/>
      <c r="R49" s="253"/>
      <c r="S49" s="253"/>
      <c r="T49" s="253"/>
    </row>
    <row r="50" ht="30" customHeight="1" spans="1:20">
      <c r="A50" s="159" t="s">
        <v>93</v>
      </c>
      <c r="B50" s="159"/>
      <c r="C50" s="160">
        <f>SUM(C8:C40)</f>
        <v>23554091.1</v>
      </c>
      <c r="D50" s="256">
        <f>SUM(D8:D43)</f>
        <v>3000000</v>
      </c>
      <c r="E50" s="257"/>
      <c r="F50" s="257"/>
      <c r="G50" s="257"/>
      <c r="H50" s="257"/>
      <c r="I50" s="264">
        <f t="shared" ref="I50:N50" si="0">SUM(I8:I40)</f>
        <v>282649.09</v>
      </c>
      <c r="J50" s="265"/>
      <c r="K50" s="264">
        <f t="shared" si="0"/>
        <v>13329</v>
      </c>
      <c r="L50" s="264">
        <f>SUM(L8:L49)</f>
        <v>441300</v>
      </c>
      <c r="M50" s="171"/>
      <c r="N50" s="172">
        <f t="shared" si="0"/>
        <v>52640</v>
      </c>
      <c r="O50" s="108"/>
      <c r="P50" s="104"/>
      <c r="Q50" s="270"/>
      <c r="R50" s="271"/>
      <c r="S50" s="272">
        <f>SUM(S8:S49)</f>
        <v>24151107.56</v>
      </c>
      <c r="T50" s="273">
        <f>C50+D50-I50-K50-L50-N50-S50</f>
        <v>1613065.45</v>
      </c>
    </row>
    <row r="51" ht="30" customHeight="1" spans="1:20">
      <c r="A51" s="159" t="s">
        <v>94</v>
      </c>
      <c r="B51" s="159"/>
      <c r="C51" s="159" t="s">
        <v>95</v>
      </c>
      <c r="D51" s="159"/>
      <c r="E51" s="159"/>
      <c r="F51" s="258">
        <f>P51</f>
        <v>219198</v>
      </c>
      <c r="G51" s="259"/>
      <c r="H51" s="259"/>
      <c r="I51" s="259"/>
      <c r="J51" s="259"/>
      <c r="K51" s="266"/>
      <c r="L51" s="174" t="s">
        <v>96</v>
      </c>
      <c r="M51" s="175"/>
      <c r="N51" s="175"/>
      <c r="O51" s="176" t="s">
        <v>97</v>
      </c>
      <c r="P51" s="267">
        <f>S48</f>
        <v>219198</v>
      </c>
      <c r="Q51" s="267"/>
      <c r="R51" s="267"/>
      <c r="S51" s="267"/>
      <c r="T51" s="267"/>
    </row>
    <row r="52" ht="30" customHeight="1" spans="1:20">
      <c r="A52" s="159"/>
      <c r="B52" s="159"/>
      <c r="C52" s="159" t="s">
        <v>98</v>
      </c>
      <c r="D52" s="159"/>
      <c r="E52" s="159"/>
      <c r="F52" s="258">
        <v>0</v>
      </c>
      <c r="G52" s="259"/>
      <c r="H52" s="259"/>
      <c r="I52" s="259"/>
      <c r="J52" s="259"/>
      <c r="K52" s="266"/>
      <c r="L52" s="178"/>
      <c r="M52" s="179"/>
      <c r="N52" s="179"/>
      <c r="O52" s="176" t="s">
        <v>99</v>
      </c>
      <c r="P52" s="268" t="str">
        <f>SUBSTITUTE(SUBSTITUTE(TEXT(INT(P51),"[DBNum2][$-804]G/通用格式元"&amp;IF(INT(F59)=F59,"整",""))&amp;TEXT(MID(F59,FIND(".",F59&amp;".0")+1,1),"[DBNum2][$-804]G/通用格式角")&amp;TEXT(MID(F59,FIND(".",F59&amp;".0")+2,1),"[DBNum2][$-804]G/通用格式分"),"零角","零"),"零分","")</f>
        <v>贰拾壹万玖仟壹佰玖拾捌元整</v>
      </c>
      <c r="Q52" s="268"/>
      <c r="R52" s="268"/>
      <c r="S52" s="268"/>
      <c r="T52" s="268"/>
    </row>
    <row r="57" ht="13.5" spans="2:2">
      <c r="B57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0:B50"/>
    <mergeCell ref="C51:E51"/>
    <mergeCell ref="F51:K51"/>
    <mergeCell ref="P51:T51"/>
    <mergeCell ref="C52:E52"/>
    <mergeCell ref="F52:K52"/>
    <mergeCell ref="P52:T52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1:B52"/>
    <mergeCell ref="L51:N5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2"/>
  <sheetViews>
    <sheetView zoomScale="85" zoomScaleNormal="85" topLeftCell="L1" workbookViewId="0">
      <pane ySplit="7" topLeftCell="A56" activePane="bottomLeft" state="frozen"/>
      <selection/>
      <selection pane="bottomLeft" activeCell="G53" sqref="G53"/>
    </sheetView>
  </sheetViews>
  <sheetFormatPr defaultColWidth="9" defaultRowHeight="11.25"/>
  <cols>
    <col min="1" max="1" width="5.29166666666667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4" customFormat="1" ht="32" customHeight="1" spans="1:20">
      <c r="A51" s="282">
        <v>15.8</v>
      </c>
      <c r="B51" s="279"/>
      <c r="C51" s="155"/>
      <c r="D51" s="155"/>
      <c r="E51" s="255" t="s">
        <v>64</v>
      </c>
      <c r="F51" s="274" t="s">
        <v>81</v>
      </c>
      <c r="G51" s="255"/>
      <c r="H51" s="157"/>
      <c r="I51" s="262"/>
      <c r="J51" s="255"/>
      <c r="K51" s="255"/>
      <c r="L51" s="255">
        <v>100</v>
      </c>
      <c r="M51" s="156" t="s">
        <v>100</v>
      </c>
      <c r="N51" s="168"/>
      <c r="O51" s="168"/>
      <c r="P51" s="278" t="s">
        <v>106</v>
      </c>
      <c r="Q51" s="269"/>
      <c r="R51" s="253"/>
      <c r="S51" s="253">
        <v>244597</v>
      </c>
      <c r="T51" s="253"/>
    </row>
    <row r="52" s="194" customFormat="1" ht="32" customHeight="1" spans="1:20">
      <c r="A52" s="282"/>
      <c r="B52" s="279"/>
      <c r="C52" s="155"/>
      <c r="D52" s="155"/>
      <c r="E52" s="255"/>
      <c r="F52" s="274"/>
      <c r="G52" s="255"/>
      <c r="H52" s="157"/>
      <c r="I52" s="262"/>
      <c r="J52" s="255"/>
      <c r="K52" s="255"/>
      <c r="L52" s="255"/>
      <c r="M52" s="156"/>
      <c r="N52" s="168"/>
      <c r="O52" s="168"/>
      <c r="P52" s="263"/>
      <c r="Q52" s="269"/>
      <c r="R52" s="253"/>
      <c r="S52" s="253"/>
      <c r="T52" s="253"/>
    </row>
    <row r="53" s="194" customFormat="1" ht="32" customHeight="1" spans="1:20">
      <c r="A53" s="282"/>
      <c r="B53" s="279"/>
      <c r="C53" s="155"/>
      <c r="D53" s="155"/>
      <c r="E53" s="255"/>
      <c r="F53" s="274"/>
      <c r="G53" s="255"/>
      <c r="H53" s="157"/>
      <c r="I53" s="262"/>
      <c r="J53" s="255"/>
      <c r="K53" s="255"/>
      <c r="L53" s="255"/>
      <c r="M53" s="156"/>
      <c r="N53" s="168"/>
      <c r="O53" s="168"/>
      <c r="P53" s="263"/>
      <c r="Q53" s="269"/>
      <c r="R53" s="253"/>
      <c r="S53" s="253"/>
      <c r="T53" s="253"/>
    </row>
    <row r="54" s="194" customFormat="1" ht="32" customHeight="1" spans="1:20">
      <c r="A54" s="282"/>
      <c r="B54" s="279"/>
      <c r="C54" s="155"/>
      <c r="D54" s="155"/>
      <c r="E54" s="255"/>
      <c r="F54" s="274"/>
      <c r="G54" s="255"/>
      <c r="H54" s="157"/>
      <c r="I54" s="262"/>
      <c r="J54" s="255"/>
      <c r="K54" s="255"/>
      <c r="L54" s="255"/>
      <c r="M54" s="156"/>
      <c r="N54" s="168"/>
      <c r="O54" s="168"/>
      <c r="P54" s="263"/>
      <c r="Q54" s="269"/>
      <c r="R54" s="253"/>
      <c r="S54" s="253"/>
      <c r="T54" s="253"/>
    </row>
    <row r="55" ht="30" customHeight="1" spans="1:20">
      <c r="A55" s="159" t="s">
        <v>93</v>
      </c>
      <c r="B55" s="159"/>
      <c r="C55" s="160">
        <f>SUM(C8:C40)</f>
        <v>23554091.1</v>
      </c>
      <c r="D55" s="256">
        <f>SUM(D8:D43)</f>
        <v>3000000</v>
      </c>
      <c r="E55" s="257"/>
      <c r="F55" s="257"/>
      <c r="G55" s="257"/>
      <c r="H55" s="257"/>
      <c r="I55" s="264">
        <f>SUM(I8:I51)</f>
        <v>282649.09</v>
      </c>
      <c r="J55" s="265"/>
      <c r="K55" s="264">
        <f>SUM(K8:K51)</f>
        <v>13329</v>
      </c>
      <c r="L55" s="264">
        <f>SUM(L8:L54)</f>
        <v>441600</v>
      </c>
      <c r="M55" s="171"/>
      <c r="N55" s="172">
        <f>SUM(N8:N40)</f>
        <v>52640</v>
      </c>
      <c r="O55" s="108"/>
      <c r="P55" s="104"/>
      <c r="Q55" s="270"/>
      <c r="R55" s="271"/>
      <c r="S55" s="272">
        <f>SUM(S8:S51)</f>
        <v>24821154.56</v>
      </c>
      <c r="T55" s="273">
        <f>C55+D55-I55-K55-L55-N55-S55</f>
        <v>942718.449999999</v>
      </c>
    </row>
    <row r="56" ht="30" customHeight="1" spans="1:20">
      <c r="A56" s="159" t="s">
        <v>94</v>
      </c>
      <c r="B56" s="159"/>
      <c r="C56" s="159" t="s">
        <v>95</v>
      </c>
      <c r="D56" s="159"/>
      <c r="E56" s="159"/>
      <c r="F56" s="258">
        <f>P56</f>
        <v>244597</v>
      </c>
      <c r="G56" s="259"/>
      <c r="H56" s="259"/>
      <c r="I56" s="259"/>
      <c r="J56" s="259"/>
      <c r="K56" s="266"/>
      <c r="L56" s="174" t="s">
        <v>96</v>
      </c>
      <c r="M56" s="175"/>
      <c r="N56" s="175"/>
      <c r="O56" s="176" t="s">
        <v>97</v>
      </c>
      <c r="P56" s="267">
        <f>S51</f>
        <v>244597</v>
      </c>
      <c r="Q56" s="267"/>
      <c r="R56" s="267"/>
      <c r="S56" s="267"/>
      <c r="T56" s="267"/>
    </row>
    <row r="57" ht="30" customHeight="1" spans="1:20">
      <c r="A57" s="159"/>
      <c r="B57" s="159"/>
      <c r="C57" s="159" t="s">
        <v>98</v>
      </c>
      <c r="D57" s="159"/>
      <c r="E57" s="159"/>
      <c r="F57" s="258">
        <v>0</v>
      </c>
      <c r="G57" s="259"/>
      <c r="H57" s="259"/>
      <c r="I57" s="259"/>
      <c r="J57" s="259"/>
      <c r="K57" s="266"/>
      <c r="L57" s="178"/>
      <c r="M57" s="179"/>
      <c r="N57" s="179"/>
      <c r="O57" s="176" t="s">
        <v>99</v>
      </c>
      <c r="P57" s="268" t="str">
        <f>SUBSTITUTE(SUBSTITUTE(TEXT(INT(P56),"[DBNum2][$-804]G/通用格式元"&amp;IF(INT(F64)=F64,"整",""))&amp;TEXT(MID(F64,FIND(".",F64&amp;".0")+1,1),"[DBNum2][$-804]G/通用格式角")&amp;TEXT(MID(F64,FIND(".",F64&amp;".0")+2,1),"[DBNum2][$-804]G/通用格式分"),"零角","零"),"零分","")</f>
        <v>贰拾肆万肆仟伍佰玖拾柒元整</v>
      </c>
      <c r="Q57" s="268"/>
      <c r="R57" s="268"/>
      <c r="S57" s="268"/>
      <c r="T57" s="268"/>
    </row>
    <row r="62" ht="13.5" spans="2:2">
      <c r="B62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5:B55"/>
    <mergeCell ref="C56:E56"/>
    <mergeCell ref="F56:K56"/>
    <mergeCell ref="P56:T56"/>
    <mergeCell ref="C57:E57"/>
    <mergeCell ref="F57:K57"/>
    <mergeCell ref="P57:T57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6:B57"/>
    <mergeCell ref="L56:N5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workbookViewId="0">
      <pane ySplit="7" topLeftCell="A53" activePane="bottomLeft" state="frozen"/>
      <selection/>
      <selection pane="bottomLeft" activeCell="F56" sqref="F56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4" customFormat="1" ht="32" customHeight="1" spans="1:20">
      <c r="A54" s="254">
        <v>15.11</v>
      </c>
      <c r="B54" s="279"/>
      <c r="C54" s="155"/>
      <c r="D54" s="155"/>
      <c r="E54" s="255" t="s">
        <v>64</v>
      </c>
      <c r="F54" s="274" t="s">
        <v>81</v>
      </c>
      <c r="G54" s="255"/>
      <c r="H54" s="157"/>
      <c r="I54" s="262"/>
      <c r="J54" s="255"/>
      <c r="K54" s="255"/>
      <c r="L54" s="255">
        <v>100</v>
      </c>
      <c r="M54" s="156" t="s">
        <v>100</v>
      </c>
      <c r="N54" s="168"/>
      <c r="O54" s="168"/>
      <c r="P54" s="278" t="s">
        <v>106</v>
      </c>
      <c r="Q54" s="269"/>
      <c r="R54" s="253"/>
      <c r="S54" s="253">
        <v>244875</v>
      </c>
      <c r="T54" s="253"/>
    </row>
    <row r="55" s="194" customFormat="1" ht="32" customHeight="1" spans="1:20">
      <c r="A55" s="254"/>
      <c r="B55" s="279"/>
      <c r="C55" s="155"/>
      <c r="D55" s="155"/>
      <c r="E55" s="255"/>
      <c r="F55" s="274"/>
      <c r="G55" s="255"/>
      <c r="H55" s="157"/>
      <c r="I55" s="262"/>
      <c r="J55" s="255"/>
      <c r="K55" s="255"/>
      <c r="L55" s="255"/>
      <c r="M55" s="156"/>
      <c r="N55" s="168"/>
      <c r="O55" s="168"/>
      <c r="P55" s="263"/>
      <c r="Q55" s="269"/>
      <c r="R55" s="253"/>
      <c r="S55" s="253"/>
      <c r="T55" s="253"/>
    </row>
    <row r="56" s="194" customFormat="1" ht="32" customHeight="1" spans="1:20">
      <c r="A56" s="254"/>
      <c r="B56" s="279"/>
      <c r="C56" s="155"/>
      <c r="D56" s="155"/>
      <c r="E56" s="255"/>
      <c r="F56" s="274"/>
      <c r="G56" s="255"/>
      <c r="H56" s="157"/>
      <c r="I56" s="262"/>
      <c r="J56" s="255"/>
      <c r="K56" s="255"/>
      <c r="L56" s="255"/>
      <c r="M56" s="156"/>
      <c r="N56" s="168"/>
      <c r="O56" s="168"/>
      <c r="P56" s="263"/>
      <c r="Q56" s="269"/>
      <c r="R56" s="253"/>
      <c r="S56" s="253"/>
      <c r="T56" s="253"/>
    </row>
    <row r="57" s="194" customFormat="1" ht="32" customHeight="1" spans="1:20">
      <c r="A57" s="254"/>
      <c r="B57" s="279"/>
      <c r="C57" s="155"/>
      <c r="D57" s="155"/>
      <c r="E57" s="255"/>
      <c r="F57" s="274"/>
      <c r="G57" s="255"/>
      <c r="H57" s="157"/>
      <c r="I57" s="262"/>
      <c r="J57" s="255"/>
      <c r="K57" s="255"/>
      <c r="L57" s="255"/>
      <c r="M57" s="156"/>
      <c r="N57" s="168"/>
      <c r="O57" s="168"/>
      <c r="P57" s="263"/>
      <c r="Q57" s="269"/>
      <c r="R57" s="253"/>
      <c r="S57" s="253"/>
      <c r="T57" s="253"/>
    </row>
    <row r="58" ht="30" customHeight="1" spans="1:20">
      <c r="A58" s="159" t="s">
        <v>93</v>
      </c>
      <c r="B58" s="159"/>
      <c r="C58" s="160">
        <f>SUM(C8:C57)</f>
        <v>23554091.1</v>
      </c>
      <c r="D58" s="256">
        <f>SUM(D8:D57)</f>
        <v>3000000</v>
      </c>
      <c r="E58" s="257"/>
      <c r="F58" s="257"/>
      <c r="G58" s="257"/>
      <c r="H58" s="257"/>
      <c r="I58" s="264">
        <f>SUM(I8:I57)</f>
        <v>282649.09</v>
      </c>
      <c r="J58" s="265"/>
      <c r="K58" s="264">
        <f>SUM(K8:K57)</f>
        <v>13329</v>
      </c>
      <c r="L58" s="264">
        <f>SUM(L8:L57)</f>
        <v>441900</v>
      </c>
      <c r="M58" s="171"/>
      <c r="N58" s="172">
        <f>SUM(N8:N57)</f>
        <v>52640</v>
      </c>
      <c r="O58" s="108"/>
      <c r="P58" s="104"/>
      <c r="Q58" s="270"/>
      <c r="R58" s="271"/>
      <c r="S58" s="272">
        <f>SUM(S8:S57)</f>
        <v>25513243.56</v>
      </c>
      <c r="T58" s="273">
        <f>C58+D58-I58-K58-L58-N58-S58</f>
        <v>250329.449999999</v>
      </c>
    </row>
    <row r="59" ht="30" customHeight="1" spans="1:20">
      <c r="A59" s="159" t="s">
        <v>94</v>
      </c>
      <c r="B59" s="159"/>
      <c r="C59" s="159" t="s">
        <v>95</v>
      </c>
      <c r="D59" s="159"/>
      <c r="E59" s="159"/>
      <c r="F59" s="258">
        <f>P59</f>
        <v>244875</v>
      </c>
      <c r="G59" s="259"/>
      <c r="H59" s="259"/>
      <c r="I59" s="259"/>
      <c r="J59" s="259"/>
      <c r="K59" s="266"/>
      <c r="L59" s="174" t="s">
        <v>96</v>
      </c>
      <c r="M59" s="175"/>
      <c r="N59" s="175"/>
      <c r="O59" s="176" t="s">
        <v>97</v>
      </c>
      <c r="P59" s="267">
        <f>S54</f>
        <v>244875</v>
      </c>
      <c r="Q59" s="267"/>
      <c r="R59" s="267"/>
      <c r="S59" s="267"/>
      <c r="T59" s="267"/>
    </row>
    <row r="60" ht="30" customHeight="1" spans="1:20">
      <c r="A60" s="159"/>
      <c r="B60" s="159"/>
      <c r="C60" s="159" t="s">
        <v>98</v>
      </c>
      <c r="D60" s="159"/>
      <c r="E60" s="159"/>
      <c r="F60" s="258">
        <v>0</v>
      </c>
      <c r="G60" s="259"/>
      <c r="H60" s="259"/>
      <c r="I60" s="259"/>
      <c r="J60" s="259"/>
      <c r="K60" s="266"/>
      <c r="L60" s="178"/>
      <c r="M60" s="179"/>
      <c r="N60" s="179"/>
      <c r="O60" s="176" t="s">
        <v>99</v>
      </c>
      <c r="P60" s="268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贰拾肆万肆仟捌佰柒拾伍元整</v>
      </c>
      <c r="Q60" s="268"/>
      <c r="R60" s="268"/>
      <c r="S60" s="268"/>
      <c r="T60" s="268"/>
    </row>
    <row r="65" ht="13.5" spans="2:2">
      <c r="B65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topLeftCell="B1" workbookViewId="0">
      <pane ySplit="7" topLeftCell="A53" activePane="bottomLeft" state="frozen"/>
      <selection/>
      <selection pane="bottomLeft" activeCell="Q57" sqref="Q57"/>
    </sheetView>
  </sheetViews>
  <sheetFormatPr defaultColWidth="9" defaultRowHeight="11.25"/>
  <cols>
    <col min="1" max="1" width="5.88333333333333" style="189" customWidth="1"/>
    <col min="2" max="2" width="7.88333333333333" style="195" customWidth="1"/>
    <col min="3" max="3" width="14.5083333333333" style="189" customWidth="1"/>
    <col min="4" max="4" width="7.65" style="189" customWidth="1"/>
    <col min="5" max="5" width="16.0833333333333" style="196" customWidth="1"/>
    <col min="6" max="6" width="27.8416666666667" style="196" customWidth="1"/>
    <col min="7" max="7" width="12.7916666666667" style="196" customWidth="1"/>
    <col min="8" max="8" width="8.61666666666667" style="196" customWidth="1"/>
    <col min="9" max="9" width="9.5" style="196" customWidth="1"/>
    <col min="10" max="10" width="9.25833333333333" style="196" customWidth="1"/>
    <col min="11" max="12" width="9.5" style="196" customWidth="1"/>
    <col min="13" max="13" width="20.3" style="10" customWidth="1"/>
    <col min="14" max="14" width="11.175" style="196" customWidth="1"/>
    <col min="15" max="15" width="10.2916666666667" style="195" customWidth="1"/>
    <col min="16" max="16" width="27.0583333333333" style="196" customWidth="1"/>
    <col min="17" max="17" width="15.025" style="189" customWidth="1"/>
    <col min="18" max="18" width="11" style="196" customWidth="1"/>
    <col min="19" max="19" width="16.0666666666667" style="196" customWidth="1"/>
    <col min="20" max="20" width="15.8166666666667" style="189" customWidth="1"/>
    <col min="21" max="16384" width="9" style="189"/>
  </cols>
  <sheetData>
    <row r="1" s="188" customFormat="1" ht="24.9" customHeight="1" spans="1:19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2"/>
      <c r="N1" s="197"/>
      <c r="O1" s="197"/>
      <c r="P1" s="197"/>
      <c r="Q1" s="197"/>
      <c r="R1" s="197"/>
      <c r="S1" s="197"/>
    </row>
    <row r="2" s="188" customFormat="1" ht="27.9" customHeight="1" spans="1:20">
      <c r="A2" s="14" t="s">
        <v>1</v>
      </c>
      <c r="B2" s="14"/>
      <c r="C2" s="198" t="s">
        <v>2</v>
      </c>
      <c r="D2" s="198"/>
      <c r="E2" s="198"/>
      <c r="F2" s="198"/>
      <c r="G2" s="198"/>
      <c r="H2" s="199" t="s">
        <v>3</v>
      </c>
      <c r="I2" s="230"/>
      <c r="J2" s="230" t="s">
        <v>4</v>
      </c>
      <c r="K2" s="230"/>
      <c r="L2" s="230"/>
      <c r="M2" s="97"/>
      <c r="N2" s="231" t="s">
        <v>5</v>
      </c>
      <c r="O2" s="231"/>
      <c r="P2" s="232">
        <v>2579</v>
      </c>
      <c r="Q2" s="235" t="s">
        <v>6</v>
      </c>
      <c r="R2" s="235"/>
      <c r="S2" s="247" t="s">
        <v>7</v>
      </c>
      <c r="T2" s="247"/>
    </row>
    <row r="3" s="188" customFormat="1" ht="27.9" customHeight="1" spans="1:24">
      <c r="A3" s="14" t="s">
        <v>8</v>
      </c>
      <c r="B3" s="14"/>
      <c r="C3" s="17">
        <v>33330642.25</v>
      </c>
      <c r="D3" s="17"/>
      <c r="E3" s="17"/>
      <c r="F3" s="17" t="s">
        <v>9</v>
      </c>
      <c r="G3" s="18" t="s">
        <v>10</v>
      </c>
      <c r="H3" s="14" t="s">
        <v>11</v>
      </c>
      <c r="I3" s="14"/>
      <c r="J3" s="99" t="s">
        <v>12</v>
      </c>
      <c r="K3" s="99"/>
      <c r="L3" s="99"/>
      <c r="M3" s="99"/>
      <c r="N3" s="14" t="s">
        <v>13</v>
      </c>
      <c r="O3" s="14"/>
      <c r="P3" s="99" t="s">
        <v>14</v>
      </c>
      <c r="Q3" s="126" t="s">
        <v>15</v>
      </c>
      <c r="R3" s="127"/>
      <c r="S3" s="128" t="s">
        <v>16</v>
      </c>
      <c r="T3" s="129"/>
      <c r="X3"/>
    </row>
    <row r="4" s="188" customFormat="1" ht="27.9" customHeight="1" spans="1:20">
      <c r="A4" s="14" t="s">
        <v>17</v>
      </c>
      <c r="B4" s="14"/>
      <c r="C4" s="19"/>
      <c r="D4" s="19"/>
      <c r="E4" s="19"/>
      <c r="F4" s="17" t="s">
        <v>18</v>
      </c>
      <c r="G4" s="20"/>
      <c r="H4" s="14" t="s">
        <v>19</v>
      </c>
      <c r="I4" s="14"/>
      <c r="J4" s="99" t="s">
        <v>20</v>
      </c>
      <c r="K4" s="99"/>
      <c r="L4" s="99"/>
      <c r="M4" s="99"/>
      <c r="N4" s="14" t="s">
        <v>21</v>
      </c>
      <c r="O4" s="14"/>
      <c r="P4" s="100" t="s">
        <v>22</v>
      </c>
      <c r="Q4" s="17" t="s">
        <v>23</v>
      </c>
      <c r="R4" s="100" t="s">
        <v>24</v>
      </c>
      <c r="S4" s="131" t="s">
        <v>25</v>
      </c>
      <c r="T4" s="132" t="s">
        <v>26</v>
      </c>
    </row>
    <row r="5" s="188" customFormat="1" ht="27.9" customHeight="1" spans="1:22">
      <c r="A5" s="14" t="s">
        <v>27</v>
      </c>
      <c r="B5" s="21" t="s">
        <v>28</v>
      </c>
      <c r="C5" s="22"/>
      <c r="D5" s="22"/>
      <c r="E5" s="22"/>
      <c r="F5" s="23"/>
      <c r="G5" s="24" t="s">
        <v>29</v>
      </c>
      <c r="H5" s="21" t="s">
        <v>28</v>
      </c>
      <c r="I5" s="22"/>
      <c r="J5" s="23"/>
      <c r="K5" s="24" t="s">
        <v>30</v>
      </c>
      <c r="L5" s="21" t="s">
        <v>31</v>
      </c>
      <c r="M5" s="23"/>
      <c r="N5" s="21" t="s">
        <v>32</v>
      </c>
      <c r="O5" s="23"/>
      <c r="P5" s="233" t="s">
        <v>33</v>
      </c>
      <c r="Q5" s="133"/>
      <c r="R5" s="133"/>
      <c r="S5" s="131" t="s">
        <v>34</v>
      </c>
      <c r="T5" s="248" t="s">
        <v>35</v>
      </c>
      <c r="V5"/>
    </row>
    <row r="6" s="188" customFormat="1" ht="27.9" customHeight="1" spans="1:20">
      <c r="A6" s="14"/>
      <c r="B6" s="25" t="s">
        <v>36</v>
      </c>
      <c r="C6" s="26"/>
      <c r="D6" s="26"/>
      <c r="E6" s="26"/>
      <c r="F6" s="27"/>
      <c r="G6" s="14"/>
      <c r="H6" s="25" t="s">
        <v>37</v>
      </c>
      <c r="I6" s="26"/>
      <c r="J6" s="27"/>
      <c r="K6" s="14" t="s">
        <v>38</v>
      </c>
      <c r="L6" s="25" t="s">
        <v>39</v>
      </c>
      <c r="M6" s="27"/>
      <c r="N6" s="25" t="s">
        <v>40</v>
      </c>
      <c r="O6" s="27"/>
      <c r="P6" s="234" t="s">
        <v>41</v>
      </c>
      <c r="Q6" s="135"/>
      <c r="R6" s="135"/>
      <c r="S6" s="131"/>
      <c r="T6" s="248"/>
    </row>
    <row r="7" s="188" customFormat="1" ht="27.9" customHeight="1" spans="1:20">
      <c r="A7" s="14"/>
      <c r="B7" s="28" t="s">
        <v>42</v>
      </c>
      <c r="C7" s="14" t="s">
        <v>43</v>
      </c>
      <c r="D7" s="14" t="s">
        <v>44</v>
      </c>
      <c r="E7" s="17" t="s">
        <v>45</v>
      </c>
      <c r="F7" s="17" t="s">
        <v>46</v>
      </c>
      <c r="G7" s="28" t="s">
        <v>47</v>
      </c>
      <c r="H7" s="14" t="s">
        <v>48</v>
      </c>
      <c r="I7" s="17" t="s">
        <v>49</v>
      </c>
      <c r="J7" s="17" t="s">
        <v>50</v>
      </c>
      <c r="K7" s="235" t="s">
        <v>49</v>
      </c>
      <c r="L7" s="17" t="s">
        <v>49</v>
      </c>
      <c r="M7" s="14" t="s">
        <v>50</v>
      </c>
      <c r="N7" s="14" t="s">
        <v>49</v>
      </c>
      <c r="O7" s="14" t="s">
        <v>50</v>
      </c>
      <c r="P7" s="17" t="s">
        <v>51</v>
      </c>
      <c r="Q7" s="17" t="s">
        <v>52</v>
      </c>
      <c r="R7" s="17" t="s">
        <v>53</v>
      </c>
      <c r="S7" s="131"/>
      <c r="T7" s="248"/>
    </row>
    <row r="8" s="189" customFormat="1" ht="31" customHeight="1" spans="1:20">
      <c r="A8" s="200">
        <v>1</v>
      </c>
      <c r="B8" s="201" t="s">
        <v>54</v>
      </c>
      <c r="C8" s="31">
        <v>11974091.1</v>
      </c>
      <c r="D8" s="202"/>
      <c r="E8" s="33" t="s">
        <v>55</v>
      </c>
      <c r="F8" s="34">
        <v>4.305017278369e+18</v>
      </c>
      <c r="G8" s="202"/>
      <c r="H8" s="203">
        <v>0.012</v>
      </c>
      <c r="I8" s="202">
        <v>83689.79</v>
      </c>
      <c r="J8" s="32" t="s">
        <v>56</v>
      </c>
      <c r="K8" s="202">
        <v>5711</v>
      </c>
      <c r="L8" s="202">
        <v>68000</v>
      </c>
      <c r="M8" s="32" t="s">
        <v>57</v>
      </c>
      <c r="N8" s="104">
        <v>22640</v>
      </c>
      <c r="O8" s="104" t="s">
        <v>58</v>
      </c>
      <c r="P8" s="104" t="s">
        <v>59</v>
      </c>
      <c r="Q8" s="136"/>
      <c r="R8" s="202"/>
      <c r="S8" s="202">
        <f>C8-I8-K8-L8-N8</f>
        <v>11794050.31</v>
      </c>
      <c r="T8" s="212"/>
    </row>
    <row r="9" s="189" customFormat="1" ht="38" customHeight="1" spans="1:20">
      <c r="A9" s="204"/>
      <c r="B9" s="205"/>
      <c r="C9" s="38"/>
      <c r="D9" s="206"/>
      <c r="E9" s="40"/>
      <c r="F9" s="41"/>
      <c r="G9" s="206"/>
      <c r="H9" s="207"/>
      <c r="I9" s="206"/>
      <c r="J9" s="39"/>
      <c r="K9" s="206"/>
      <c r="L9" s="206"/>
      <c r="M9" s="39"/>
      <c r="N9" s="106"/>
      <c r="O9" s="106"/>
      <c r="P9" s="106"/>
      <c r="Q9" s="137"/>
      <c r="R9" s="206"/>
      <c r="S9" s="206"/>
      <c r="T9" s="212"/>
    </row>
    <row r="10" s="189" customFormat="1" ht="28" customHeight="1" spans="1:20">
      <c r="A10" s="200">
        <v>2</v>
      </c>
      <c r="B10" s="208">
        <v>43712</v>
      </c>
      <c r="C10" s="44">
        <v>400000</v>
      </c>
      <c r="D10" s="209"/>
      <c r="E10" s="202" t="s">
        <v>60</v>
      </c>
      <c r="F10" s="210">
        <v>175202745165</v>
      </c>
      <c r="G10" s="202"/>
      <c r="H10" s="47">
        <v>0.012</v>
      </c>
      <c r="I10" s="209">
        <v>60000</v>
      </c>
      <c r="J10" s="209" t="s">
        <v>61</v>
      </c>
      <c r="K10" s="202">
        <v>1081</v>
      </c>
      <c r="L10" s="202">
        <v>180000</v>
      </c>
      <c r="M10" s="32" t="s">
        <v>62</v>
      </c>
      <c r="N10" s="104">
        <v>227059</v>
      </c>
      <c r="O10" s="104" t="s">
        <v>63</v>
      </c>
      <c r="P10" s="104"/>
      <c r="Q10" s="104"/>
      <c r="R10" s="104"/>
      <c r="S10" s="104"/>
      <c r="T10" s="212"/>
    </row>
    <row r="11" s="189" customFormat="1" ht="31" customHeight="1" spans="1:20">
      <c r="A11" s="211"/>
      <c r="B11" s="208">
        <v>43714</v>
      </c>
      <c r="C11" s="44">
        <v>2800000</v>
      </c>
      <c r="D11" s="212"/>
      <c r="E11" s="206"/>
      <c r="F11" s="213"/>
      <c r="G11" s="206"/>
      <c r="H11" s="47"/>
      <c r="I11" s="209">
        <v>33600</v>
      </c>
      <c r="J11" s="209" t="s">
        <v>56</v>
      </c>
      <c r="K11" s="206"/>
      <c r="L11" s="206"/>
      <c r="M11" s="39"/>
      <c r="N11" s="106"/>
      <c r="O11" s="106"/>
      <c r="P11" s="106"/>
      <c r="Q11" s="106"/>
      <c r="R11" s="106"/>
      <c r="S11" s="106"/>
      <c r="T11" s="212"/>
    </row>
    <row r="12" ht="20.1" customHeight="1" spans="1:20">
      <c r="A12" s="211"/>
      <c r="B12" s="208">
        <v>43717</v>
      </c>
      <c r="C12" s="51"/>
      <c r="D12" s="51"/>
      <c r="E12" s="209" t="s">
        <v>64</v>
      </c>
      <c r="F12" s="52">
        <v>4.3050172783609e+19</v>
      </c>
      <c r="G12" s="214"/>
      <c r="H12" s="214"/>
      <c r="I12" s="214"/>
      <c r="J12" s="214"/>
      <c r="K12" s="214"/>
      <c r="L12" s="214"/>
      <c r="M12" s="53"/>
      <c r="N12" s="108"/>
      <c r="O12" s="108"/>
      <c r="P12" s="108" t="s">
        <v>65</v>
      </c>
      <c r="Q12" s="138"/>
      <c r="R12" s="212"/>
      <c r="S12" s="209">
        <v>400000</v>
      </c>
      <c r="T12" s="212"/>
    </row>
    <row r="13" ht="20.1" customHeight="1" spans="1:20">
      <c r="A13" s="204"/>
      <c r="B13" s="208">
        <v>43717</v>
      </c>
      <c r="C13" s="51"/>
      <c r="D13" s="51"/>
      <c r="E13" s="214" t="s">
        <v>66</v>
      </c>
      <c r="F13" s="54" t="s">
        <v>67</v>
      </c>
      <c r="G13" s="214"/>
      <c r="H13" s="214"/>
      <c r="I13" s="214"/>
      <c r="J13" s="214"/>
      <c r="K13" s="214"/>
      <c r="L13" s="214"/>
      <c r="M13" s="53"/>
      <c r="N13" s="108"/>
      <c r="O13" s="108"/>
      <c r="P13" s="108" t="s">
        <v>68</v>
      </c>
      <c r="Q13" s="138"/>
      <c r="R13" s="212"/>
      <c r="S13" s="209">
        <v>2000000</v>
      </c>
      <c r="T13" s="212"/>
    </row>
    <row r="14" ht="20.1" customHeight="1" spans="1:20">
      <c r="A14" s="44">
        <v>3</v>
      </c>
      <c r="B14" s="208">
        <v>43720</v>
      </c>
      <c r="C14" s="51"/>
      <c r="D14" s="51"/>
      <c r="E14" s="209" t="s">
        <v>64</v>
      </c>
      <c r="F14" s="52">
        <v>4.3050172783609e+19</v>
      </c>
      <c r="G14" s="214"/>
      <c r="H14" s="214"/>
      <c r="I14" s="214"/>
      <c r="J14" s="214"/>
      <c r="K14" s="214"/>
      <c r="L14" s="214"/>
      <c r="M14" s="53"/>
      <c r="N14" s="108"/>
      <c r="O14" s="108"/>
      <c r="P14" s="108" t="s">
        <v>65</v>
      </c>
      <c r="Q14" s="138"/>
      <c r="R14" s="212"/>
      <c r="S14" s="209">
        <v>290000</v>
      </c>
      <c r="T14" s="212"/>
    </row>
    <row r="15" ht="20.1" customHeight="1" spans="1:20">
      <c r="A15" s="31">
        <v>4</v>
      </c>
      <c r="B15" s="201">
        <v>43749</v>
      </c>
      <c r="C15" s="31">
        <v>2000000</v>
      </c>
      <c r="D15" s="56"/>
      <c r="E15" s="202" t="s">
        <v>60</v>
      </c>
      <c r="F15" s="210">
        <v>175202745165</v>
      </c>
      <c r="G15" s="202"/>
      <c r="H15" s="47" t="s">
        <v>69</v>
      </c>
      <c r="I15" s="47"/>
      <c r="J15" s="47"/>
      <c r="K15" s="47"/>
      <c r="L15" s="47"/>
      <c r="M15" s="47"/>
      <c r="N15" s="47"/>
      <c r="O15" s="47"/>
      <c r="P15" s="236"/>
      <c r="Q15" s="136"/>
      <c r="R15" s="136"/>
      <c r="S15" s="136"/>
      <c r="T15" s="136"/>
    </row>
    <row r="16" ht="24" customHeight="1" spans="1:20">
      <c r="A16" s="38"/>
      <c r="B16" s="208">
        <v>43750</v>
      </c>
      <c r="C16" s="51"/>
      <c r="D16" s="51"/>
      <c r="E16" s="214" t="s">
        <v>66</v>
      </c>
      <c r="F16" s="54" t="s">
        <v>67</v>
      </c>
      <c r="G16" s="214"/>
      <c r="H16" s="42"/>
      <c r="I16" s="237"/>
      <c r="J16" s="237"/>
      <c r="K16" s="237"/>
      <c r="L16" s="237"/>
      <c r="M16" s="110"/>
      <c r="N16" s="106"/>
      <c r="O16" s="106"/>
      <c r="P16" s="108" t="s">
        <v>68</v>
      </c>
      <c r="Q16" s="138"/>
      <c r="R16" s="212"/>
      <c r="S16" s="209">
        <v>2000000</v>
      </c>
      <c r="T16" s="212"/>
    </row>
    <row r="17" ht="20.1" customHeight="1" spans="1:20">
      <c r="A17" s="31">
        <v>5</v>
      </c>
      <c r="B17" s="215">
        <v>43790</v>
      </c>
      <c r="C17" s="51"/>
      <c r="D17" s="51"/>
      <c r="E17" s="209"/>
      <c r="F17" s="216"/>
      <c r="G17" s="214"/>
      <c r="H17" s="47"/>
      <c r="I17" s="214"/>
      <c r="J17" s="214"/>
      <c r="K17" s="214"/>
      <c r="L17" s="214"/>
      <c r="M17" s="53"/>
      <c r="N17" s="108">
        <v>-197059</v>
      </c>
      <c r="O17" s="108" t="s">
        <v>70</v>
      </c>
      <c r="P17" s="108"/>
      <c r="Q17" s="138"/>
      <c r="R17" s="212"/>
      <c r="S17" s="212"/>
      <c r="T17" s="212"/>
    </row>
    <row r="18" ht="20.1" customHeight="1" spans="1:20">
      <c r="A18" s="38"/>
      <c r="B18" s="215">
        <v>43790</v>
      </c>
      <c r="C18" s="51"/>
      <c r="D18" s="51"/>
      <c r="E18" s="209" t="s">
        <v>64</v>
      </c>
      <c r="F18" s="52" t="s">
        <v>71</v>
      </c>
      <c r="G18" s="214"/>
      <c r="H18" s="214"/>
      <c r="I18" s="214"/>
      <c r="J18" s="214"/>
      <c r="K18" s="214"/>
      <c r="L18" s="214"/>
      <c r="M18" s="53"/>
      <c r="N18" s="108"/>
      <c r="O18" s="108"/>
      <c r="P18" s="108" t="s">
        <v>72</v>
      </c>
      <c r="Q18" s="138"/>
      <c r="R18" s="212"/>
      <c r="S18" s="209">
        <v>190000</v>
      </c>
      <c r="T18" s="212"/>
    </row>
    <row r="19" s="189" customFormat="1" ht="20.1" customHeight="1" spans="1:20">
      <c r="A19" s="31">
        <v>6</v>
      </c>
      <c r="B19" s="208">
        <v>43837</v>
      </c>
      <c r="C19" s="31">
        <v>680000</v>
      </c>
      <c r="D19" s="51"/>
      <c r="E19" s="209" t="s">
        <v>73</v>
      </c>
      <c r="F19" s="216">
        <v>1.30201071920014e+18</v>
      </c>
      <c r="G19" s="209"/>
      <c r="H19" s="47">
        <v>0.012</v>
      </c>
      <c r="I19" s="111">
        <v>32160</v>
      </c>
      <c r="J19" s="57"/>
      <c r="K19" s="111">
        <v>6537</v>
      </c>
      <c r="L19" s="57"/>
      <c r="M19" s="57"/>
      <c r="N19" s="108"/>
      <c r="O19" s="108"/>
      <c r="P19" s="108"/>
      <c r="Q19" s="138"/>
      <c r="R19" s="209"/>
      <c r="S19" s="209"/>
      <c r="T19" s="209"/>
    </row>
    <row r="20" s="189" customFormat="1" ht="21" customHeight="1" spans="1:20">
      <c r="A20" s="38"/>
      <c r="B20" s="208">
        <v>43837</v>
      </c>
      <c r="C20" s="51"/>
      <c r="D20" s="51"/>
      <c r="E20" s="209" t="s">
        <v>64</v>
      </c>
      <c r="F20" s="52" t="s">
        <v>71</v>
      </c>
      <c r="G20" s="209"/>
      <c r="H20" s="209"/>
      <c r="I20" s="209"/>
      <c r="J20" s="209"/>
      <c r="K20" s="209"/>
      <c r="L20" s="209">
        <v>100</v>
      </c>
      <c r="M20" s="45" t="s">
        <v>74</v>
      </c>
      <c r="N20" s="108"/>
      <c r="O20" s="108"/>
      <c r="P20" s="108" t="s">
        <v>72</v>
      </c>
      <c r="Q20" s="138"/>
      <c r="R20" s="209"/>
      <c r="S20" s="209">
        <v>322406.25</v>
      </c>
      <c r="T20" s="209"/>
    </row>
    <row r="21" s="190" customFormat="1" ht="21" customHeight="1" spans="1:20">
      <c r="A21" s="217">
        <v>7</v>
      </c>
      <c r="B21" s="208">
        <v>43840</v>
      </c>
      <c r="C21" s="31">
        <v>6666000</v>
      </c>
      <c r="D21" s="51"/>
      <c r="E21" s="209" t="s">
        <v>64</v>
      </c>
      <c r="F21" s="52" t="s">
        <v>75</v>
      </c>
      <c r="G21" s="209"/>
      <c r="H21" s="218" t="s">
        <v>76</v>
      </c>
      <c r="I21" s="238"/>
      <c r="J21" s="238"/>
      <c r="K21" s="238"/>
      <c r="L21" s="275"/>
      <c r="M21" s="45"/>
      <c r="N21" s="108"/>
      <c r="O21" s="108"/>
      <c r="P21" s="104"/>
      <c r="Q21" s="136"/>
      <c r="R21" s="202"/>
      <c r="S21" s="202"/>
      <c r="T21" s="202"/>
    </row>
    <row r="22" s="190" customFormat="1" ht="21" customHeight="1" spans="1:20">
      <c r="A22" s="38"/>
      <c r="B22" s="208">
        <v>43840</v>
      </c>
      <c r="C22" s="31">
        <v>-6666000</v>
      </c>
      <c r="D22" s="51"/>
      <c r="E22" s="209" t="s">
        <v>64</v>
      </c>
      <c r="F22" s="52" t="s">
        <v>77</v>
      </c>
      <c r="G22" s="209"/>
      <c r="H22" s="219"/>
      <c r="I22" s="239"/>
      <c r="J22" s="239"/>
      <c r="K22" s="239"/>
      <c r="L22" s="276"/>
      <c r="M22" s="45"/>
      <c r="N22" s="108"/>
      <c r="O22" s="108"/>
      <c r="P22" s="104" t="s">
        <v>78</v>
      </c>
      <c r="Q22" s="136"/>
      <c r="R22" s="202"/>
      <c r="S22" s="202"/>
      <c r="T22" s="202"/>
    </row>
    <row r="23" s="191" customFormat="1" ht="21" customHeight="1" spans="1:20">
      <c r="A23" s="220">
        <v>8</v>
      </c>
      <c r="B23" s="221">
        <v>43847</v>
      </c>
      <c r="C23" s="64">
        <v>880000</v>
      </c>
      <c r="D23" s="65"/>
      <c r="E23" s="222" t="s">
        <v>79</v>
      </c>
      <c r="F23" s="67" t="s">
        <v>77</v>
      </c>
      <c r="G23" s="222"/>
      <c r="H23" s="47" t="s">
        <v>80</v>
      </c>
      <c r="I23" s="47"/>
      <c r="J23" s="47"/>
      <c r="K23" s="47"/>
      <c r="L23" s="47"/>
      <c r="M23" s="47"/>
      <c r="N23" s="47"/>
      <c r="O23" s="47"/>
      <c r="P23" s="240"/>
      <c r="Q23" s="139"/>
      <c r="R23" s="249"/>
      <c r="S23" s="249"/>
      <c r="T23" s="249"/>
    </row>
    <row r="24" s="190" customFormat="1" ht="21" customHeight="1" spans="1:20">
      <c r="A24" s="217"/>
      <c r="B24" s="208">
        <v>43847</v>
      </c>
      <c r="C24" s="31">
        <v>20000</v>
      </c>
      <c r="D24" s="51"/>
      <c r="E24" s="202" t="s">
        <v>60</v>
      </c>
      <c r="F24" s="210">
        <v>175202745165</v>
      </c>
      <c r="G24" s="209"/>
      <c r="H24" s="209"/>
      <c r="I24" s="209"/>
      <c r="J24" s="209"/>
      <c r="K24" s="209"/>
      <c r="L24" s="200"/>
      <c r="M24" s="3"/>
      <c r="N24" s="108"/>
      <c r="O24" s="108"/>
      <c r="P24" s="104"/>
      <c r="Q24" s="136"/>
      <c r="R24" s="202"/>
      <c r="S24" s="202"/>
      <c r="T24" s="202"/>
    </row>
    <row r="25" s="190" customFormat="1" ht="21" customHeight="1" spans="1:20">
      <c r="A25" s="217"/>
      <c r="B25" s="208">
        <v>43847</v>
      </c>
      <c r="C25" s="51"/>
      <c r="D25" s="51"/>
      <c r="E25" s="209" t="s">
        <v>64</v>
      </c>
      <c r="F25" s="52" t="s">
        <v>81</v>
      </c>
      <c r="G25" s="209"/>
      <c r="H25" s="209"/>
      <c r="I25" s="209"/>
      <c r="J25" s="209"/>
      <c r="K25" s="209"/>
      <c r="L25" s="209">
        <v>100</v>
      </c>
      <c r="M25" s="45" t="s">
        <v>74</v>
      </c>
      <c r="N25" s="108"/>
      <c r="O25" s="108"/>
      <c r="P25" s="104" t="s">
        <v>82</v>
      </c>
      <c r="Q25" s="136"/>
      <c r="R25" s="202"/>
      <c r="S25" s="202">
        <v>201272.4</v>
      </c>
      <c r="T25" s="202"/>
    </row>
    <row r="26" s="190" customFormat="1" ht="21" customHeight="1" spans="1:20">
      <c r="A26" s="38"/>
      <c r="B26" s="208">
        <v>43847</v>
      </c>
      <c r="C26" s="51"/>
      <c r="D26" s="51"/>
      <c r="E26" s="209" t="s">
        <v>64</v>
      </c>
      <c r="F26" s="52" t="s">
        <v>81</v>
      </c>
      <c r="G26" s="209"/>
      <c r="H26" s="209"/>
      <c r="I26" s="209"/>
      <c r="J26" s="209"/>
      <c r="K26" s="209"/>
      <c r="L26" s="209">
        <v>50</v>
      </c>
      <c r="M26" s="45" t="s">
        <v>74</v>
      </c>
      <c r="N26" s="108"/>
      <c r="O26" s="108"/>
      <c r="P26" s="104" t="s">
        <v>82</v>
      </c>
      <c r="Q26" s="136"/>
      <c r="R26" s="202"/>
      <c r="S26" s="202">
        <v>20000</v>
      </c>
      <c r="T26" s="202"/>
    </row>
    <row r="27" s="190" customFormat="1" ht="21" customHeight="1" spans="1:20">
      <c r="A27" s="38">
        <v>9</v>
      </c>
      <c r="B27" s="208">
        <v>43849</v>
      </c>
      <c r="C27" s="51"/>
      <c r="D27" s="51"/>
      <c r="E27" s="209" t="s">
        <v>64</v>
      </c>
      <c r="F27" s="52" t="s">
        <v>81</v>
      </c>
      <c r="G27" s="209"/>
      <c r="H27" s="209"/>
      <c r="I27" s="209"/>
      <c r="J27" s="209"/>
      <c r="K27" s="209"/>
      <c r="L27" s="209">
        <v>100</v>
      </c>
      <c r="M27" s="45" t="s">
        <v>74</v>
      </c>
      <c r="N27" s="108"/>
      <c r="O27" s="108"/>
      <c r="P27" s="104" t="s">
        <v>82</v>
      </c>
      <c r="Q27" s="136"/>
      <c r="R27" s="202"/>
      <c r="S27" s="202">
        <v>350638</v>
      </c>
      <c r="T27" s="202"/>
    </row>
    <row r="28" s="191" customFormat="1" ht="21" customHeight="1" spans="1:20">
      <c r="A28" s="220">
        <v>10</v>
      </c>
      <c r="B28" s="221">
        <v>43849</v>
      </c>
      <c r="C28" s="64">
        <v>4400000</v>
      </c>
      <c r="D28" s="65"/>
      <c r="E28" s="222" t="s">
        <v>79</v>
      </c>
      <c r="F28" s="67" t="s">
        <v>77</v>
      </c>
      <c r="G28" s="222"/>
      <c r="H28" s="68">
        <v>0.012</v>
      </c>
      <c r="I28" s="222">
        <v>63600</v>
      </c>
      <c r="J28" s="222" t="s">
        <v>56</v>
      </c>
      <c r="K28" s="222"/>
      <c r="L28" s="222">
        <v>180000</v>
      </c>
      <c r="M28" s="66" t="s">
        <v>83</v>
      </c>
      <c r="N28" s="115">
        <v>330000</v>
      </c>
      <c r="O28" s="115" t="s">
        <v>84</v>
      </c>
      <c r="P28" s="240"/>
      <c r="Q28" s="139"/>
      <c r="R28" s="249"/>
      <c r="S28" s="249"/>
      <c r="T28" s="249"/>
    </row>
    <row r="29" s="191" customFormat="1" ht="21" customHeight="1" spans="1:20">
      <c r="A29" s="220"/>
      <c r="B29" s="221">
        <v>43852</v>
      </c>
      <c r="C29" s="64">
        <v>400000</v>
      </c>
      <c r="D29" s="65"/>
      <c r="E29" s="222" t="s">
        <v>79</v>
      </c>
      <c r="F29" s="67" t="s">
        <v>77</v>
      </c>
      <c r="G29" s="222"/>
      <c r="H29" s="68">
        <v>0.012</v>
      </c>
      <c r="I29" s="222">
        <v>4800</v>
      </c>
      <c r="J29" s="222" t="s">
        <v>56</v>
      </c>
      <c r="K29" s="222"/>
      <c r="L29" s="222"/>
      <c r="M29" s="66"/>
      <c r="N29" s="115"/>
      <c r="O29" s="115"/>
      <c r="P29" s="240"/>
      <c r="Q29" s="139"/>
      <c r="R29" s="249"/>
      <c r="S29" s="249"/>
      <c r="T29" s="249"/>
    </row>
    <row r="30" s="190" customFormat="1" ht="21" customHeight="1" spans="1:20">
      <c r="A30" s="217"/>
      <c r="B30" s="208">
        <v>43852</v>
      </c>
      <c r="C30" s="31"/>
      <c r="D30" s="51"/>
      <c r="E30" s="209" t="s">
        <v>64</v>
      </c>
      <c r="F30" s="52" t="s">
        <v>81</v>
      </c>
      <c r="G30" s="209"/>
      <c r="H30" s="47"/>
      <c r="I30" s="209"/>
      <c r="J30" s="209"/>
      <c r="K30" s="209"/>
      <c r="L30" s="209"/>
      <c r="M30" s="45"/>
      <c r="N30" s="108"/>
      <c r="O30" s="108"/>
      <c r="P30" s="104" t="s">
        <v>82</v>
      </c>
      <c r="Q30" s="136"/>
      <c r="R30" s="202"/>
      <c r="S30" s="202">
        <v>2962181.3</v>
      </c>
      <c r="T30" s="202"/>
    </row>
    <row r="31" s="190" customFormat="1" ht="21" customHeight="1" spans="1:20">
      <c r="A31" s="217"/>
      <c r="B31" s="208">
        <v>43852</v>
      </c>
      <c r="C31" s="31"/>
      <c r="D31" s="51"/>
      <c r="E31" s="209" t="s">
        <v>85</v>
      </c>
      <c r="F31" s="52" t="s">
        <v>86</v>
      </c>
      <c r="G31" s="209"/>
      <c r="H31" s="47"/>
      <c r="I31" s="209"/>
      <c r="J31" s="209"/>
      <c r="K31" s="209"/>
      <c r="L31" s="209"/>
      <c r="M31" s="45"/>
      <c r="N31" s="108"/>
      <c r="O31" s="108"/>
      <c r="P31" s="104" t="s">
        <v>87</v>
      </c>
      <c r="Q31" s="136"/>
      <c r="R31" s="202"/>
      <c r="S31" s="202">
        <v>50800</v>
      </c>
      <c r="T31" s="202"/>
    </row>
    <row r="32" s="190" customFormat="1" ht="21" customHeight="1" spans="1:20">
      <c r="A32" s="217"/>
      <c r="B32" s="208">
        <v>43852</v>
      </c>
      <c r="C32" s="31"/>
      <c r="D32" s="51"/>
      <c r="E32" s="209" t="s">
        <v>88</v>
      </c>
      <c r="F32" s="52" t="s">
        <v>89</v>
      </c>
      <c r="G32" s="209"/>
      <c r="H32" s="47"/>
      <c r="I32" s="209"/>
      <c r="J32" s="209"/>
      <c r="K32" s="209"/>
      <c r="L32" s="209"/>
      <c r="M32" s="45"/>
      <c r="N32" s="108"/>
      <c r="O32" s="108"/>
      <c r="P32" s="104" t="s">
        <v>90</v>
      </c>
      <c r="Q32" s="136"/>
      <c r="R32" s="202"/>
      <c r="S32" s="202">
        <v>190163</v>
      </c>
      <c r="T32" s="202"/>
    </row>
    <row r="33" s="190" customFormat="1" ht="21" customHeight="1" spans="1:20">
      <c r="A33" s="217"/>
      <c r="B33" s="208">
        <v>43852</v>
      </c>
      <c r="C33" s="31"/>
      <c r="D33" s="51"/>
      <c r="E33" s="209" t="s">
        <v>64</v>
      </c>
      <c r="F33" s="52" t="s">
        <v>91</v>
      </c>
      <c r="G33" s="209"/>
      <c r="H33" s="47"/>
      <c r="I33" s="209"/>
      <c r="J33" s="209"/>
      <c r="K33" s="209"/>
      <c r="L33" s="209"/>
      <c r="M33" s="45"/>
      <c r="N33" s="108"/>
      <c r="O33" s="108"/>
      <c r="P33" s="104" t="s">
        <v>92</v>
      </c>
      <c r="Q33" s="136"/>
      <c r="R33" s="202"/>
      <c r="S33" s="202">
        <v>606973</v>
      </c>
      <c r="T33" s="202"/>
    </row>
    <row r="34" s="190" customFormat="1" ht="21" customHeight="1" spans="1:20">
      <c r="A34" s="38"/>
      <c r="B34" s="208">
        <v>43852</v>
      </c>
      <c r="C34" s="51"/>
      <c r="D34" s="51"/>
      <c r="E34" s="209" t="s">
        <v>66</v>
      </c>
      <c r="F34" s="52" t="s">
        <v>67</v>
      </c>
      <c r="G34" s="209"/>
      <c r="H34" s="209"/>
      <c r="I34" s="209"/>
      <c r="J34" s="209"/>
      <c r="K34" s="209"/>
      <c r="L34" s="209"/>
      <c r="M34" s="45"/>
      <c r="N34" s="108"/>
      <c r="O34" s="108"/>
      <c r="P34" s="104" t="s">
        <v>68</v>
      </c>
      <c r="Q34" s="136"/>
      <c r="R34" s="202"/>
      <c r="S34" s="202">
        <v>400000</v>
      </c>
      <c r="T34" s="202"/>
    </row>
    <row r="35" s="190" customFormat="1" ht="21" customHeight="1" spans="1:20">
      <c r="A35" s="38">
        <v>11</v>
      </c>
      <c r="B35" s="208">
        <v>43852</v>
      </c>
      <c r="C35" s="51"/>
      <c r="D35" s="51"/>
      <c r="E35" s="209" t="s">
        <v>64</v>
      </c>
      <c r="F35" s="52" t="s">
        <v>81</v>
      </c>
      <c r="G35" s="209"/>
      <c r="H35" s="209"/>
      <c r="I35" s="209"/>
      <c r="J35" s="209"/>
      <c r="K35" s="209"/>
      <c r="L35" s="209"/>
      <c r="M35" s="45"/>
      <c r="N35" s="108"/>
      <c r="O35" s="108"/>
      <c r="P35" s="104" t="s">
        <v>82</v>
      </c>
      <c r="Q35" s="136"/>
      <c r="R35" s="202"/>
      <c r="S35" s="202">
        <v>189882.7</v>
      </c>
      <c r="T35" s="202"/>
    </row>
    <row r="36" s="190" customFormat="1" ht="21" customHeight="1" spans="1:20">
      <c r="A36" s="44">
        <v>12</v>
      </c>
      <c r="B36" s="208">
        <v>43885</v>
      </c>
      <c r="C36" s="51"/>
      <c r="D36" s="51"/>
      <c r="E36" s="209"/>
      <c r="F36" s="52"/>
      <c r="G36" s="209"/>
      <c r="H36" s="209"/>
      <c r="I36" s="209"/>
      <c r="J36" s="209"/>
      <c r="K36" s="209"/>
      <c r="L36" s="209"/>
      <c r="M36" s="45"/>
      <c r="N36" s="108">
        <v>-330000</v>
      </c>
      <c r="O36" s="108" t="s">
        <v>70</v>
      </c>
      <c r="P36" s="104"/>
      <c r="Q36" s="136"/>
      <c r="R36" s="202"/>
      <c r="S36" s="202"/>
      <c r="T36" s="202"/>
    </row>
    <row r="37" s="190" customFormat="1" ht="21" customHeight="1" spans="1:20">
      <c r="A37" s="44"/>
      <c r="B37" s="208">
        <v>43885</v>
      </c>
      <c r="C37" s="51"/>
      <c r="D37" s="51"/>
      <c r="E37" s="209" t="s">
        <v>64</v>
      </c>
      <c r="F37" s="52" t="s">
        <v>81</v>
      </c>
      <c r="G37" s="209"/>
      <c r="H37" s="47"/>
      <c r="I37" s="209"/>
      <c r="J37" s="209"/>
      <c r="K37" s="209"/>
      <c r="L37" s="209">
        <v>100</v>
      </c>
      <c r="M37" s="45" t="s">
        <v>100</v>
      </c>
      <c r="N37" s="108"/>
      <c r="O37" s="108"/>
      <c r="P37" s="104" t="s">
        <v>82</v>
      </c>
      <c r="Q37" s="136"/>
      <c r="R37" s="202"/>
      <c r="S37" s="202">
        <v>348711</v>
      </c>
      <c r="T37" s="202"/>
    </row>
    <row r="38" s="190" customFormat="1" ht="21" customHeight="1" spans="1:20">
      <c r="A38" s="31">
        <v>13</v>
      </c>
      <c r="B38" s="201">
        <v>43894</v>
      </c>
      <c r="C38" s="56"/>
      <c r="D38" s="56"/>
      <c r="E38" s="202" t="s">
        <v>64</v>
      </c>
      <c r="F38" s="69" t="s">
        <v>81</v>
      </c>
      <c r="G38" s="202"/>
      <c r="H38" s="35"/>
      <c r="I38" s="202"/>
      <c r="J38" s="202"/>
      <c r="K38" s="202"/>
      <c r="L38" s="202">
        <v>100</v>
      </c>
      <c r="M38" s="32" t="s">
        <v>100</v>
      </c>
      <c r="N38" s="104"/>
      <c r="O38" s="104"/>
      <c r="P38" s="241" t="s">
        <v>103</v>
      </c>
      <c r="Q38" s="136"/>
      <c r="R38" s="202"/>
      <c r="S38" s="202">
        <v>209925</v>
      </c>
      <c r="T38" s="202"/>
    </row>
    <row r="39" s="192" customFormat="1" ht="21" customHeight="1" spans="1:20">
      <c r="A39" s="5">
        <v>14.1</v>
      </c>
      <c r="B39" s="71">
        <v>43908</v>
      </c>
      <c r="C39" s="72"/>
      <c r="D39" s="72"/>
      <c r="E39" s="223" t="s">
        <v>64</v>
      </c>
      <c r="F39" s="74" t="s">
        <v>81</v>
      </c>
      <c r="G39" s="223"/>
      <c r="J39" s="223"/>
      <c r="K39" s="223"/>
      <c r="L39" s="223">
        <v>100</v>
      </c>
      <c r="M39" s="73" t="s">
        <v>100</v>
      </c>
      <c r="N39" s="117"/>
      <c r="O39" s="117"/>
      <c r="P39" s="241" t="s">
        <v>103</v>
      </c>
      <c r="Q39" s="141"/>
      <c r="R39" s="223"/>
      <c r="S39" s="223">
        <v>170000</v>
      </c>
      <c r="T39" s="223"/>
    </row>
    <row r="40" s="190" customFormat="1" ht="32" customHeight="1" spans="1:20">
      <c r="A40" s="38"/>
      <c r="B40" s="75">
        <v>43966</v>
      </c>
      <c r="C40" s="76"/>
      <c r="D40" s="76"/>
      <c r="E40" s="206" t="s">
        <v>64</v>
      </c>
      <c r="F40" s="77" t="s">
        <v>81</v>
      </c>
      <c r="G40" s="206"/>
      <c r="H40" s="47">
        <v>0.012</v>
      </c>
      <c r="I40" s="209">
        <v>4799.3</v>
      </c>
      <c r="J40" s="206"/>
      <c r="K40" s="206"/>
      <c r="L40" s="206">
        <v>12050</v>
      </c>
      <c r="M40" s="118" t="s">
        <v>101</v>
      </c>
      <c r="N40" s="106"/>
      <c r="O40" s="106"/>
      <c r="P40" s="241" t="s">
        <v>103</v>
      </c>
      <c r="Q40" s="142"/>
      <c r="R40" s="250"/>
      <c r="S40" s="209">
        <v>67700</v>
      </c>
      <c r="T40" s="209"/>
    </row>
    <row r="41" s="190" customFormat="1" ht="32" customHeight="1" spans="1:20">
      <c r="A41" s="38"/>
      <c r="B41" s="75"/>
      <c r="C41" s="76"/>
      <c r="D41" s="76"/>
      <c r="E41" s="206"/>
      <c r="F41" s="77"/>
      <c r="G41" s="206"/>
      <c r="H41" s="47"/>
      <c r="I41" s="209"/>
      <c r="J41" s="206"/>
      <c r="K41" s="206"/>
      <c r="L41" s="206"/>
      <c r="M41" s="118"/>
      <c r="N41" s="106"/>
      <c r="O41" s="106"/>
      <c r="P41" s="108"/>
      <c r="Q41" s="138"/>
      <c r="R41" s="209"/>
      <c r="S41" s="209">
        <v>1500</v>
      </c>
      <c r="T41" s="209" t="s">
        <v>102</v>
      </c>
    </row>
    <row r="42" s="190" customFormat="1" ht="32" customHeight="1" spans="1:20">
      <c r="A42" s="38">
        <v>15</v>
      </c>
      <c r="B42" s="75">
        <v>44098</v>
      </c>
      <c r="C42" s="76"/>
      <c r="D42" s="36">
        <v>3000000</v>
      </c>
      <c r="E42" s="206" t="s">
        <v>104</v>
      </c>
      <c r="F42" s="77" t="s">
        <v>105</v>
      </c>
      <c r="G42" s="206"/>
      <c r="H42" s="47"/>
      <c r="I42" s="209"/>
      <c r="J42" s="206"/>
      <c r="K42" s="206"/>
      <c r="L42" s="242"/>
      <c r="M42" s="242"/>
      <c r="N42" s="242"/>
      <c r="O42" s="242"/>
      <c r="P42" s="242"/>
      <c r="Q42" s="136"/>
      <c r="R42" s="202"/>
      <c r="T42" s="202"/>
    </row>
    <row r="43" s="190" customFormat="1" ht="32" customHeight="1" spans="1:20">
      <c r="A43" s="38"/>
      <c r="B43" s="75"/>
      <c r="C43" s="76"/>
      <c r="D43" s="76"/>
      <c r="E43" s="206" t="s">
        <v>64</v>
      </c>
      <c r="F43" s="77" t="s">
        <v>81</v>
      </c>
      <c r="G43" s="206"/>
      <c r="H43" s="47"/>
      <c r="I43" s="209"/>
      <c r="J43" s="206"/>
      <c r="K43" s="206"/>
      <c r="L43" s="206">
        <v>100</v>
      </c>
      <c r="M43" s="39" t="s">
        <v>100</v>
      </c>
      <c r="N43" s="106"/>
      <c r="O43" s="106"/>
      <c r="P43" s="241" t="s">
        <v>103</v>
      </c>
      <c r="Q43" s="136"/>
      <c r="R43" s="202"/>
      <c r="S43" s="202">
        <v>267360.6</v>
      </c>
      <c r="T43" s="202"/>
    </row>
    <row r="44" s="190" customFormat="1" ht="32" customHeight="1" spans="1:20">
      <c r="A44" s="38">
        <v>15.1</v>
      </c>
      <c r="B44" s="75"/>
      <c r="C44" s="76"/>
      <c r="D44" s="76"/>
      <c r="E44" s="206" t="s">
        <v>64</v>
      </c>
      <c r="F44" s="77" t="s">
        <v>81</v>
      </c>
      <c r="G44" s="206"/>
      <c r="H44" s="47"/>
      <c r="I44" s="209"/>
      <c r="J44" s="206"/>
      <c r="K44" s="206"/>
      <c r="L44" s="206">
        <v>100</v>
      </c>
      <c r="M44" s="39" t="s">
        <v>100</v>
      </c>
      <c r="N44" s="106"/>
      <c r="O44" s="106"/>
      <c r="P44" s="108" t="s">
        <v>103</v>
      </c>
      <c r="Q44" s="136"/>
      <c r="R44" s="202"/>
      <c r="S44" s="202">
        <v>217170</v>
      </c>
      <c r="T44" s="202"/>
    </row>
    <row r="45" s="190" customFormat="1" ht="32" customHeight="1" spans="1:20">
      <c r="A45" s="38">
        <v>15.2</v>
      </c>
      <c r="B45" s="75"/>
      <c r="C45" s="76"/>
      <c r="D45" s="76"/>
      <c r="E45" s="206" t="s">
        <v>64</v>
      </c>
      <c r="F45" s="77" t="s">
        <v>81</v>
      </c>
      <c r="G45" s="206"/>
      <c r="H45" s="47"/>
      <c r="I45" s="209"/>
      <c r="J45" s="206"/>
      <c r="K45" s="206"/>
      <c r="L45" s="206">
        <v>100</v>
      </c>
      <c r="M45" s="39" t="s">
        <v>100</v>
      </c>
      <c r="N45" s="106"/>
      <c r="O45" s="106"/>
      <c r="P45" s="108" t="s">
        <v>103</v>
      </c>
      <c r="Q45" s="136"/>
      <c r="R45" s="202"/>
      <c r="S45" s="202">
        <v>215900</v>
      </c>
      <c r="T45" s="202"/>
    </row>
    <row r="46" s="193" customFormat="1" ht="32" customHeight="1" spans="1:20">
      <c r="A46" s="224">
        <v>15.3</v>
      </c>
      <c r="B46" s="79"/>
      <c r="C46" s="80"/>
      <c r="D46" s="80"/>
      <c r="E46" s="225" t="s">
        <v>64</v>
      </c>
      <c r="F46" s="82" t="s">
        <v>81</v>
      </c>
      <c r="G46" s="225"/>
      <c r="H46" s="83"/>
      <c r="I46" s="243"/>
      <c r="J46" s="225"/>
      <c r="K46" s="225"/>
      <c r="L46" s="225">
        <v>100</v>
      </c>
      <c r="M46" s="81" t="s">
        <v>100</v>
      </c>
      <c r="N46" s="120"/>
      <c r="O46" s="120"/>
      <c r="P46" s="17" t="s">
        <v>103</v>
      </c>
      <c r="Q46" s="144"/>
      <c r="R46" s="251"/>
      <c r="S46" s="251">
        <v>230426</v>
      </c>
      <c r="T46" s="251"/>
    </row>
    <row r="47" s="193" customFormat="1" ht="32" customHeight="1" spans="1:20">
      <c r="A47" s="224">
        <v>15.4</v>
      </c>
      <c r="B47" s="79"/>
      <c r="C47" s="80"/>
      <c r="D47" s="80"/>
      <c r="E47" s="225" t="s">
        <v>64</v>
      </c>
      <c r="F47" s="82" t="s">
        <v>81</v>
      </c>
      <c r="G47" s="225"/>
      <c r="H47" s="83"/>
      <c r="I47" s="243"/>
      <c r="J47" s="225"/>
      <c r="K47" s="225"/>
      <c r="L47" s="225">
        <v>100</v>
      </c>
      <c r="M47" s="81" t="s">
        <v>100</v>
      </c>
      <c r="N47" s="120"/>
      <c r="O47" s="120"/>
      <c r="P47" s="17" t="s">
        <v>103</v>
      </c>
      <c r="Q47" s="144"/>
      <c r="R47" s="251"/>
      <c r="S47" s="251">
        <v>234850</v>
      </c>
      <c r="T47" s="251"/>
    </row>
    <row r="48" s="193" customFormat="1" ht="32" customHeight="1" spans="1:20">
      <c r="A48" s="224">
        <v>15.5</v>
      </c>
      <c r="B48" s="79"/>
      <c r="C48" s="80"/>
      <c r="D48" s="80"/>
      <c r="E48" s="225" t="s">
        <v>64</v>
      </c>
      <c r="F48" s="82" t="s">
        <v>81</v>
      </c>
      <c r="G48" s="225"/>
      <c r="H48" s="83"/>
      <c r="I48" s="243"/>
      <c r="J48" s="225"/>
      <c r="K48" s="225"/>
      <c r="L48" s="225">
        <v>100</v>
      </c>
      <c r="M48" s="81" t="s">
        <v>100</v>
      </c>
      <c r="N48" s="120"/>
      <c r="O48" s="120"/>
      <c r="P48" s="17" t="s">
        <v>103</v>
      </c>
      <c r="Q48" s="144"/>
      <c r="R48" s="251"/>
      <c r="S48" s="251">
        <v>219198</v>
      </c>
      <c r="T48" s="251"/>
    </row>
    <row r="49" s="193" customFormat="1" ht="32" customHeight="1" spans="1:20">
      <c r="A49" s="224">
        <v>15.6</v>
      </c>
      <c r="B49" s="79"/>
      <c r="C49" s="80"/>
      <c r="D49" s="80"/>
      <c r="E49" s="225" t="s">
        <v>64</v>
      </c>
      <c r="F49" s="82" t="s">
        <v>81</v>
      </c>
      <c r="G49" s="225"/>
      <c r="H49" s="83"/>
      <c r="I49" s="243"/>
      <c r="J49" s="225"/>
      <c r="K49" s="225"/>
      <c r="L49" s="225">
        <v>100</v>
      </c>
      <c r="M49" s="81" t="s">
        <v>100</v>
      </c>
      <c r="N49" s="120"/>
      <c r="O49" s="120"/>
      <c r="P49" s="17" t="s">
        <v>106</v>
      </c>
      <c r="Q49" s="144"/>
      <c r="R49" s="251"/>
      <c r="S49" s="251">
        <v>215900</v>
      </c>
      <c r="T49" s="251"/>
    </row>
    <row r="50" s="193" customFormat="1" ht="32" customHeight="1" spans="1:20">
      <c r="A50" s="224">
        <v>15.7</v>
      </c>
      <c r="B50" s="79"/>
      <c r="C50" s="80"/>
      <c r="D50" s="80"/>
      <c r="E50" s="225" t="s">
        <v>64</v>
      </c>
      <c r="F50" s="82" t="s">
        <v>81</v>
      </c>
      <c r="G50" s="225"/>
      <c r="H50" s="83"/>
      <c r="I50" s="243"/>
      <c r="J50" s="225"/>
      <c r="K50" s="225"/>
      <c r="L50" s="225">
        <v>100</v>
      </c>
      <c r="M50" s="81" t="s">
        <v>100</v>
      </c>
      <c r="N50" s="120"/>
      <c r="O50" s="120"/>
      <c r="P50" s="17" t="s">
        <v>106</v>
      </c>
      <c r="Q50" s="144"/>
      <c r="R50" s="251"/>
      <c r="S50" s="251">
        <v>209550</v>
      </c>
      <c r="T50" s="251"/>
    </row>
    <row r="51" s="193" customFormat="1" ht="32" customHeight="1" spans="1:20">
      <c r="A51" s="224">
        <v>15.8</v>
      </c>
      <c r="B51" s="79"/>
      <c r="C51" s="80"/>
      <c r="D51" s="80"/>
      <c r="E51" s="225" t="s">
        <v>64</v>
      </c>
      <c r="F51" s="82" t="s">
        <v>81</v>
      </c>
      <c r="G51" s="225"/>
      <c r="H51" s="83"/>
      <c r="I51" s="243"/>
      <c r="J51" s="225"/>
      <c r="K51" s="225"/>
      <c r="L51" s="225">
        <v>100</v>
      </c>
      <c r="M51" s="81" t="s">
        <v>100</v>
      </c>
      <c r="N51" s="120"/>
      <c r="O51" s="120"/>
      <c r="P51" s="17" t="s">
        <v>106</v>
      </c>
      <c r="Q51" s="144"/>
      <c r="R51" s="251"/>
      <c r="S51" s="251">
        <v>244597</v>
      </c>
      <c r="T51" s="251"/>
    </row>
    <row r="52" s="193" customFormat="1" ht="32" customHeight="1" spans="1:20">
      <c r="A52" s="224">
        <v>15.9</v>
      </c>
      <c r="B52" s="79"/>
      <c r="C52" s="80"/>
      <c r="D52" s="80"/>
      <c r="E52" s="225" t="s">
        <v>64</v>
      </c>
      <c r="F52" s="82" t="s">
        <v>81</v>
      </c>
      <c r="G52" s="225"/>
      <c r="H52" s="83"/>
      <c r="I52" s="243"/>
      <c r="J52" s="225"/>
      <c r="K52" s="225"/>
      <c r="L52" s="225">
        <v>100</v>
      </c>
      <c r="M52" s="81" t="s">
        <v>100</v>
      </c>
      <c r="N52" s="120"/>
      <c r="O52" s="120"/>
      <c r="P52" s="17" t="s">
        <v>106</v>
      </c>
      <c r="Q52" s="144"/>
      <c r="R52" s="251"/>
      <c r="S52" s="251">
        <v>220624</v>
      </c>
      <c r="T52" s="251"/>
    </row>
    <row r="53" s="193" customFormat="1" ht="32" customHeight="1" spans="1:20">
      <c r="A53" s="226">
        <v>15.1</v>
      </c>
      <c r="B53" s="79"/>
      <c r="C53" s="80"/>
      <c r="D53" s="80"/>
      <c r="E53" s="225" t="s">
        <v>64</v>
      </c>
      <c r="F53" s="82" t="s">
        <v>81</v>
      </c>
      <c r="G53" s="225"/>
      <c r="H53" s="83"/>
      <c r="I53" s="243"/>
      <c r="J53" s="225"/>
      <c r="K53" s="225"/>
      <c r="L53" s="225">
        <v>100</v>
      </c>
      <c r="M53" s="81" t="s">
        <v>100</v>
      </c>
      <c r="N53" s="120"/>
      <c r="O53" s="120"/>
      <c r="P53" s="17" t="s">
        <v>106</v>
      </c>
      <c r="Q53" s="144"/>
      <c r="R53" s="251"/>
      <c r="S53" s="251">
        <v>226590</v>
      </c>
      <c r="T53" s="251"/>
    </row>
    <row r="54" s="193" customFormat="1" ht="32" customHeight="1" spans="1:20">
      <c r="A54" s="226">
        <v>15.11</v>
      </c>
      <c r="B54" s="79">
        <v>44152</v>
      </c>
      <c r="C54" s="80"/>
      <c r="D54" s="80"/>
      <c r="E54" s="225" t="s">
        <v>64</v>
      </c>
      <c r="F54" s="82" t="s">
        <v>81</v>
      </c>
      <c r="G54" s="225"/>
      <c r="H54" s="83"/>
      <c r="I54" s="243"/>
      <c r="J54" s="225"/>
      <c r="K54" s="225"/>
      <c r="L54" s="225">
        <v>100</v>
      </c>
      <c r="M54" s="81" t="s">
        <v>100</v>
      </c>
      <c r="N54" s="120"/>
      <c r="O54" s="120"/>
      <c r="P54" s="17" t="s">
        <v>106</v>
      </c>
      <c r="Q54" s="144"/>
      <c r="R54" s="251"/>
      <c r="S54" s="251">
        <v>244875</v>
      </c>
      <c r="T54" s="251"/>
    </row>
    <row r="55" s="194" customFormat="1" ht="32" customHeight="1" spans="1:20">
      <c r="A55" s="254"/>
      <c r="B55" s="279"/>
      <c r="C55" s="155"/>
      <c r="D55" s="155"/>
      <c r="E55" s="255" t="s">
        <v>64</v>
      </c>
      <c r="F55" s="274" t="s">
        <v>81</v>
      </c>
      <c r="G55" s="255"/>
      <c r="H55" s="157"/>
      <c r="I55" s="262"/>
      <c r="J55" s="255"/>
      <c r="K55" s="255"/>
      <c r="L55" s="255">
        <v>100</v>
      </c>
      <c r="M55" s="156" t="s">
        <v>100</v>
      </c>
      <c r="N55" s="168"/>
      <c r="O55" s="168"/>
      <c r="P55" s="278" t="s">
        <v>106</v>
      </c>
      <c r="Q55" s="269"/>
      <c r="R55" s="253"/>
      <c r="S55" s="253">
        <v>247698</v>
      </c>
      <c r="T55" s="253"/>
    </row>
    <row r="56" s="194" customFormat="1" ht="32" customHeight="1" spans="1:20">
      <c r="A56" s="254"/>
      <c r="B56" s="279"/>
      <c r="C56" s="155"/>
      <c r="D56" s="155"/>
      <c r="E56" s="255"/>
      <c r="F56" s="274"/>
      <c r="G56" s="255"/>
      <c r="H56" s="157"/>
      <c r="I56" s="262"/>
      <c r="J56" s="255"/>
      <c r="K56" s="255"/>
      <c r="L56" s="255"/>
      <c r="M56" s="156"/>
      <c r="N56" s="168"/>
      <c r="O56" s="168"/>
      <c r="P56" s="263"/>
      <c r="Q56" s="269"/>
      <c r="R56" s="253"/>
      <c r="S56" s="253"/>
      <c r="T56" s="253"/>
    </row>
    <row r="57" s="194" customFormat="1" ht="32" customHeight="1" spans="1:20">
      <c r="A57" s="254"/>
      <c r="B57" s="279"/>
      <c r="C57" s="155"/>
      <c r="D57" s="155"/>
      <c r="E57" s="255"/>
      <c r="F57" s="274"/>
      <c r="G57" s="255"/>
      <c r="H57" s="157"/>
      <c r="I57" s="262"/>
      <c r="J57" s="255"/>
      <c r="K57" s="255"/>
      <c r="L57" s="255"/>
      <c r="M57" s="156"/>
      <c r="N57" s="168"/>
      <c r="O57" s="168"/>
      <c r="P57" s="263"/>
      <c r="Q57" s="269"/>
      <c r="R57" s="253"/>
      <c r="S57" s="253"/>
      <c r="T57" s="253"/>
    </row>
    <row r="58" ht="30" customHeight="1" spans="1:20">
      <c r="A58" s="159" t="s">
        <v>93</v>
      </c>
      <c r="B58" s="159"/>
      <c r="C58" s="160">
        <f>SUM(C8:C57)</f>
        <v>23554091.1</v>
      </c>
      <c r="D58" s="256">
        <f>SUM(D8:D57)</f>
        <v>3000000</v>
      </c>
      <c r="E58" s="257"/>
      <c r="F58" s="257"/>
      <c r="G58" s="257"/>
      <c r="H58" s="257"/>
      <c r="I58" s="264">
        <f t="shared" ref="I58:L58" si="0">SUM(I8:I57)</f>
        <v>282649.09</v>
      </c>
      <c r="J58" s="265"/>
      <c r="K58" s="264">
        <f t="shared" si="0"/>
        <v>13329</v>
      </c>
      <c r="L58" s="264">
        <f t="shared" si="0"/>
        <v>442000</v>
      </c>
      <c r="M58" s="171"/>
      <c r="N58" s="172">
        <f>SUM(N8:N57)</f>
        <v>52640</v>
      </c>
      <c r="O58" s="108"/>
      <c r="P58" s="104"/>
      <c r="Q58" s="270"/>
      <c r="R58" s="271"/>
      <c r="S58" s="272">
        <f>SUM(S8:S57)</f>
        <v>25760941.56</v>
      </c>
      <c r="T58" s="273">
        <f>C58+D58-I58-K58-L58-N58-S58</f>
        <v>2531.44999999925</v>
      </c>
    </row>
    <row r="59" ht="30" customHeight="1" spans="1:20">
      <c r="A59" s="159" t="s">
        <v>94</v>
      </c>
      <c r="B59" s="159"/>
      <c r="C59" s="159" t="s">
        <v>95</v>
      </c>
      <c r="D59" s="159"/>
      <c r="E59" s="159"/>
      <c r="F59" s="258">
        <f>P59</f>
        <v>247698</v>
      </c>
      <c r="G59" s="259"/>
      <c r="H59" s="259"/>
      <c r="I59" s="259"/>
      <c r="J59" s="259"/>
      <c r="K59" s="266"/>
      <c r="L59" s="174" t="s">
        <v>96</v>
      </c>
      <c r="M59" s="175"/>
      <c r="N59" s="175"/>
      <c r="O59" s="176" t="s">
        <v>97</v>
      </c>
      <c r="P59" s="267">
        <f>S55</f>
        <v>247698</v>
      </c>
      <c r="Q59" s="267"/>
      <c r="R59" s="267"/>
      <c r="S59" s="267"/>
      <c r="T59" s="267"/>
    </row>
    <row r="60" ht="30" customHeight="1" spans="1:20">
      <c r="A60" s="159"/>
      <c r="B60" s="159"/>
      <c r="C60" s="159" t="s">
        <v>98</v>
      </c>
      <c r="D60" s="159"/>
      <c r="E60" s="159"/>
      <c r="F60" s="258">
        <v>0</v>
      </c>
      <c r="G60" s="259"/>
      <c r="H60" s="259"/>
      <c r="I60" s="259"/>
      <c r="J60" s="259"/>
      <c r="K60" s="266"/>
      <c r="L60" s="178"/>
      <c r="M60" s="179"/>
      <c r="N60" s="179"/>
      <c r="O60" s="176" t="s">
        <v>99</v>
      </c>
      <c r="P60" s="268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贰拾肆万柒仟陆佰玖拾捌元整</v>
      </c>
      <c r="Q60" s="268"/>
      <c r="R60" s="268"/>
      <c r="S60" s="268"/>
      <c r="T60" s="268"/>
    </row>
    <row r="65" ht="13.5" spans="2:2">
      <c r="B65" s="260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第1次</vt:lpstr>
      <vt:lpstr>14</vt:lpstr>
      <vt:lpstr>15</vt:lpstr>
      <vt:lpstr>15.1</vt:lpstr>
      <vt:lpstr>15.2</vt:lpstr>
      <vt:lpstr>15.3</vt:lpstr>
      <vt:lpstr>15.5</vt:lpstr>
      <vt:lpstr>15.8</vt:lpstr>
      <vt:lpstr>15.11</vt:lpstr>
      <vt:lpstr>15.12</vt:lpstr>
      <vt:lpstr>16</vt:lpstr>
      <vt:lpstr>16.2</vt:lpstr>
      <vt:lpstr>16.3</vt:lpstr>
      <vt:lpstr>17</vt:lpstr>
      <vt:lpstr>18</vt:lpstr>
      <vt:lpstr>18.2</vt:lpstr>
      <vt:lpstr>18.3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2022-01-30T01:14:13Z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30B23C85D55941D88E569F6AA19EAD14</vt:lpwstr>
  </property>
</Properties>
</file>