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451  怀宁县月洪线路面修复及挡土墙工程A标段" sheetId="1" r:id="rId1"/>
    <sheet name="2451  怀宁县月洪线路面修复及挡土墙工程A标段 (2)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<sst xmlns="http://schemas.openxmlformats.org/spreadsheetml/2006/main" count="199" uniqueCount="59">
  <si>
    <t xml:space="preserve"> 合作工程款支付证书</t>
  </si>
  <si>
    <t>未办理原因：</t>
  </si>
  <si>
    <t>工程名称</t>
  </si>
  <si>
    <t>怀宁县月洪线路面修复及挡土墙工程A标段</t>
  </si>
  <si>
    <t>档案编号</t>
  </si>
  <si>
    <t>CD201552</t>
  </si>
  <si>
    <t>合同金额</t>
  </si>
  <si>
    <t>中标日期</t>
  </si>
  <si>
    <t>2015.11.11 中标</t>
  </si>
  <si>
    <t>合作单位</t>
  </si>
  <si>
    <t>张友元 斯建平13505560776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</si>
  <si>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</si>
  <si>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</si>
  <si>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</si>
  <si>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</si>
  <si>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</si>
  <si>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</si>
  <si>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</si>
  <si>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</si>
  <si>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</si>
  <si>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</si>
  <si>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</si>
  <si>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</si>
  <si>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</si>
  <si>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</si>
  <si>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</si>
  <si>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</si>
  <si>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</si>
  <si>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资料、借条</t>
  </si>
  <si>
    <t>全部管理费2%</t>
  </si>
  <si>
    <t>成本票</t>
  </si>
  <si>
    <t>2015.11.11</t>
  </si>
  <si>
    <t>张友元13505560776</t>
  </si>
  <si>
    <t>中标通知书、施工    合同原件在庐江</t>
  </si>
  <si>
    <t>注：全部管理费2%  +2015.12.1施迎东签合同出场费800   +2015.12.8-9项目经理驻地800×2车费500+   2016.1.19办理外经证费用500+   2016.4.22办理建造师证取回出差费500车费500+    2016.6.22办理外经证费用500+2016.8.26退履保调查出差费500*2车费500</t>
  </si>
  <si>
    <t>本次</t>
  </si>
  <si>
    <t>个1%</t>
  </si>
  <si>
    <t>合计</t>
  </si>
  <si>
    <t>-</t>
  </si>
  <si>
    <t>本次支付金额</t>
  </si>
  <si>
    <t>小写</t>
  </si>
  <si>
    <t>支付账号</t>
  </si>
  <si>
    <t>斯建平18156955598    建行安庆市宜秀支行</t>
  </si>
  <si>
    <t>大写</t>
  </si>
  <si>
    <t>4340 6116  8003  6469</t>
  </si>
  <si>
    <t>完工证明？</t>
  </si>
  <si>
    <t>申请部门
意见</t>
  </si>
  <si>
    <t>1、中标通知书、施工合同原件在庐江；                                  2、此次借条已提供 。</t>
  </si>
  <si>
    <t>项目管理
意见</t>
  </si>
  <si>
    <t>何总、朱总已同意支付（附表背面截图）。</t>
  </si>
  <si>
    <t>财务审核
意见</t>
  </si>
  <si>
    <t>质安稽查
意见</t>
  </si>
  <si>
    <t>总经理审批</t>
  </si>
  <si>
    <t xml:space="preserve"> 工程款支付证书</t>
  </si>
  <si>
    <t xml:space="preserve">中 </t>
  </si>
  <si>
    <t>已扣</t>
  </si>
  <si>
    <t>扣除2017.1.9办理外经证费用500</t>
  </si>
  <si>
    <t>4340   6116   8003  6469</t>
  </si>
  <si>
    <t>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</si>
</sst>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#,##0.00_ "/>
    <numFmt numFmtId="178" formatCode="[DBNum2][$-804]General"/>
    <numFmt numFmtId="179" formatCode="0.00_ 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9"/>
      <color rgb="FF00B0F0"/>
      <name val="宋体"/>
      <charset val="134"/>
    </font>
    <font>
      <b/>
      <sz val="9"/>
      <name val="宋体"/>
      <charset val="134"/>
    </font>
    <font>
      <sz val="9"/>
      <color rgb="FF00B05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8"/>
      <color rgb="FFFF0000"/>
      <name val="宋体"/>
      <charset val="134"/>
    </font>
    <font>
      <sz val="9"/>
      <color rgb="FF92D05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0"/>
    <xf numFmtId="0" fontId="26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3" applyFont="1" applyFill="1" applyBorder="1" applyAlignment="1">
      <alignment horizontal="center" vertical="center"/>
    </xf>
    <xf numFmtId="0" fontId="2" fillId="0" borderId="0" xfId="53" applyFont="1">
      <alignment vertical="center"/>
    </xf>
    <xf numFmtId="176" fontId="1" fillId="0" borderId="0" xfId="53" applyNumberFormat="1" applyFont="1" applyFill="1" applyBorder="1" applyAlignment="1">
      <alignment horizontal="center" vertical="center"/>
    </xf>
    <xf numFmtId="177" fontId="1" fillId="0" borderId="0" xfId="53" applyNumberFormat="1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177" fontId="5" fillId="0" borderId="2" xfId="53" applyNumberFormat="1" applyFont="1" applyFill="1" applyBorder="1" applyAlignment="1">
      <alignment horizontal="center" vertical="center" wrapText="1"/>
    </xf>
    <xf numFmtId="177" fontId="5" fillId="0" borderId="3" xfId="53" applyNumberFormat="1" applyFont="1" applyFill="1" applyBorder="1" applyAlignment="1">
      <alignment horizontal="center" vertical="center" wrapText="1"/>
    </xf>
    <xf numFmtId="177" fontId="5" fillId="0" borderId="4" xfId="53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shrinkToFit="1"/>
    </xf>
    <xf numFmtId="0" fontId="6" fillId="0" borderId="2" xfId="53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1" fillId="0" borderId="5" xfId="53" applyFont="1" applyFill="1" applyBorder="1" applyAlignment="1">
      <alignment horizontal="center" vertical="center" wrapText="1"/>
    </xf>
    <xf numFmtId="14" fontId="1" fillId="0" borderId="1" xfId="53" applyNumberFormat="1" applyFont="1" applyFill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right" vertical="center" wrapText="1"/>
    </xf>
    <xf numFmtId="176" fontId="7" fillId="2" borderId="1" xfId="53" applyNumberFormat="1" applyFont="1" applyFill="1" applyBorder="1" applyAlignment="1">
      <alignment horizontal="center" vertical="center" wrapText="1"/>
    </xf>
    <xf numFmtId="9" fontId="1" fillId="0" borderId="5" xfId="14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176" fontId="7" fillId="0" borderId="1" xfId="53" applyNumberFormat="1" applyFont="1" applyFill="1" applyBorder="1" applyAlignment="1">
      <alignment horizontal="center" vertical="center" wrapText="1"/>
    </xf>
    <xf numFmtId="9" fontId="1" fillId="0" borderId="6" xfId="14" applyFont="1" applyFill="1" applyBorder="1" applyAlignment="1">
      <alignment horizontal="center" vertical="center" wrapText="1"/>
    </xf>
    <xf numFmtId="177" fontId="1" fillId="0" borderId="2" xfId="53" applyNumberFormat="1" applyFont="1" applyFill="1" applyBorder="1" applyAlignment="1">
      <alignment horizontal="left" vertical="center" wrapText="1"/>
    </xf>
    <xf numFmtId="177" fontId="1" fillId="0" borderId="3" xfId="53" applyNumberFormat="1" applyFont="1" applyFill="1" applyBorder="1" applyAlignment="1">
      <alignment horizontal="left" vertical="center" wrapText="1"/>
    </xf>
    <xf numFmtId="14" fontId="8" fillId="0" borderId="1" xfId="53" applyNumberFormat="1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14" fontId="9" fillId="0" borderId="1" xfId="53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right"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0" fontId="1" fillId="3" borderId="1" xfId="53" applyFont="1" applyFill="1" applyBorder="1" applyAlignment="1">
      <alignment horizontal="center" vertical="center" wrapText="1"/>
    </xf>
    <xf numFmtId="177" fontId="10" fillId="3" borderId="1" xfId="53" applyNumberFormat="1" applyFont="1" applyFill="1" applyBorder="1" applyAlignment="1">
      <alignment horizontal="right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1" fillId="2" borderId="2" xfId="53" applyFont="1" applyFill="1" applyBorder="1" applyAlignment="1">
      <alignment horizontal="left" vertical="center" wrapText="1"/>
    </xf>
    <xf numFmtId="0" fontId="11" fillId="2" borderId="3" xfId="53" applyFont="1" applyFill="1" applyBorder="1" applyAlignment="1">
      <alignment horizontal="left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12" fillId="0" borderId="3" xfId="53" applyFont="1" applyFill="1" applyBorder="1" applyAlignment="1">
      <alignment horizontal="left" vertical="center" wrapText="1"/>
    </xf>
    <xf numFmtId="0" fontId="2" fillId="0" borderId="0" xfId="53">
      <alignment vertical="center"/>
    </xf>
    <xf numFmtId="0" fontId="4" fillId="0" borderId="4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7" fontId="5" fillId="0" borderId="1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6" fillId="0" borderId="3" xfId="53" applyFont="1" applyFill="1" applyBorder="1" applyAlignment="1">
      <alignment horizontal="center" vertical="center"/>
    </xf>
    <xf numFmtId="0" fontId="6" fillId="0" borderId="4" xfId="53" applyFont="1" applyFill="1" applyBorder="1" applyAlignment="1">
      <alignment horizontal="center" vertical="center"/>
    </xf>
    <xf numFmtId="177" fontId="5" fillId="0" borderId="1" xfId="53" applyNumberFormat="1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177" fontId="1" fillId="3" borderId="5" xfId="53" applyNumberFormat="1" applyFont="1" applyFill="1" applyBorder="1" applyAlignment="1">
      <alignment horizontal="center" vertical="center" wrapText="1"/>
    </xf>
    <xf numFmtId="9" fontId="1" fillId="0" borderId="1" xfId="53" applyNumberFormat="1" applyFont="1" applyFill="1" applyBorder="1" applyAlignment="1">
      <alignment horizontal="center" vertical="center" wrapText="1"/>
    </xf>
    <xf numFmtId="177" fontId="1" fillId="3" borderId="1" xfId="53" applyNumberFormat="1" applyFont="1" applyFill="1" applyBorder="1" applyAlignment="1">
      <alignment horizontal="right" vertical="center" wrapText="1"/>
    </xf>
    <xf numFmtId="177" fontId="1" fillId="0" borderId="5" xfId="53" applyNumberFormat="1" applyFont="1" applyFill="1" applyBorder="1" applyAlignment="1">
      <alignment horizontal="right" vertical="center" wrapText="1"/>
    </xf>
    <xf numFmtId="177" fontId="1" fillId="0" borderId="5" xfId="53" applyNumberFormat="1" applyFont="1" applyFill="1" applyBorder="1" applyAlignment="1">
      <alignment horizontal="center" vertical="center" wrapText="1"/>
    </xf>
    <xf numFmtId="177" fontId="1" fillId="3" borderId="6" xfId="53" applyNumberFormat="1" applyFont="1" applyFill="1" applyBorder="1" applyAlignment="1">
      <alignment horizontal="center" vertical="center" wrapText="1"/>
    </xf>
    <xf numFmtId="177" fontId="1" fillId="0" borderId="6" xfId="53" applyNumberFormat="1" applyFont="1" applyFill="1" applyBorder="1" applyAlignment="1">
      <alignment horizontal="right" vertical="center" wrapText="1"/>
    </xf>
    <xf numFmtId="177" fontId="1" fillId="0" borderId="6" xfId="53" applyNumberFormat="1" applyFont="1" applyFill="1" applyBorder="1" applyAlignment="1">
      <alignment horizontal="center" vertical="center" wrapText="1"/>
    </xf>
    <xf numFmtId="177" fontId="1" fillId="0" borderId="4" xfId="53" applyNumberFormat="1" applyFont="1" applyFill="1" applyBorder="1" applyAlignment="1">
      <alignment horizontal="left" vertical="center" wrapText="1"/>
    </xf>
    <xf numFmtId="177" fontId="1" fillId="3" borderId="1" xfId="53" applyNumberFormat="1" applyFont="1" applyFill="1" applyBorder="1" applyAlignment="1">
      <alignment vertical="center" wrapText="1"/>
    </xf>
    <xf numFmtId="177" fontId="1" fillId="0" borderId="1" xfId="53" applyNumberFormat="1" applyFont="1" applyFill="1" applyBorder="1" applyAlignment="1">
      <alignment horizontal="right" vertical="center"/>
    </xf>
    <xf numFmtId="177" fontId="9" fillId="3" borderId="1" xfId="53" applyNumberFormat="1" applyFont="1" applyFill="1" applyBorder="1" applyAlignment="1">
      <alignment horizontal="right" vertical="center" wrapText="1"/>
    </xf>
    <xf numFmtId="177" fontId="9" fillId="0" borderId="1" xfId="53" applyNumberFormat="1" applyFont="1" applyFill="1" applyBorder="1" applyAlignment="1">
      <alignment horizontal="right" vertical="center"/>
    </xf>
    <xf numFmtId="178" fontId="1" fillId="0" borderId="0" xfId="53" applyNumberFormat="1" applyFont="1" applyFill="1" applyBorder="1" applyAlignment="1">
      <alignment horizontal="center" vertical="center"/>
    </xf>
    <xf numFmtId="177" fontId="10" fillId="0" borderId="0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11" fillId="2" borderId="4" xfId="53" applyFont="1" applyFill="1" applyBorder="1" applyAlignment="1">
      <alignment horizontal="left" vertical="center" wrapText="1"/>
    </xf>
    <xf numFmtId="0" fontId="13" fillId="0" borderId="0" xfId="53" applyFont="1" applyFill="1" applyBorder="1" applyAlignment="1">
      <alignment horizontal="center" vertical="center"/>
    </xf>
    <xf numFmtId="0" fontId="12" fillId="0" borderId="4" xfId="53" applyFont="1" applyFill="1" applyBorder="1" applyAlignment="1">
      <alignment horizontal="left" vertical="center" wrapText="1"/>
    </xf>
    <xf numFmtId="0" fontId="14" fillId="0" borderId="0" xfId="53" applyFont="1" applyBorder="1" applyAlignment="1">
      <alignment vertical="center"/>
    </xf>
    <xf numFmtId="0" fontId="8" fillId="0" borderId="0" xfId="53" applyFont="1" applyBorder="1" applyAlignment="1">
      <alignment horizontal="center" vertical="center" wrapText="1"/>
    </xf>
    <xf numFmtId="0" fontId="8" fillId="0" borderId="0" xfId="53" applyFont="1" applyBorder="1" applyAlignment="1">
      <alignment horizontal="center" vertical="center" shrinkToFit="1"/>
    </xf>
    <xf numFmtId="0" fontId="3" fillId="0" borderId="0" xfId="53" applyFont="1" applyBorder="1" applyAlignment="1">
      <alignment horizontal="center" vertical="center" wrapText="1"/>
    </xf>
    <xf numFmtId="0" fontId="15" fillId="0" borderId="0" xfId="53" applyFont="1">
      <alignment vertical="center"/>
    </xf>
    <xf numFmtId="0" fontId="1" fillId="4" borderId="7" xfId="53" applyFont="1" applyFill="1" applyBorder="1" applyAlignment="1">
      <alignment horizontal="center" vertical="center" wrapText="1"/>
    </xf>
    <xf numFmtId="0" fontId="16" fillId="0" borderId="1" xfId="53" applyFont="1" applyBorder="1" applyAlignment="1">
      <alignment horizontal="center" vertical="center"/>
    </xf>
    <xf numFmtId="179" fontId="16" fillId="0" borderId="1" xfId="53" applyNumberFormat="1" applyFont="1" applyBorder="1" applyAlignment="1">
      <alignment horizontal="center" vertical="center"/>
    </xf>
    <xf numFmtId="0" fontId="1" fillId="0" borderId="4" xfId="53" applyFont="1" applyBorder="1" applyAlignment="1">
      <alignment horizontal="center" vertical="center" wrapText="1"/>
    </xf>
    <xf numFmtId="0" fontId="16" fillId="0" borderId="1" xfId="53" applyFont="1" applyBorder="1" applyAlignment="1">
      <alignment horizontal="center" vertical="center" wrapText="1"/>
    </xf>
    <xf numFmtId="0" fontId="3" fillId="0" borderId="0" xfId="53" applyFont="1" applyBorder="1" applyAlignment="1">
      <alignment horizontal="center" vertical="center" shrinkToFit="1"/>
    </xf>
    <xf numFmtId="0" fontId="1" fillId="4" borderId="0" xfId="53" applyFont="1" applyFill="1" applyBorder="1" applyAlignment="1">
      <alignment horizontal="center" vertical="center" wrapText="1"/>
    </xf>
    <xf numFmtId="0" fontId="14" fillId="0" borderId="0" xfId="53" applyFont="1" applyBorder="1" applyAlignment="1">
      <alignment horizontal="center" vertical="center" wrapText="1"/>
    </xf>
    <xf numFmtId="0" fontId="2" fillId="0" borderId="0" xfId="53" applyFont="1" applyAlignment="1">
      <alignment horizontal="left" vertical="center"/>
    </xf>
    <xf numFmtId="177" fontId="17" fillId="0" borderId="1" xfId="53" applyNumberFormat="1" applyFont="1" applyBorder="1" applyAlignment="1">
      <alignment horizontal="center" vertical="center" wrapText="1"/>
    </xf>
    <xf numFmtId="0" fontId="15" fillId="0" borderId="0" xfId="53" applyFont="1" applyAlignment="1">
      <alignment horizontal="left" vertical="center"/>
    </xf>
    <xf numFmtId="0" fontId="18" fillId="0" borderId="8" xfId="53" applyFont="1" applyBorder="1" applyAlignment="1">
      <alignment horizontal="left" vertical="center" wrapText="1"/>
    </xf>
    <xf numFmtId="0" fontId="18" fillId="0" borderId="0" xfId="53" applyFont="1">
      <alignment vertical="center"/>
    </xf>
    <xf numFmtId="0" fontId="18" fillId="0" borderId="0" xfId="53" applyFont="1" applyAlignment="1">
      <alignment horizontal="center" vertical="center"/>
    </xf>
    <xf numFmtId="0" fontId="19" fillId="0" borderId="0" xfId="53" applyFont="1">
      <alignment vertical="center"/>
    </xf>
    <xf numFmtId="0" fontId="20" fillId="0" borderId="0" xfId="53" applyFont="1" applyBorder="1" applyAlignment="1">
      <alignment horizontal="left" vertical="center" wrapText="1"/>
    </xf>
    <xf numFmtId="0" fontId="18" fillId="0" borderId="0" xfId="53" applyFont="1" applyBorder="1" applyAlignment="1">
      <alignment horizontal="left" vertical="center" wrapText="1"/>
    </xf>
    <xf numFmtId="0" fontId="2" fillId="0" borderId="0" xfId="53" applyFont="1" applyAlignment="1">
      <alignment horizontal="center" vertical="center"/>
    </xf>
    <xf numFmtId="0" fontId="2" fillId="0" borderId="0" xfId="53" applyFont="1" applyBorder="1" applyAlignment="1">
      <alignment horizontal="center" vertical="center" wrapText="1"/>
    </xf>
    <xf numFmtId="0" fontId="2" fillId="0" borderId="0" xfId="53" applyFont="1" applyBorder="1">
      <alignment vertical="center"/>
    </xf>
    <xf numFmtId="0" fontId="9" fillId="0" borderId="0" xfId="53" applyFont="1" applyFill="1" applyBorder="1" applyAlignment="1">
      <alignment horizontal="center" vertical="center"/>
    </xf>
    <xf numFmtId="0" fontId="9" fillId="0" borderId="5" xfId="53" applyFont="1" applyFill="1" applyBorder="1" applyAlignment="1">
      <alignment horizontal="center" vertical="center" wrapText="1"/>
    </xf>
    <xf numFmtId="176" fontId="21" fillId="2" borderId="1" xfId="53" applyNumberFormat="1" applyFont="1" applyFill="1" applyBorder="1" applyAlignment="1">
      <alignment horizontal="center" vertical="center" wrapText="1"/>
    </xf>
    <xf numFmtId="9" fontId="9" fillId="0" borderId="5" xfId="14" applyFont="1" applyFill="1" applyBorder="1" applyAlignment="1">
      <alignment horizontal="center" vertical="center" wrapText="1"/>
    </xf>
    <xf numFmtId="0" fontId="9" fillId="0" borderId="6" xfId="53" applyFont="1" applyFill="1" applyBorder="1" applyAlignment="1">
      <alignment horizontal="center" vertical="center" wrapText="1"/>
    </xf>
    <xf numFmtId="176" fontId="21" fillId="0" borderId="1" xfId="53" applyNumberFormat="1" applyFont="1" applyFill="1" applyBorder="1" applyAlignment="1">
      <alignment horizontal="center" vertical="center" wrapText="1"/>
    </xf>
    <xf numFmtId="9" fontId="9" fillId="0" borderId="6" xfId="14" applyFont="1" applyFill="1" applyBorder="1" applyAlignment="1">
      <alignment horizontal="center" vertical="center" wrapText="1"/>
    </xf>
    <xf numFmtId="177" fontId="9" fillId="0" borderId="2" xfId="53" applyNumberFormat="1" applyFont="1" applyFill="1" applyBorder="1" applyAlignment="1">
      <alignment horizontal="left" vertical="center" wrapText="1"/>
    </xf>
    <xf numFmtId="177" fontId="9" fillId="0" borderId="3" xfId="53" applyNumberFormat="1" applyFont="1" applyFill="1" applyBorder="1" applyAlignment="1">
      <alignment horizontal="left" vertical="center" wrapText="1"/>
    </xf>
    <xf numFmtId="0" fontId="1" fillId="2" borderId="2" xfId="53" applyFont="1" applyFill="1" applyBorder="1" applyAlignment="1">
      <alignment horizontal="left" vertical="center" wrapText="1"/>
    </xf>
    <xf numFmtId="0" fontId="1" fillId="2" borderId="3" xfId="53" applyFont="1" applyFill="1" applyBorder="1" applyAlignment="1">
      <alignment horizontal="left" vertical="center" wrapText="1"/>
    </xf>
    <xf numFmtId="177" fontId="9" fillId="3" borderId="5" xfId="53" applyNumberFormat="1" applyFont="1" applyFill="1" applyBorder="1" applyAlignment="1">
      <alignment horizontal="center" vertical="center" wrapText="1"/>
    </xf>
    <xf numFmtId="9" fontId="22" fillId="0" borderId="1" xfId="53" applyNumberFormat="1" applyFont="1" applyFill="1" applyBorder="1" applyAlignment="1">
      <alignment horizontal="center" vertical="center" wrapText="1"/>
    </xf>
    <xf numFmtId="177" fontId="22" fillId="3" borderId="1" xfId="53" applyNumberFormat="1" applyFont="1" applyFill="1" applyBorder="1" applyAlignment="1">
      <alignment horizontal="right" vertical="center" wrapText="1"/>
    </xf>
    <xf numFmtId="177" fontId="9" fillId="0" borderId="5" xfId="53" applyNumberFormat="1" applyFont="1" applyFill="1" applyBorder="1" applyAlignment="1">
      <alignment horizontal="right" vertical="center" wrapText="1"/>
    </xf>
    <xf numFmtId="177" fontId="9" fillId="0" borderId="5" xfId="53" applyNumberFormat="1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 wrapText="1"/>
    </xf>
    <xf numFmtId="177" fontId="9" fillId="3" borderId="6" xfId="53" applyNumberFormat="1" applyFont="1" applyFill="1" applyBorder="1" applyAlignment="1">
      <alignment horizontal="center" vertical="center" wrapText="1"/>
    </xf>
    <xf numFmtId="177" fontId="9" fillId="0" borderId="6" xfId="53" applyNumberFormat="1" applyFont="1" applyFill="1" applyBorder="1" applyAlignment="1">
      <alignment horizontal="right" vertical="center" wrapText="1"/>
    </xf>
    <xf numFmtId="177" fontId="9" fillId="0" borderId="6" xfId="53" applyNumberFormat="1" applyFont="1" applyFill="1" applyBorder="1" applyAlignment="1">
      <alignment horizontal="center" vertical="center" wrapText="1"/>
    </xf>
    <xf numFmtId="177" fontId="9" fillId="0" borderId="4" xfId="53" applyNumberFormat="1" applyFont="1" applyFill="1" applyBorder="1" applyAlignment="1">
      <alignment horizontal="left" vertical="center" wrapText="1"/>
    </xf>
    <xf numFmtId="177" fontId="9" fillId="3" borderId="1" xfId="53" applyNumberFormat="1" applyFont="1" applyFill="1" applyBorder="1" applyAlignment="1">
      <alignment vertical="center" wrapText="1"/>
    </xf>
    <xf numFmtId="10" fontId="2" fillId="4" borderId="0" xfId="53" applyNumberFormat="1" applyFill="1">
      <alignment vertical="center"/>
    </xf>
    <xf numFmtId="178" fontId="1" fillId="4" borderId="0" xfId="53" applyNumberFormat="1" applyFont="1" applyFill="1" applyBorder="1" applyAlignment="1">
      <alignment horizontal="center" vertical="center"/>
    </xf>
    <xf numFmtId="0" fontId="1" fillId="2" borderId="4" xfId="53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2.png"/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0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0</xdr:colOff>
      <xdr:row>24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7160" y="812546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371475</xdr:colOff>
      <xdr:row>1</xdr:row>
      <xdr:rowOff>257175</xdr:rowOff>
    </xdr:from>
    <xdr:ext cx="7257143" cy="1057127"/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865235" y="628650"/>
          <a:ext cx="7256780" cy="105664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</xdr:row>
      <xdr:rowOff>0</xdr:rowOff>
    </xdr:from>
    <xdr:ext cx="3971925" cy="3648075"/>
    <xdr:pic>
      <xdr:nvPicPr>
        <xdr:cNvPr id="4" name="图片 3" descr="C:\Users\Administrator\AppData\Roaming\Tencent\Users\501232853\QQ\WinTemp\RichOle\@B9X9%OA%Y3JBI0V9Y6EM06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7160" y="2626360"/>
          <a:ext cx="3971925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8</xdr:row>
      <xdr:rowOff>485775</xdr:rowOff>
    </xdr:from>
    <xdr:ext cx="4019550" cy="1304925"/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32670" y="3074035"/>
          <a:ext cx="40195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7762875" cy="6438900"/>
    <xdr:pic>
      <xdr:nvPicPr>
        <xdr:cNvPr id="6" name="图片 5" descr="C:\Users\Administrator\AppData\Roaming\Tencent\Users\501232853\QQ\WinTemp\RichOle\`O)~$WEST)DGBM@RSH$RY{7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860" y="10887710"/>
          <a:ext cx="7762875" cy="643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23</xdr:row>
      <xdr:rowOff>0</xdr:rowOff>
    </xdr:from>
    <xdr:to>
      <xdr:col>19</xdr:col>
      <xdr:colOff>914400</xdr:colOff>
      <xdr:row>23</xdr:row>
      <xdr:rowOff>495300</xdr:rowOff>
    </xdr:to>
    <xdr:pic>
      <xdr:nvPicPr>
        <xdr:cNvPr id="8" name="图片 7" descr="C:\Users\Administrator\AppData\Roaming\Tencent\Users\501232853\QQ\WinTemp\RichOle\VXDB4YY0CK8KU%00$Z)_H}9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7160" y="7553960"/>
          <a:ext cx="282067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0</xdr:colOff>
      <xdr:row>24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9405" y="764667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371475</xdr:colOff>
      <xdr:row>1</xdr:row>
      <xdr:rowOff>257175</xdr:rowOff>
    </xdr:from>
    <xdr:ext cx="7257143" cy="1057127"/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047480" y="571500"/>
          <a:ext cx="7256780" cy="1056640"/>
        </a:xfrm>
        <a:prstGeom prst="rect">
          <a:avLst/>
        </a:prstGeom>
      </xdr:spPr>
    </xdr:pic>
    <xdr:clientData/>
  </xdr:oneCellAnchor>
  <xdr:twoCellAnchor editAs="oneCell">
    <xdr:from>
      <xdr:col>15</xdr:col>
      <xdr:colOff>95250</xdr:colOff>
      <xdr:row>23</xdr:row>
      <xdr:rowOff>85725</xdr:rowOff>
    </xdr:from>
    <xdr:to>
      <xdr:col>19</xdr:col>
      <xdr:colOff>476250</xdr:colOff>
      <xdr:row>24</xdr:row>
      <xdr:rowOff>9525</xdr:rowOff>
    </xdr:to>
    <xdr:pic>
      <xdr:nvPicPr>
        <xdr:cNvPr id="7" name="图片 6" descr="C:\Users\Administrator\AppData\Roaming\Tencent\Users\501232853\QQ\WinTemp\RichOle\VXDB4YY0CK8KU%00$Z)_H}9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1255" y="7160895"/>
          <a:ext cx="282067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257175</xdr:colOff>
      <xdr:row>0</xdr:row>
      <xdr:rowOff>304800</xdr:rowOff>
    </xdr:from>
    <xdr:to>
      <xdr:col>23</xdr:col>
      <xdr:colOff>542925</xdr:colOff>
      <xdr:row>16</xdr:row>
      <xdr:rowOff>47625</xdr:rowOff>
    </xdr:to>
    <xdr:pic>
      <xdr:nvPicPr>
        <xdr:cNvPr id="8" name="图片 7" descr="C:\Users\Administrator\Documents\Tencent Files\501232853\Image\C2C\Image2\]@$4%[ZNOUM{CZ(M`Z)K~2N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33180" y="304800"/>
          <a:ext cx="7716520" cy="480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10</xdr:row>
      <xdr:rowOff>28575</xdr:rowOff>
    </xdr:from>
    <xdr:to>
      <xdr:col>19</xdr:col>
      <xdr:colOff>0</xdr:colOff>
      <xdr:row>12</xdr:row>
      <xdr:rowOff>95250</xdr:rowOff>
    </xdr:to>
    <xdr:pic>
      <xdr:nvPicPr>
        <xdr:cNvPr id="9" name="图片 8" descr="C:\Users\Administrator\AppData\Roaming\Tencent\Users\501232853\QQ\WinTemp\RichOle\NB9N]V0V(KH%A%AVUVN7NCT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805" y="3467100"/>
          <a:ext cx="175387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180975</xdr:colOff>
      <xdr:row>11</xdr:row>
      <xdr:rowOff>200025</xdr:rowOff>
    </xdr:from>
    <xdr:to>
      <xdr:col>20</xdr:col>
      <xdr:colOff>1419225</xdr:colOff>
      <xdr:row>15</xdr:row>
      <xdr:rowOff>87630</xdr:rowOff>
    </xdr:to>
    <xdr:pic>
      <xdr:nvPicPr>
        <xdr:cNvPr id="1025" name="Picture 1" descr="C:\Users\Administrator\AppData\Roaming\Tencent\Users\501232853\QQ\WinTemp\RichOle\N]KA7M(5GK2KTBW{83VPM_X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9390380" y="3924300"/>
          <a:ext cx="4954270" cy="9677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304800</xdr:colOff>
      <xdr:row>8</xdr:row>
      <xdr:rowOff>476250</xdr:rowOff>
    </xdr:from>
    <xdr:to>
      <xdr:col>20</xdr:col>
      <xdr:colOff>800100</xdr:colOff>
      <xdr:row>11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9514205" y="3045460"/>
          <a:ext cx="4211320" cy="745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523875</xdr:colOff>
      <xdr:row>16</xdr:row>
      <xdr:rowOff>19050</xdr:rowOff>
    </xdr:from>
    <xdr:to>
      <xdr:col>20</xdr:col>
      <xdr:colOff>114300</xdr:colOff>
      <xdr:row>20</xdr:row>
      <xdr:rowOff>314325</xdr:rowOff>
    </xdr:to>
    <xdr:pic>
      <xdr:nvPicPr>
        <xdr:cNvPr id="10" name="图片 9" descr="C:\Users\Administrator\AppData\Roaming\Tencent\Users\501232853\QQ\WinTemp\RichOle\~O4HQ9[D4B$@8P$SRSR3B_J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3280" y="5078730"/>
          <a:ext cx="3306445" cy="131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41</xdr:row>
      <xdr:rowOff>161925</xdr:rowOff>
    </xdr:from>
    <xdr:to>
      <xdr:col>13</xdr:col>
      <xdr:colOff>350797</xdr:colOff>
      <xdr:row>80</xdr:row>
      <xdr:rowOff>66675</xdr:rowOff>
    </xdr:to>
    <xdr:pic>
      <xdr:nvPicPr>
        <xdr:cNvPr id="11" name="图片 10" descr="C:\Users\Administrator\AppData\Roaming\Tencent\Users\501232853\QQ\WinTemp\RichOle\PW}W4%M%[VS8T]10PRG]PF5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" y="12285345"/>
          <a:ext cx="7263130" cy="659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0</xdr:colOff>
      <xdr:row>24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5785" y="767080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371475</xdr:colOff>
      <xdr:row>1</xdr:row>
      <xdr:rowOff>257175</xdr:rowOff>
    </xdr:from>
    <xdr:ext cx="7257143" cy="1057127"/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93860" y="571500"/>
          <a:ext cx="7256780" cy="1056640"/>
        </a:xfrm>
        <a:prstGeom prst="rect">
          <a:avLst/>
        </a:prstGeom>
      </xdr:spPr>
    </xdr:pic>
    <xdr:clientData/>
  </xdr:oneCellAnchor>
  <xdr:twoCellAnchor editAs="oneCell">
    <xdr:from>
      <xdr:col>15</xdr:col>
      <xdr:colOff>95250</xdr:colOff>
      <xdr:row>23</xdr:row>
      <xdr:rowOff>85725</xdr:rowOff>
    </xdr:from>
    <xdr:to>
      <xdr:col>19</xdr:col>
      <xdr:colOff>476250</xdr:colOff>
      <xdr:row>24</xdr:row>
      <xdr:rowOff>9525</xdr:rowOff>
    </xdr:to>
    <xdr:pic>
      <xdr:nvPicPr>
        <xdr:cNvPr id="4" name="图片 3" descr="C:\Users\Administrator\AppData\Roaming\Tencent\Users\501232853\QQ\WinTemp\RichOle\VXDB4YY0CK8KU%00$Z)_H}9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7635" y="7185025"/>
          <a:ext cx="282067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160020</xdr:colOff>
      <xdr:row>10</xdr:row>
      <xdr:rowOff>28575</xdr:rowOff>
    </xdr:from>
    <xdr:to>
      <xdr:col>19</xdr:col>
      <xdr:colOff>7620</xdr:colOff>
      <xdr:row>12</xdr:row>
      <xdr:rowOff>95250</xdr:rowOff>
    </xdr:to>
    <xdr:pic>
      <xdr:nvPicPr>
        <xdr:cNvPr id="6" name="图片 5" descr="C:\Users\Administrator\AppData\Roaming\Tencent\Users\501232853\QQ\WinTemp\RichOle\NB9N]V0V(KH%A%AVUVN7NCT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5805" y="3467100"/>
          <a:ext cx="175387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192405</xdr:colOff>
      <xdr:row>3</xdr:row>
      <xdr:rowOff>22860</xdr:rowOff>
    </xdr:from>
    <xdr:to>
      <xdr:col>20</xdr:col>
      <xdr:colOff>897255</xdr:colOff>
      <xdr:row>6</xdr:row>
      <xdr:rowOff>32385</xdr:rowOff>
    </xdr:to>
    <xdr:pic>
      <xdr:nvPicPr>
        <xdr:cNvPr id="7" name="Picture 1" descr="C:\Users\Administrator\AppData\Roaming\Tencent\Users\501232853\QQ\WinTemp\RichOle\N]KA7M(5GK2KTBW{83VPM_X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9114790" y="1000125"/>
          <a:ext cx="4954270" cy="9677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</xdr:colOff>
      <xdr:row>7</xdr:row>
      <xdr:rowOff>228600</xdr:rowOff>
    </xdr:from>
    <xdr:to>
      <xdr:col>20</xdr:col>
      <xdr:colOff>19050</xdr:colOff>
      <xdr:row>9</xdr:row>
      <xdr:rowOff>104775</xdr:rowOff>
    </xdr:to>
    <xdr:pic>
      <xdr:nvPicPr>
        <xdr:cNvPr id="8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979535" y="2480945"/>
          <a:ext cx="4211320" cy="745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523875</xdr:colOff>
      <xdr:row>16</xdr:row>
      <xdr:rowOff>19050</xdr:rowOff>
    </xdr:from>
    <xdr:to>
      <xdr:col>20</xdr:col>
      <xdr:colOff>114300</xdr:colOff>
      <xdr:row>20</xdr:row>
      <xdr:rowOff>314325</xdr:rowOff>
    </xdr:to>
    <xdr:pic>
      <xdr:nvPicPr>
        <xdr:cNvPr id="9" name="图片 8" descr="C:\Users\Administrator\AppData\Roaming\Tencent\Users\501232853\QQ\WinTemp\RichOle\~O4HQ9[D4B$@8P$SRSR3B_J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79660" y="5102860"/>
          <a:ext cx="3306445" cy="131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41</xdr:row>
      <xdr:rowOff>161925</xdr:rowOff>
    </xdr:from>
    <xdr:to>
      <xdr:col>13</xdr:col>
      <xdr:colOff>254635</xdr:colOff>
      <xdr:row>80</xdr:row>
      <xdr:rowOff>66675</xdr:rowOff>
    </xdr:to>
    <xdr:pic>
      <xdr:nvPicPr>
        <xdr:cNvPr id="10" name="图片 9" descr="C:\Users\Administrator\AppData\Roaming\Tencent\Users\501232853\QQ\WinTemp\RichOle\PW}W4%M%[VS8T]10PRG]PF5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" y="12309475"/>
          <a:ext cx="7273290" cy="659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291465</xdr:colOff>
      <xdr:row>0</xdr:row>
      <xdr:rowOff>220980</xdr:rowOff>
    </xdr:from>
    <xdr:to>
      <xdr:col>26</xdr:col>
      <xdr:colOff>611505</xdr:colOff>
      <xdr:row>19</xdr:row>
      <xdr:rowOff>15875</xdr:rowOff>
    </xdr:to>
    <xdr:pic>
      <xdr:nvPicPr>
        <xdr:cNvPr id="11" name="图片 10" descr="XA_ID%F022K2CMK[B5EQDH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75700" y="220980"/>
          <a:ext cx="10246360" cy="5644515"/>
        </a:xfrm>
        <a:prstGeom prst="rect">
          <a:avLst/>
        </a:prstGeom>
      </xdr:spPr>
    </xdr:pic>
    <xdr:clientData/>
  </xdr:twoCellAnchor>
  <xdr:twoCellAnchor editAs="oneCell">
    <xdr:from>
      <xdr:col>19</xdr:col>
      <xdr:colOff>542925</xdr:colOff>
      <xdr:row>21</xdr:row>
      <xdr:rowOff>85725</xdr:rowOff>
    </xdr:from>
    <xdr:to>
      <xdr:col>21</xdr:col>
      <xdr:colOff>590550</xdr:colOff>
      <xdr:row>25</xdr:row>
      <xdr:rowOff>47625</xdr:rowOff>
    </xdr:to>
    <xdr:pic>
      <xdr:nvPicPr>
        <xdr:cNvPr id="5" name="图片 4" descr="36Y$NH5)8@L[TJB)U[J_EK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904980" y="6522085"/>
          <a:ext cx="3667125" cy="176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Y35"/>
  <sheetViews>
    <sheetView workbookViewId="0">
      <selection activeCell="P1" sqref="P1"/>
    </sheetView>
  </sheetViews>
  <sheetFormatPr defaultColWidth="9" defaultRowHeight="13.5"/>
  <cols>
    <col min="1" max="1" width="3.63333333333333" style="1" customWidth="1"/>
    <col min="2" max="2" width="6.63333333333333" style="3" customWidth="1"/>
    <col min="3" max="3" width="3.63333333333333" style="1" customWidth="1"/>
    <col min="4" max="4" width="11.3833333333333" style="4" customWidth="1"/>
    <col min="5" max="5" width="6.63333333333333" style="3" customWidth="1"/>
    <col min="6" max="7" width="11.3833333333333" style="4" customWidth="1"/>
    <col min="8" max="8" width="3.63333333333333" style="1" customWidth="1"/>
    <col min="9" max="9" width="9" style="4" customWidth="1"/>
    <col min="10" max="10" width="3.63333333333333" style="1" customWidth="1"/>
    <col min="11" max="11" width="9" style="4" customWidth="1"/>
    <col min="12" max="12" width="10" style="4" customWidth="1"/>
    <col min="13" max="13" width="4.38333333333333" style="1" customWidth="1"/>
    <col min="14" max="14" width="11.3833333333333" style="4" customWidth="1"/>
    <col min="15" max="15" width="5.75" style="1" customWidth="1"/>
    <col min="16" max="16" width="7" style="1" customWidth="1"/>
    <col min="17" max="17" width="11.8833333333333" style="2" customWidth="1"/>
    <col min="18" max="18" width="3.13333333333333" style="2" customWidth="1"/>
    <col min="19" max="19" width="10" style="2" customWidth="1"/>
    <col min="20" max="21" width="23.75" style="2" customWidth="1"/>
    <col min="22" max="16384" width="9" style="1"/>
  </cols>
  <sheetData>
    <row r="1" ht="29.2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Q1" s="68" t="s">
        <v>1</v>
      </c>
    </row>
    <row r="2" ht="26.1" customHeight="1" spans="1:25">
      <c r="A2" s="6" t="s">
        <v>2</v>
      </c>
      <c r="B2" s="6"/>
      <c r="C2" s="7" t="s">
        <v>3</v>
      </c>
      <c r="D2" s="8"/>
      <c r="E2" s="8"/>
      <c r="F2" s="8"/>
      <c r="G2" s="8"/>
      <c r="H2" s="8"/>
      <c r="I2" s="8"/>
      <c r="J2" s="8"/>
      <c r="K2" s="40"/>
      <c r="L2" s="41" t="s">
        <v>4</v>
      </c>
      <c r="M2" s="41"/>
      <c r="N2" s="42" t="s">
        <v>5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6.1" customHeight="1" spans="1:17">
      <c r="A3" s="6" t="s">
        <v>6</v>
      </c>
      <c r="B3" s="6"/>
      <c r="C3" s="9">
        <v>1416030</v>
      </c>
      <c r="D3" s="10"/>
      <c r="E3" s="10"/>
      <c r="F3" s="11"/>
      <c r="G3" s="12" t="s">
        <v>7</v>
      </c>
      <c r="H3" s="13" t="s">
        <v>8</v>
      </c>
      <c r="I3" s="44"/>
      <c r="J3" s="44"/>
      <c r="K3" s="45"/>
      <c r="L3" s="41" t="s">
        <v>9</v>
      </c>
      <c r="M3" s="41"/>
      <c r="N3" s="46" t="s">
        <v>10</v>
      </c>
      <c r="O3" s="47"/>
      <c r="Q3" s="69"/>
    </row>
    <row r="4" ht="23.25" customHeight="1" spans="1:17">
      <c r="A4" s="6" t="s">
        <v>11</v>
      </c>
      <c r="B4" s="6"/>
      <c r="C4" s="9"/>
      <c r="D4" s="10"/>
      <c r="E4" s="10"/>
      <c r="F4" s="11"/>
      <c r="G4" s="12" t="s">
        <v>12</v>
      </c>
      <c r="H4" s="13"/>
      <c r="I4" s="44"/>
      <c r="J4" s="44"/>
      <c r="K4" s="45"/>
      <c r="L4" s="41" t="s">
        <v>13</v>
      </c>
      <c r="M4" s="41"/>
      <c r="N4" s="48">
        <v>2451</v>
      </c>
      <c r="O4" s="47"/>
      <c r="Q4" s="70"/>
    </row>
    <row r="5" ht="26.1" customHeight="1" spans="1:17">
      <c r="A5" s="6" t="s">
        <v>14</v>
      </c>
      <c r="B5" s="6" t="s">
        <v>15</v>
      </c>
      <c r="C5" s="6"/>
      <c r="D5" s="6"/>
      <c r="E5" s="6" t="s">
        <v>16</v>
      </c>
      <c r="F5" s="6"/>
      <c r="G5" s="14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4" t="s">
        <v>21</v>
      </c>
      <c r="O5" s="47"/>
      <c r="Q5" s="69"/>
    </row>
    <row r="6" ht="26.1" customHeight="1" spans="1:17">
      <c r="A6" s="6"/>
      <c r="B6" s="15" t="s">
        <v>22</v>
      </c>
      <c r="C6" s="6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6" t="s">
        <v>25</v>
      </c>
      <c r="I6" s="14" t="s">
        <v>24</v>
      </c>
      <c r="J6" s="6" t="s">
        <v>26</v>
      </c>
      <c r="K6" s="14" t="s">
        <v>24</v>
      </c>
      <c r="L6" s="14" t="s">
        <v>24</v>
      </c>
      <c r="M6" s="6" t="s">
        <v>27</v>
      </c>
      <c r="N6" s="14"/>
      <c r="O6" s="47"/>
      <c r="Q6" s="70" t="s">
        <v>28</v>
      </c>
    </row>
    <row r="7" s="93" customFormat="1" ht="24.95" customHeight="1" spans="1:23">
      <c r="A7" s="94">
        <v>1</v>
      </c>
      <c r="B7" s="28">
        <v>42625</v>
      </c>
      <c r="C7" s="29"/>
      <c r="D7" s="30">
        <v>54078</v>
      </c>
      <c r="E7" s="95">
        <v>42557</v>
      </c>
      <c r="F7" s="30">
        <v>305374.75</v>
      </c>
      <c r="G7" s="30">
        <v>1082845</v>
      </c>
      <c r="H7" s="96" t="s">
        <v>29</v>
      </c>
      <c r="I7" s="104">
        <f>C3*0.02</f>
        <v>28320.6</v>
      </c>
      <c r="J7" s="105"/>
      <c r="K7" s="106"/>
      <c r="L7" s="107">
        <v>6400</v>
      </c>
      <c r="M7" s="108"/>
      <c r="N7" s="104">
        <f>D7+D8-I7-K7-L7</f>
        <v>997428.4</v>
      </c>
      <c r="O7" s="109"/>
      <c r="Q7" s="69" t="s">
        <v>30</v>
      </c>
      <c r="R7" s="85"/>
      <c r="S7" s="73" t="s">
        <v>3</v>
      </c>
      <c r="T7" s="74" t="s">
        <v>31</v>
      </c>
      <c r="U7" s="75">
        <v>1416030</v>
      </c>
      <c r="V7" s="76" t="s">
        <v>32</v>
      </c>
      <c r="W7" s="77" t="s">
        <v>33</v>
      </c>
    </row>
    <row r="8" ht="24.95" customHeight="1" spans="1:19">
      <c r="A8" s="97"/>
      <c r="B8" s="28">
        <v>42625</v>
      </c>
      <c r="C8" s="29"/>
      <c r="D8" s="30">
        <v>978071</v>
      </c>
      <c r="E8" s="98">
        <v>42615</v>
      </c>
      <c r="F8" s="30">
        <v>776774.25</v>
      </c>
      <c r="G8" s="30"/>
      <c r="H8" s="99"/>
      <c r="I8" s="110"/>
      <c r="J8" s="27"/>
      <c r="K8" s="60"/>
      <c r="L8" s="111"/>
      <c r="M8" s="112"/>
      <c r="N8" s="110"/>
      <c r="O8" s="47"/>
      <c r="Q8" s="70"/>
      <c r="S8" s="79"/>
    </row>
    <row r="9" ht="35.25" customHeight="1" spans="1:23">
      <c r="A9" s="27"/>
      <c r="B9" s="28"/>
      <c r="C9" s="100" t="s">
        <v>34</v>
      </c>
      <c r="D9" s="101"/>
      <c r="E9" s="101"/>
      <c r="F9" s="101"/>
      <c r="G9" s="101"/>
      <c r="H9" s="101"/>
      <c r="I9" s="101"/>
      <c r="J9" s="101"/>
      <c r="K9" s="101"/>
      <c r="L9" s="101"/>
      <c r="M9" s="113"/>
      <c r="N9" s="114"/>
      <c r="O9" s="47"/>
      <c r="Q9" s="39"/>
      <c r="T9" s="85"/>
      <c r="U9" s="85"/>
      <c r="V9" s="93"/>
      <c r="W9" s="93"/>
    </row>
    <row r="10" ht="24.95" customHeight="1" spans="1:15">
      <c r="A10" s="27"/>
      <c r="B10" s="28"/>
      <c r="C10" s="29"/>
      <c r="D10" s="30"/>
      <c r="E10" s="28"/>
      <c r="F10" s="30"/>
      <c r="G10" s="30"/>
      <c r="H10" s="31"/>
      <c r="I10" s="60"/>
      <c r="J10" s="27"/>
      <c r="K10" s="60"/>
      <c r="L10" s="30"/>
      <c r="M10" s="31"/>
      <c r="N10" s="60"/>
      <c r="O10" s="47"/>
    </row>
    <row r="11" ht="24.95" customHeight="1" spans="1:15">
      <c r="A11" s="27"/>
      <c r="B11" s="28"/>
      <c r="C11" s="29"/>
      <c r="D11" s="30"/>
      <c r="E11" s="28"/>
      <c r="F11" s="30"/>
      <c r="G11" s="30"/>
      <c r="H11" s="31"/>
      <c r="I11" s="60"/>
      <c r="J11" s="27"/>
      <c r="K11" s="60"/>
      <c r="L11" s="30"/>
      <c r="M11" s="31"/>
      <c r="N11" s="60"/>
      <c r="O11" s="47"/>
    </row>
    <row r="12" ht="24.95" customHeight="1" spans="1:15">
      <c r="A12" s="27"/>
      <c r="B12" s="28"/>
      <c r="C12" s="29"/>
      <c r="D12" s="30"/>
      <c r="E12" s="28"/>
      <c r="F12" s="30"/>
      <c r="G12" s="30"/>
      <c r="H12" s="31"/>
      <c r="I12" s="60"/>
      <c r="J12" s="27"/>
      <c r="K12" s="60"/>
      <c r="L12" s="30"/>
      <c r="M12" s="31"/>
      <c r="N12" s="60"/>
      <c r="O12" s="47"/>
    </row>
    <row r="13" ht="24.95" customHeight="1" spans="1:15">
      <c r="A13" s="27"/>
      <c r="B13" s="28"/>
      <c r="C13" s="29"/>
      <c r="D13" s="30"/>
      <c r="E13" s="28"/>
      <c r="F13" s="30"/>
      <c r="G13" s="30"/>
      <c r="H13" s="31"/>
      <c r="I13" s="60"/>
      <c r="J13" s="27"/>
      <c r="K13" s="60"/>
      <c r="L13" s="30"/>
      <c r="M13" s="31"/>
      <c r="N13" s="60"/>
      <c r="O13" s="47"/>
    </row>
    <row r="14" ht="24.95" customHeight="1" spans="1:15">
      <c r="A14" s="27"/>
      <c r="B14" s="28"/>
      <c r="C14" s="29"/>
      <c r="D14" s="30"/>
      <c r="E14" s="28"/>
      <c r="F14" s="30"/>
      <c r="G14" s="30"/>
      <c r="H14" s="31"/>
      <c r="I14" s="60"/>
      <c r="J14" s="27"/>
      <c r="K14" s="60"/>
      <c r="L14" s="30"/>
      <c r="M14" s="31"/>
      <c r="N14" s="60"/>
      <c r="O14" s="47"/>
    </row>
    <row r="15" ht="24.95" customHeight="1" spans="1:17">
      <c r="A15" s="27"/>
      <c r="B15" s="28"/>
      <c r="C15" s="29"/>
      <c r="D15" s="30"/>
      <c r="E15" s="28"/>
      <c r="F15" s="30"/>
      <c r="G15" s="30"/>
      <c r="H15" s="31"/>
      <c r="I15" s="60"/>
      <c r="J15" s="27"/>
      <c r="K15" s="60"/>
      <c r="L15" s="30"/>
      <c r="M15" s="31"/>
      <c r="N15" s="60"/>
      <c r="O15" s="47"/>
      <c r="Q15" s="80"/>
    </row>
    <row r="16" ht="24.95" customHeight="1" spans="1:17">
      <c r="A16" s="27"/>
      <c r="B16" s="28"/>
      <c r="C16" s="29"/>
      <c r="D16" s="30"/>
      <c r="E16" s="28"/>
      <c r="F16" s="30"/>
      <c r="G16" s="30"/>
      <c r="H16" s="31"/>
      <c r="I16" s="60"/>
      <c r="J16" s="27"/>
      <c r="K16" s="60"/>
      <c r="L16" s="30"/>
      <c r="M16" s="31"/>
      <c r="N16" s="60"/>
      <c r="O16" s="47"/>
      <c r="Q16" s="80"/>
    </row>
    <row r="17" ht="24.95" customHeight="1" spans="1:18">
      <c r="A17" s="27"/>
      <c r="B17" s="28"/>
      <c r="C17" s="29"/>
      <c r="D17" s="30"/>
      <c r="E17" s="28"/>
      <c r="F17" s="30"/>
      <c r="G17" s="30"/>
      <c r="H17" s="31"/>
      <c r="I17" s="60"/>
      <c r="J17" s="27"/>
      <c r="K17" s="60"/>
      <c r="L17" s="30"/>
      <c r="M17" s="31"/>
      <c r="N17" s="60"/>
      <c r="O17" s="47"/>
      <c r="Q17" s="80"/>
      <c r="R17" s="81"/>
    </row>
    <row r="18" ht="24.95" customHeight="1" spans="1:18">
      <c r="A18" s="27"/>
      <c r="B18" s="28"/>
      <c r="C18" s="29"/>
      <c r="D18" s="30"/>
      <c r="E18" s="28"/>
      <c r="F18" s="30"/>
      <c r="G18" s="30"/>
      <c r="H18" s="31"/>
      <c r="I18" s="60"/>
      <c r="J18" s="27"/>
      <c r="K18" s="60"/>
      <c r="L18" s="30"/>
      <c r="M18" s="31"/>
      <c r="N18" s="60"/>
      <c r="O18" s="47"/>
      <c r="Q18" s="26" t="s">
        <v>35</v>
      </c>
      <c r="R18" s="81"/>
    </row>
    <row r="19" ht="24.95" customHeight="1" spans="1:18">
      <c r="A19" s="27"/>
      <c r="B19" s="28"/>
      <c r="C19" s="29"/>
      <c r="D19" s="30"/>
      <c r="E19" s="28"/>
      <c r="F19" s="30"/>
      <c r="G19" s="30"/>
      <c r="H19" s="31"/>
      <c r="I19" s="60"/>
      <c r="J19" s="27"/>
      <c r="K19" s="60"/>
      <c r="L19" s="30"/>
      <c r="M19" s="31"/>
      <c r="N19" s="60"/>
      <c r="O19" s="47"/>
      <c r="P19" s="62"/>
      <c r="Q19" s="82" t="s">
        <v>36</v>
      </c>
      <c r="R19" s="81"/>
    </row>
    <row r="20" ht="24.95" customHeight="1" spans="1:18">
      <c r="A20" s="27"/>
      <c r="B20" s="28"/>
      <c r="C20" s="29"/>
      <c r="D20" s="30"/>
      <c r="E20" s="28"/>
      <c r="F20" s="30"/>
      <c r="G20" s="30"/>
      <c r="H20" s="31"/>
      <c r="I20" s="60"/>
      <c r="J20" s="27"/>
      <c r="K20" s="60"/>
      <c r="L20" s="30"/>
      <c r="M20" s="31"/>
      <c r="N20" s="60"/>
      <c r="O20" s="47"/>
      <c r="Q20" s="1"/>
      <c r="R20" s="1"/>
    </row>
    <row r="21" ht="26.1" customHeight="1" spans="1:21">
      <c r="A21" s="6" t="s">
        <v>37</v>
      </c>
      <c r="B21" s="6"/>
      <c r="C21" s="32" t="s">
        <v>38</v>
      </c>
      <c r="D21" s="33">
        <f>SUM(D7:D20)</f>
        <v>1032149</v>
      </c>
      <c r="E21" s="32" t="s">
        <v>38</v>
      </c>
      <c r="F21" s="33">
        <f>SUM(F7:F20)</f>
        <v>1082149</v>
      </c>
      <c r="G21" s="33">
        <f>SUM(G7:G20)</f>
        <v>1082845</v>
      </c>
      <c r="H21" s="32" t="s">
        <v>38</v>
      </c>
      <c r="I21" s="33">
        <f>SUM(I7:I20)</f>
        <v>28320.6</v>
      </c>
      <c r="J21" s="32" t="s">
        <v>38</v>
      </c>
      <c r="K21" s="33">
        <f>SUM(K7:K20)</f>
        <v>0</v>
      </c>
      <c r="L21" s="33"/>
      <c r="M21" s="32" t="s">
        <v>38</v>
      </c>
      <c r="N21" s="33">
        <f>SUM(N7:N20)</f>
        <v>997428.4</v>
      </c>
      <c r="O21" s="63"/>
      <c r="Q21" s="83"/>
      <c r="R21" s="81"/>
      <c r="S21" s="72"/>
      <c r="T21" s="72"/>
      <c r="U21" s="72"/>
    </row>
    <row r="22" ht="26.1" customHeight="1" spans="1:18">
      <c r="A22" s="27" t="s">
        <v>39</v>
      </c>
      <c r="B22" s="27"/>
      <c r="C22" s="27" t="s">
        <v>40</v>
      </c>
      <c r="D22" s="31">
        <f>N7</f>
        <v>997428.4</v>
      </c>
      <c r="E22" s="31"/>
      <c r="F22" s="31"/>
      <c r="G22" s="31"/>
      <c r="H22" s="31" t="s">
        <v>41</v>
      </c>
      <c r="I22" s="31"/>
      <c r="J22" s="64" t="s">
        <v>42</v>
      </c>
      <c r="K22" s="64"/>
      <c r="L22" s="64"/>
      <c r="M22" s="64"/>
      <c r="N22" s="64"/>
      <c r="O22" s="47"/>
      <c r="P22" s="115">
        <f>D22/C3</f>
        <v>0.704383664187906</v>
      </c>
      <c r="Q22" s="81"/>
      <c r="R22" s="81"/>
    </row>
    <row r="23" ht="26.1" customHeight="1" spans="1:18">
      <c r="A23" s="27"/>
      <c r="B23" s="27"/>
      <c r="C23" s="27" t="s">
        <v>43</v>
      </c>
      <c r="D23" s="34">
        <f>D22</f>
        <v>997428.4</v>
      </c>
      <c r="E23" s="34"/>
      <c r="F23" s="34"/>
      <c r="G23" s="34"/>
      <c r="H23" s="31"/>
      <c r="I23" s="31"/>
      <c r="J23" s="64" t="s">
        <v>44</v>
      </c>
      <c r="K23" s="64"/>
      <c r="L23" s="64"/>
      <c r="M23" s="64"/>
      <c r="N23" s="64"/>
      <c r="O23" s="47"/>
      <c r="P23" s="116" t="s">
        <v>45</v>
      </c>
      <c r="Q23" s="81"/>
      <c r="R23" s="81"/>
    </row>
    <row r="24" ht="45" customHeight="1" spans="1:18">
      <c r="A24" s="6" t="s">
        <v>46</v>
      </c>
      <c r="B24" s="6"/>
      <c r="C24" s="102" t="s">
        <v>47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17"/>
      <c r="O24" s="47"/>
      <c r="P24" s="66"/>
      <c r="Q24"/>
      <c r="R24" s="84"/>
    </row>
    <row r="25" ht="45" customHeight="1" spans="1:21">
      <c r="A25" s="6" t="s">
        <v>48</v>
      </c>
      <c r="B25" s="6"/>
      <c r="C25" s="37" t="s">
        <v>49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67"/>
      <c r="O25" s="47"/>
      <c r="R25" s="85"/>
      <c r="S25" s="86"/>
      <c r="T25" s="81"/>
      <c r="U25" s="81"/>
    </row>
    <row r="26" ht="45" customHeight="1" spans="1:17">
      <c r="A26" s="6" t="s">
        <v>50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7"/>
      <c r="Q26" s="87"/>
    </row>
    <row r="27" ht="45" customHeight="1" spans="1:17">
      <c r="A27" s="6" t="s">
        <v>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7"/>
      <c r="Q27" s="88"/>
    </row>
    <row r="28" ht="42" customHeight="1" spans="1:21">
      <c r="A28" s="6" t="s">
        <v>52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7"/>
      <c r="Q28" s="89"/>
      <c r="U28" s="90"/>
    </row>
    <row r="29" spans="17:17">
      <c r="Q29" s="91"/>
    </row>
    <row r="30" spans="17:17">
      <c r="Q30" s="91"/>
    </row>
    <row r="31" spans="17:17">
      <c r="Q31" s="91"/>
    </row>
    <row r="32" spans="2:17">
      <c r="B32" s="39"/>
      <c r="Q32" s="91"/>
    </row>
    <row r="33" s="2" customFormat="1" spans="17:17">
      <c r="Q33" s="92"/>
    </row>
    <row r="34" s="2" customFormat="1" spans="17:17">
      <c r="Q34" s="92"/>
    </row>
    <row r="35" s="2" customFormat="1" spans="17:17">
      <c r="Q35" s="92"/>
    </row>
  </sheetData>
  <mergeCells count="44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C9:M9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A7:A8"/>
    <mergeCell ref="H7:H8"/>
    <mergeCell ref="I7:I8"/>
    <mergeCell ref="L7:L8"/>
    <mergeCell ref="M7:M8"/>
    <mergeCell ref="N5:N6"/>
    <mergeCell ref="N7:N8"/>
    <mergeCell ref="S7:S8"/>
    <mergeCell ref="A22:B23"/>
    <mergeCell ref="H22:I23"/>
  </mergeCells>
  <pageMargins left="0.236220472440945" right="0.0393700787401575" top="0.196850393700787" bottom="0" header="0" footer="0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Y38"/>
  <sheetViews>
    <sheetView tabSelected="1" workbookViewId="0">
      <selection activeCell="D11" sqref="D11"/>
    </sheetView>
  </sheetViews>
  <sheetFormatPr defaultColWidth="9" defaultRowHeight="13.5"/>
  <cols>
    <col min="1" max="1" width="3.63333333333333" style="1" customWidth="1"/>
    <col min="2" max="2" width="6.63333333333333" style="3" customWidth="1"/>
    <col min="3" max="3" width="3.63333333333333" style="1" customWidth="1"/>
    <col min="4" max="4" width="11.3833333333333" style="4" customWidth="1"/>
    <col min="5" max="5" width="6.63333333333333" style="3" customWidth="1"/>
    <col min="6" max="6" width="11.3833333333333" style="4" customWidth="1"/>
    <col min="7" max="7" width="12.1083333333333" style="4" customWidth="1"/>
    <col min="8" max="8" width="3.63333333333333" style="1" customWidth="1"/>
    <col min="9" max="9" width="10.6666666666667" style="4" customWidth="1"/>
    <col min="10" max="10" width="3.63333333333333" style="1" customWidth="1"/>
    <col min="11" max="11" width="9" style="4" customWidth="1"/>
    <col min="12" max="12" width="10" style="4" customWidth="1"/>
    <col min="13" max="13" width="4.38333333333333" style="1" customWidth="1"/>
    <col min="14" max="14" width="11.3833333333333" style="4" customWidth="1"/>
    <col min="15" max="15" width="5.75" style="1" customWidth="1"/>
    <col min="16" max="16" width="7" style="1" customWidth="1"/>
    <col min="17" max="17" width="11.8833333333333" style="2" customWidth="1"/>
    <col min="18" max="18" width="3.13333333333333" style="2" customWidth="1"/>
    <col min="19" max="19" width="10" style="2" customWidth="1"/>
    <col min="20" max="21" width="23.75" style="2" customWidth="1"/>
    <col min="22" max="16384" width="9" style="1"/>
  </cols>
  <sheetData>
    <row r="1" ht="24.75" customHeight="1" spans="1:17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Q1" s="68" t="s">
        <v>1</v>
      </c>
    </row>
    <row r="2" ht="26.1" customHeight="1" spans="1:25">
      <c r="A2" s="6" t="s">
        <v>2</v>
      </c>
      <c r="B2" s="6"/>
      <c r="C2" s="7" t="s">
        <v>3</v>
      </c>
      <c r="D2" s="8"/>
      <c r="E2" s="8"/>
      <c r="F2" s="8"/>
      <c r="G2" s="8"/>
      <c r="H2" s="8"/>
      <c r="I2" s="8"/>
      <c r="J2" s="8"/>
      <c r="K2" s="40"/>
      <c r="L2" s="41" t="s">
        <v>4</v>
      </c>
      <c r="M2" s="41"/>
      <c r="N2" s="42" t="s">
        <v>5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6.1" customHeight="1" spans="1:17">
      <c r="A3" s="6" t="s">
        <v>6</v>
      </c>
      <c r="B3" s="6"/>
      <c r="C3" s="9">
        <v>1416030</v>
      </c>
      <c r="D3" s="10"/>
      <c r="E3" s="10"/>
      <c r="F3" s="11"/>
      <c r="G3" s="12" t="s">
        <v>7</v>
      </c>
      <c r="H3" s="13" t="s">
        <v>8</v>
      </c>
      <c r="I3" s="44"/>
      <c r="J3" s="44"/>
      <c r="K3" s="45"/>
      <c r="L3" s="41" t="s">
        <v>9</v>
      </c>
      <c r="M3" s="41"/>
      <c r="N3" s="46" t="s">
        <v>10</v>
      </c>
      <c r="O3" s="47"/>
      <c r="Q3" s="69"/>
    </row>
    <row r="4" ht="23.25" customHeight="1" spans="1:17">
      <c r="A4" s="6" t="s">
        <v>11</v>
      </c>
      <c r="B4" s="6"/>
      <c r="C4" s="9"/>
      <c r="D4" s="10"/>
      <c r="E4" s="10"/>
      <c r="F4" s="11"/>
      <c r="G4" s="12" t="s">
        <v>12</v>
      </c>
      <c r="H4" s="13"/>
      <c r="I4" s="44"/>
      <c r="J4" s="44"/>
      <c r="K4" s="45"/>
      <c r="L4" s="41" t="s">
        <v>13</v>
      </c>
      <c r="M4" s="41"/>
      <c r="N4" s="48">
        <v>2451</v>
      </c>
      <c r="O4" s="47"/>
      <c r="Q4" s="70"/>
    </row>
    <row r="5" ht="26.1" customHeight="1" spans="1:17">
      <c r="A5" s="6" t="s">
        <v>14</v>
      </c>
      <c r="B5" s="6" t="s">
        <v>15</v>
      </c>
      <c r="C5" s="6"/>
      <c r="D5" s="6"/>
      <c r="E5" s="6" t="s">
        <v>16</v>
      </c>
      <c r="F5" s="6"/>
      <c r="G5" s="14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4" t="s">
        <v>21</v>
      </c>
      <c r="O5" s="47"/>
      <c r="P5"/>
      <c r="Q5" s="69"/>
    </row>
    <row r="6" ht="26.1" customHeight="1" spans="1:17">
      <c r="A6" s="6"/>
      <c r="B6" s="15" t="s">
        <v>22</v>
      </c>
      <c r="C6" s="6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6" t="s">
        <v>25</v>
      </c>
      <c r="I6" s="14" t="s">
        <v>24</v>
      </c>
      <c r="J6" s="6" t="s">
        <v>26</v>
      </c>
      <c r="K6" s="14" t="s">
        <v>24</v>
      </c>
      <c r="L6" s="14" t="s">
        <v>24</v>
      </c>
      <c r="M6" s="6" t="s">
        <v>27</v>
      </c>
      <c r="N6" s="14"/>
      <c r="O6" s="47"/>
      <c r="Q6" s="70" t="s">
        <v>28</v>
      </c>
    </row>
    <row r="7" ht="24.95" customHeight="1" spans="1:23">
      <c r="A7" s="16">
        <v>1</v>
      </c>
      <c r="B7" s="15">
        <v>42625</v>
      </c>
      <c r="C7" s="17"/>
      <c r="D7" s="18">
        <v>54078</v>
      </c>
      <c r="E7" s="19">
        <v>42557</v>
      </c>
      <c r="F7" s="18">
        <v>305374.75</v>
      </c>
      <c r="G7" s="18">
        <v>1082845</v>
      </c>
      <c r="H7" s="20" t="s">
        <v>29</v>
      </c>
      <c r="I7" s="49">
        <f>C3*0.02</f>
        <v>28320.6</v>
      </c>
      <c r="J7" s="50"/>
      <c r="K7" s="51"/>
      <c r="L7" s="52">
        <v>6400</v>
      </c>
      <c r="M7" s="53"/>
      <c r="N7" s="49">
        <f>D7+D8-I7-K7-L7</f>
        <v>997428.4</v>
      </c>
      <c r="O7" s="47"/>
      <c r="Q7" s="71" t="s">
        <v>30</v>
      </c>
      <c r="R7" s="72"/>
      <c r="S7" s="73" t="s">
        <v>3</v>
      </c>
      <c r="T7" s="74" t="s">
        <v>31</v>
      </c>
      <c r="U7" s="75">
        <v>1416030</v>
      </c>
      <c r="V7" s="76" t="s">
        <v>32</v>
      </c>
      <c r="W7" s="77" t="s">
        <v>33</v>
      </c>
    </row>
    <row r="8" ht="24.95" customHeight="1" spans="1:21">
      <c r="A8" s="21"/>
      <c r="B8" s="15">
        <v>42625</v>
      </c>
      <c r="C8" s="17"/>
      <c r="D8" s="18">
        <v>978071</v>
      </c>
      <c r="E8" s="22">
        <v>42615</v>
      </c>
      <c r="F8" s="18">
        <v>776774.25</v>
      </c>
      <c r="G8" s="18"/>
      <c r="H8" s="23"/>
      <c r="I8" s="54"/>
      <c r="J8" s="6"/>
      <c r="K8" s="51"/>
      <c r="L8" s="55"/>
      <c r="M8" s="56"/>
      <c r="N8" s="54"/>
      <c r="O8" s="47"/>
      <c r="Q8" s="78"/>
      <c r="R8" s="72"/>
      <c r="S8" s="79"/>
      <c r="T8" s="72"/>
      <c r="U8" s="72"/>
    </row>
    <row r="9" ht="43.5" customHeight="1" spans="1:21">
      <c r="A9" s="6"/>
      <c r="B9" s="15"/>
      <c r="C9" s="24" t="s">
        <v>34</v>
      </c>
      <c r="D9" s="25"/>
      <c r="E9" s="25"/>
      <c r="F9" s="25"/>
      <c r="G9" s="25"/>
      <c r="H9" s="25"/>
      <c r="I9" s="25"/>
      <c r="J9" s="25"/>
      <c r="K9" s="25"/>
      <c r="L9" s="25"/>
      <c r="M9" s="57"/>
      <c r="N9" s="58"/>
      <c r="O9" s="47"/>
      <c r="Q9"/>
      <c r="R9" s="72"/>
      <c r="S9" s="72"/>
      <c r="T9" s="72"/>
      <c r="U9" s="72"/>
    </row>
    <row r="10" ht="24.95" customHeight="1" spans="1:21">
      <c r="A10" s="6"/>
      <c r="B10" s="26" t="s">
        <v>35</v>
      </c>
      <c r="C10" s="17"/>
      <c r="D10" s="18"/>
      <c r="E10" s="15"/>
      <c r="F10" s="18"/>
      <c r="G10" s="18"/>
      <c r="H10" s="14"/>
      <c r="I10" s="51"/>
      <c r="J10" s="6"/>
      <c r="K10" s="51"/>
      <c r="L10" s="18"/>
      <c r="M10" s="14"/>
      <c r="N10" s="51"/>
      <c r="O10" s="47"/>
      <c r="Q10" s="72"/>
      <c r="R10" s="72"/>
      <c r="S10" s="72"/>
      <c r="T10" s="72"/>
      <c r="U10" s="72"/>
    </row>
    <row r="11" ht="22.5" customHeight="1" spans="1:16">
      <c r="A11" s="27">
        <v>2</v>
      </c>
      <c r="B11" s="28">
        <v>42755</v>
      </c>
      <c r="C11" s="29" t="s">
        <v>54</v>
      </c>
      <c r="D11" s="30">
        <v>279000</v>
      </c>
      <c r="E11" s="28">
        <v>42677</v>
      </c>
      <c r="F11" s="30">
        <v>310000</v>
      </c>
      <c r="G11" s="30"/>
      <c r="H11" s="31" t="s">
        <v>55</v>
      </c>
      <c r="I11" s="60"/>
      <c r="J11" s="27"/>
      <c r="K11" s="60">
        <v>0</v>
      </c>
      <c r="L11" s="30">
        <v>500</v>
      </c>
      <c r="M11" s="31"/>
      <c r="N11" s="60">
        <f>D11-I11-K11-L11</f>
        <v>278500</v>
      </c>
      <c r="O11" s="47"/>
      <c r="P11"/>
    </row>
    <row r="12" ht="24.75" customHeight="1" spans="1:15">
      <c r="A12" s="27"/>
      <c r="B12" s="28"/>
      <c r="C12" s="29"/>
      <c r="D12" s="30"/>
      <c r="E12" s="28"/>
      <c r="F12" s="30"/>
      <c r="G12" s="30"/>
      <c r="H12" s="31"/>
      <c r="I12" s="60"/>
      <c r="J12" s="27"/>
      <c r="K12" s="60"/>
      <c r="L12" s="30"/>
      <c r="M12" s="61" t="s">
        <v>56</v>
      </c>
      <c r="N12" s="60"/>
      <c r="O12" s="47"/>
    </row>
    <row r="13" ht="20.1" customHeight="1" spans="1:15">
      <c r="A13" s="27"/>
      <c r="B13" s="28"/>
      <c r="C13" s="29"/>
      <c r="D13" s="30"/>
      <c r="E13" s="28"/>
      <c r="F13" s="30"/>
      <c r="G13" s="30"/>
      <c r="H13" s="31"/>
      <c r="I13" s="60"/>
      <c r="J13" s="27"/>
      <c r="K13" s="60"/>
      <c r="L13" s="30"/>
      <c r="M13" s="31"/>
      <c r="N13" s="60"/>
      <c r="O13" s="47"/>
    </row>
    <row r="14" ht="20.1" customHeight="1" spans="1:15">
      <c r="A14" s="27"/>
      <c r="B14" s="28"/>
      <c r="C14" s="29"/>
      <c r="D14" s="30"/>
      <c r="E14" s="28"/>
      <c r="F14" s="30"/>
      <c r="G14" s="30"/>
      <c r="H14" s="31"/>
      <c r="I14" s="60"/>
      <c r="J14" s="27"/>
      <c r="K14" s="60"/>
      <c r="L14" s="30"/>
      <c r="M14" s="31"/>
      <c r="N14" s="60"/>
      <c r="O14" s="47"/>
    </row>
    <row r="15" ht="20.1" customHeight="1" spans="1:17">
      <c r="A15" s="27"/>
      <c r="B15" s="28"/>
      <c r="C15" s="29"/>
      <c r="D15" s="30"/>
      <c r="E15" s="28"/>
      <c r="F15" s="30"/>
      <c r="G15" s="30"/>
      <c r="H15" s="31"/>
      <c r="I15" s="60"/>
      <c r="J15" s="27"/>
      <c r="K15" s="60"/>
      <c r="L15" s="30"/>
      <c r="M15" s="31"/>
      <c r="N15" s="60"/>
      <c r="O15" s="47"/>
      <c r="Q15" s="80"/>
    </row>
    <row r="16" ht="20.1" customHeight="1" spans="1:17">
      <c r="A16" s="27"/>
      <c r="B16" s="28"/>
      <c r="C16" s="29"/>
      <c r="D16" s="30"/>
      <c r="E16" s="28"/>
      <c r="F16" s="30"/>
      <c r="G16"/>
      <c r="H16" s="31"/>
      <c r="I16" s="60"/>
      <c r="J16" s="27"/>
      <c r="K16" s="60"/>
      <c r="L16" s="30"/>
      <c r="M16" s="31"/>
      <c r="N16" s="60"/>
      <c r="O16" s="47"/>
      <c r="Q16" s="80"/>
    </row>
    <row r="17" ht="20.1" customHeight="1" spans="1:18">
      <c r="A17" s="27"/>
      <c r="B17" s="28"/>
      <c r="C17" s="29"/>
      <c r="D17" s="30"/>
      <c r="E17" s="28"/>
      <c r="F17" s="30"/>
      <c r="G17" s="30"/>
      <c r="H17" s="31"/>
      <c r="I17" s="60"/>
      <c r="J17" s="27"/>
      <c r="K17" s="60"/>
      <c r="L17" s="30"/>
      <c r="M17" s="31"/>
      <c r="N17" s="60"/>
      <c r="O17" s="47"/>
      <c r="Q17" s="80"/>
      <c r="R17" s="81"/>
    </row>
    <row r="18" ht="20.1" customHeight="1" spans="1:18">
      <c r="A18" s="27"/>
      <c r="B18" s="28"/>
      <c r="C18" s="29"/>
      <c r="D18" s="30"/>
      <c r="E18" s="28"/>
      <c r="F18" s="30"/>
      <c r="G18" s="30"/>
      <c r="H18" s="31"/>
      <c r="I18" s="60"/>
      <c r="J18" s="27"/>
      <c r="K18" s="60"/>
      <c r="L18" s="30"/>
      <c r="M18" s="31"/>
      <c r="N18" s="60"/>
      <c r="O18" s="47"/>
      <c r="Q18" s="26" t="s">
        <v>35</v>
      </c>
      <c r="R18" s="81"/>
    </row>
    <row r="19" ht="20.1" customHeight="1" spans="1:18">
      <c r="A19" s="27"/>
      <c r="B19" s="28"/>
      <c r="C19" s="29"/>
      <c r="D19" s="30"/>
      <c r="E19" s="28"/>
      <c r="F19" s="30"/>
      <c r="G19" s="30"/>
      <c r="H19" s="31"/>
      <c r="I19" s="60"/>
      <c r="J19" s="27"/>
      <c r="K19" s="60"/>
      <c r="L19" s="30"/>
      <c r="M19" s="61"/>
      <c r="N19" s="60"/>
      <c r="O19" s="47"/>
      <c r="P19" s="62"/>
      <c r="Q19" s="82" t="s">
        <v>36</v>
      </c>
      <c r="R19" s="81"/>
    </row>
    <row r="20" ht="20.1" customHeight="1" spans="1:18">
      <c r="A20" s="27"/>
      <c r="B20" s="28"/>
      <c r="C20" s="29"/>
      <c r="D20" s="30"/>
      <c r="E20" s="28"/>
      <c r="F20" s="30"/>
      <c r="G20" s="30"/>
      <c r="H20" s="31"/>
      <c r="I20" s="60"/>
      <c r="J20" s="27"/>
      <c r="K20" s="60"/>
      <c r="L20" s="30"/>
      <c r="M20" s="31"/>
      <c r="N20" s="60"/>
      <c r="O20" s="47"/>
      <c r="Q20" s="1"/>
      <c r="R20" s="1"/>
    </row>
    <row r="21" ht="26.1" customHeight="1" spans="1:21">
      <c r="A21" s="6" t="s">
        <v>37</v>
      </c>
      <c r="B21" s="6"/>
      <c r="C21" s="32" t="s">
        <v>38</v>
      </c>
      <c r="D21" s="33">
        <f>SUM(D7:D20)</f>
        <v>1311149</v>
      </c>
      <c r="E21" s="32" t="s">
        <v>38</v>
      </c>
      <c r="F21" s="33">
        <f>SUM(F7:F20)</f>
        <v>1392149</v>
      </c>
      <c r="G21" s="33">
        <f>SUM(G7:G20)</f>
        <v>1082845</v>
      </c>
      <c r="H21" s="32" t="s">
        <v>38</v>
      </c>
      <c r="I21" s="33">
        <f>SUM(I7:I20)</f>
        <v>28320.6</v>
      </c>
      <c r="J21" s="32" t="s">
        <v>38</v>
      </c>
      <c r="K21" s="33">
        <f>SUM(K7:K20)</f>
        <v>0</v>
      </c>
      <c r="L21" s="33"/>
      <c r="M21" s="32" t="s">
        <v>38</v>
      </c>
      <c r="N21" s="33">
        <f>SUM(N7:N20)</f>
        <v>1275928.4</v>
      </c>
      <c r="O21" s="63"/>
      <c r="Q21" s="83"/>
      <c r="R21" s="81"/>
      <c r="S21" s="72"/>
      <c r="T21" s="72"/>
      <c r="U21" s="72"/>
    </row>
    <row r="22" ht="26.1" customHeight="1" spans="1:18">
      <c r="A22" s="27" t="s">
        <v>39</v>
      </c>
      <c r="B22" s="27"/>
      <c r="C22" s="27" t="s">
        <v>40</v>
      </c>
      <c r="D22" s="31">
        <f>N11</f>
        <v>278500</v>
      </c>
      <c r="E22" s="31"/>
      <c r="F22" s="31"/>
      <c r="G22" s="31"/>
      <c r="H22" s="31" t="s">
        <v>41</v>
      </c>
      <c r="I22" s="31"/>
      <c r="J22" s="64" t="s">
        <v>42</v>
      </c>
      <c r="K22" s="64"/>
      <c r="L22" s="64"/>
      <c r="M22" s="64"/>
      <c r="N22" s="64"/>
      <c r="O22" s="47"/>
      <c r="Q22" s="81"/>
      <c r="R22" s="81"/>
    </row>
    <row r="23" ht="26.1" customHeight="1" spans="1:18">
      <c r="A23" s="27"/>
      <c r="B23" s="27"/>
      <c r="C23" s="27" t="s">
        <v>43</v>
      </c>
      <c r="D23" s="34">
        <f>D22</f>
        <v>278500</v>
      </c>
      <c r="E23" s="34"/>
      <c r="F23" s="34"/>
      <c r="G23" s="34"/>
      <c r="H23" s="31"/>
      <c r="I23" s="31"/>
      <c r="J23" s="64" t="s">
        <v>57</v>
      </c>
      <c r="K23" s="64"/>
      <c r="L23" s="64"/>
      <c r="M23" s="64"/>
      <c r="N23" s="64"/>
      <c r="O23" s="47"/>
      <c r="Q23" s="81"/>
      <c r="R23" s="81"/>
    </row>
    <row r="24" ht="45" customHeight="1" spans="1:18">
      <c r="A24" s="6" t="s">
        <v>46</v>
      </c>
      <c r="B24" s="6"/>
      <c r="C24" s="35" t="s">
        <v>47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65"/>
      <c r="O24" s="47"/>
      <c r="P24" s="66"/>
      <c r="Q24"/>
      <c r="R24" s="84"/>
    </row>
    <row r="25" ht="45" customHeight="1" spans="1:21">
      <c r="A25" s="6" t="s">
        <v>48</v>
      </c>
      <c r="B25" s="6"/>
      <c r="C25" s="37" t="s">
        <v>49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67"/>
      <c r="O25" s="47"/>
      <c r="R25" s="85"/>
      <c r="S25" s="86"/>
      <c r="T25" s="81"/>
      <c r="U25" s="81"/>
    </row>
    <row r="26" ht="45" customHeight="1" spans="1:17">
      <c r="A26" s="6" t="s">
        <v>50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7"/>
      <c r="Q26" s="87"/>
    </row>
    <row r="27" ht="45" customHeight="1" spans="1:17">
      <c r="A27" s="6" t="s">
        <v>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7"/>
      <c r="Q27" s="88"/>
    </row>
    <row r="28" ht="42" customHeight="1" spans="1:21">
      <c r="A28" s="6" t="s">
        <v>52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7"/>
      <c r="Q28" s="89"/>
      <c r="U28" s="90"/>
    </row>
    <row r="29" spans="17:17">
      <c r="Q29" s="91"/>
    </row>
    <row r="30" spans="17:17">
      <c r="Q30" s="91"/>
    </row>
    <row r="31" spans="17:17">
      <c r="Q31" s="91"/>
    </row>
    <row r="32" spans="2:17">
      <c r="B32" s="39"/>
      <c r="Q32" s="91"/>
    </row>
    <row r="33" s="2" customFormat="1" spans="2:17">
      <c r="B33"/>
      <c r="Q33" s="92"/>
    </row>
    <row r="34" s="2" customFormat="1" spans="17:17">
      <c r="Q34" s="92"/>
    </row>
    <row r="35" s="2" customFormat="1" spans="17:17">
      <c r="Q35" s="92"/>
    </row>
    <row r="38" spans="15:15">
      <c r="O38"/>
    </row>
  </sheetData>
  <mergeCells count="44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C9:M9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A7:A8"/>
    <mergeCell ref="H7:H8"/>
    <mergeCell ref="I7:I8"/>
    <mergeCell ref="L7:L8"/>
    <mergeCell ref="M7:M8"/>
    <mergeCell ref="N5:N6"/>
    <mergeCell ref="N7:N8"/>
    <mergeCell ref="S7:S8"/>
    <mergeCell ref="A22:B23"/>
    <mergeCell ref="H22:I23"/>
  </mergeCells>
  <pageMargins left="0.236220472440945" right="0.0393700787401575" top="0.196850393700787" bottom="0" header="0" footer="0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D13" sqref="D13"/>
    </sheetView>
  </sheetViews>
  <sheetFormatPr defaultColWidth="9" defaultRowHeight="13.5"/>
  <cols>
    <col min="1" max="1" width="3.63333333333333" style="1" customWidth="1"/>
    <col min="2" max="2" width="6.63333333333333" style="3" customWidth="1"/>
    <col min="3" max="3" width="3.63333333333333" style="1" customWidth="1"/>
    <col min="4" max="4" width="11.3833333333333" style="4" customWidth="1"/>
    <col min="5" max="5" width="6.63333333333333" style="3" customWidth="1"/>
    <col min="6" max="6" width="11.3833333333333" style="4" customWidth="1"/>
    <col min="7" max="7" width="12.1083333333333" style="4" customWidth="1"/>
    <col min="8" max="8" width="3.63333333333333" style="1" customWidth="1"/>
    <col min="9" max="9" width="10.6666666666667" style="4" customWidth="1"/>
    <col min="10" max="10" width="3.63333333333333" style="1" customWidth="1"/>
    <col min="11" max="11" width="9" style="4" customWidth="1"/>
    <col min="12" max="12" width="10" style="4" customWidth="1"/>
    <col min="13" max="13" width="5.775" style="1" customWidth="1"/>
    <col min="14" max="14" width="13.225" style="4" customWidth="1"/>
    <col min="15" max="15" width="5.75" style="1" customWidth="1"/>
    <col min="16" max="16" width="7" style="1" customWidth="1"/>
    <col min="17" max="17" width="11.8833333333333" style="2" customWidth="1"/>
    <col min="18" max="18" width="3.13333333333333" style="2" customWidth="1"/>
    <col min="19" max="19" width="10" style="2" customWidth="1"/>
    <col min="20" max="21" width="23.75" style="2" customWidth="1"/>
    <col min="22" max="16384" width="9" style="1"/>
  </cols>
  <sheetData>
    <row r="1" s="1" customFormat="1" ht="24.75" customHeight="1" spans="1:21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Q1" s="68" t="s">
        <v>1</v>
      </c>
      <c r="R1" s="2"/>
      <c r="S1" s="2"/>
      <c r="T1" s="2"/>
      <c r="U1" s="2"/>
    </row>
    <row r="2" s="1" customFormat="1" ht="26.1" customHeight="1" spans="1:25">
      <c r="A2" s="6" t="s">
        <v>2</v>
      </c>
      <c r="B2" s="6"/>
      <c r="C2" s="7" t="s">
        <v>3</v>
      </c>
      <c r="D2" s="8"/>
      <c r="E2" s="8"/>
      <c r="F2" s="8"/>
      <c r="G2" s="8"/>
      <c r="H2" s="8"/>
      <c r="I2" s="8"/>
      <c r="J2" s="8"/>
      <c r="K2" s="40"/>
      <c r="L2" s="41" t="s">
        <v>4</v>
      </c>
      <c r="M2" s="41"/>
      <c r="N2" s="42" t="s">
        <v>5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="1" customFormat="1" ht="26.1" customHeight="1" spans="1:21">
      <c r="A3" s="6" t="s">
        <v>6</v>
      </c>
      <c r="B3" s="6"/>
      <c r="C3" s="9">
        <v>1416030</v>
      </c>
      <c r="D3" s="10"/>
      <c r="E3" s="10"/>
      <c r="F3" s="11"/>
      <c r="G3" s="12" t="s">
        <v>7</v>
      </c>
      <c r="H3" s="13" t="s">
        <v>8</v>
      </c>
      <c r="I3" s="44"/>
      <c r="J3" s="44"/>
      <c r="K3" s="45"/>
      <c r="L3" s="41" t="s">
        <v>9</v>
      </c>
      <c r="M3" s="41"/>
      <c r="N3" s="46" t="s">
        <v>10</v>
      </c>
      <c r="O3" s="47"/>
      <c r="Q3" s="69"/>
      <c r="R3" s="2"/>
      <c r="S3" s="2"/>
      <c r="T3" s="2"/>
      <c r="U3" s="2"/>
    </row>
    <row r="4" s="1" customFormat="1" ht="23.25" customHeight="1" spans="1:21">
      <c r="A4" s="6" t="s">
        <v>11</v>
      </c>
      <c r="B4" s="6"/>
      <c r="C4" s="9">
        <v>1391699</v>
      </c>
      <c r="D4" s="10"/>
      <c r="E4" s="10"/>
      <c r="F4" s="11"/>
      <c r="G4" s="12" t="s">
        <v>12</v>
      </c>
      <c r="H4" s="13"/>
      <c r="I4" s="44"/>
      <c r="J4" s="44"/>
      <c r="K4" s="45"/>
      <c r="L4" s="41" t="s">
        <v>13</v>
      </c>
      <c r="M4" s="41"/>
      <c r="N4" s="48">
        <v>2451</v>
      </c>
      <c r="O4" s="47"/>
      <c r="Q4" s="70"/>
      <c r="R4" s="2"/>
      <c r="S4" s="2"/>
      <c r="T4" s="2"/>
      <c r="U4" s="2"/>
    </row>
    <row r="5" s="1" customFormat="1" ht="26.1" customHeight="1" spans="1:21">
      <c r="A5" s="6" t="s">
        <v>14</v>
      </c>
      <c r="B5" s="6" t="s">
        <v>15</v>
      </c>
      <c r="C5" s="6"/>
      <c r="D5" s="6"/>
      <c r="E5" s="6" t="s">
        <v>16</v>
      </c>
      <c r="F5" s="6"/>
      <c r="G5" s="14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4" t="s">
        <v>21</v>
      </c>
      <c r="O5" s="47"/>
      <c r="P5"/>
      <c r="Q5" s="69"/>
      <c r="R5" s="2"/>
      <c r="S5" s="2"/>
      <c r="T5" s="2"/>
      <c r="U5" s="2"/>
    </row>
    <row r="6" s="1" customFormat="1" ht="26.1" customHeight="1" spans="1:21">
      <c r="A6" s="6"/>
      <c r="B6" s="15" t="s">
        <v>22</v>
      </c>
      <c r="C6" s="6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6" t="s">
        <v>25</v>
      </c>
      <c r="I6" s="14" t="s">
        <v>24</v>
      </c>
      <c r="J6" s="6" t="s">
        <v>26</v>
      </c>
      <c r="K6" s="14" t="s">
        <v>24</v>
      </c>
      <c r="L6" s="14" t="s">
        <v>24</v>
      </c>
      <c r="M6" s="6" t="s">
        <v>27</v>
      </c>
      <c r="N6" s="14"/>
      <c r="O6" s="47"/>
      <c r="Q6" s="70" t="s">
        <v>28</v>
      </c>
      <c r="R6" s="2"/>
      <c r="S6" s="2"/>
      <c r="T6" s="2"/>
      <c r="U6" s="2"/>
    </row>
    <row r="7" s="1" customFormat="1" ht="24.95" customHeight="1" spans="1:23">
      <c r="A7" s="16">
        <v>1</v>
      </c>
      <c r="B7" s="15">
        <v>42625</v>
      </c>
      <c r="C7" s="17"/>
      <c r="D7" s="18">
        <v>54078</v>
      </c>
      <c r="E7" s="19">
        <v>42557</v>
      </c>
      <c r="F7" s="18">
        <v>305374.75</v>
      </c>
      <c r="G7" s="18">
        <v>1082845</v>
      </c>
      <c r="H7" s="20" t="s">
        <v>29</v>
      </c>
      <c r="I7" s="49">
        <f>C3*0.02</f>
        <v>28320.6</v>
      </c>
      <c r="J7" s="50"/>
      <c r="K7" s="51"/>
      <c r="L7" s="52">
        <v>6400</v>
      </c>
      <c r="M7" s="53"/>
      <c r="N7" s="49">
        <f>D7+D8-I7-K7-L7</f>
        <v>997428.4</v>
      </c>
      <c r="O7" s="47"/>
      <c r="Q7" s="71" t="s">
        <v>30</v>
      </c>
      <c r="R7" s="72"/>
      <c r="S7" s="73" t="s">
        <v>3</v>
      </c>
      <c r="T7" s="74" t="s">
        <v>31</v>
      </c>
      <c r="U7" s="75">
        <v>1416030</v>
      </c>
      <c r="V7" s="76" t="s">
        <v>32</v>
      </c>
      <c r="W7" s="77" t="s">
        <v>33</v>
      </c>
    </row>
    <row r="8" s="1" customFormat="1" ht="24.95" customHeight="1" spans="1:21">
      <c r="A8" s="21"/>
      <c r="B8" s="15">
        <v>42625</v>
      </c>
      <c r="C8" s="17"/>
      <c r="D8" s="18">
        <v>978071</v>
      </c>
      <c r="E8" s="22">
        <v>42615</v>
      </c>
      <c r="F8" s="18">
        <v>776774.25</v>
      </c>
      <c r="G8" s="18"/>
      <c r="H8" s="23"/>
      <c r="I8" s="54"/>
      <c r="J8" s="6"/>
      <c r="K8" s="51"/>
      <c r="L8" s="55"/>
      <c r="M8" s="56"/>
      <c r="N8" s="54"/>
      <c r="O8" s="47"/>
      <c r="Q8" s="78"/>
      <c r="R8" s="72"/>
      <c r="S8" s="79"/>
      <c r="T8" s="72"/>
      <c r="U8" s="72"/>
    </row>
    <row r="9" s="1" customFormat="1" ht="43.5" customHeight="1" spans="1:21">
      <c r="A9" s="6"/>
      <c r="B9" s="15"/>
      <c r="C9" s="24" t="s">
        <v>34</v>
      </c>
      <c r="D9" s="25"/>
      <c r="E9" s="25"/>
      <c r="F9" s="25"/>
      <c r="G9" s="25"/>
      <c r="H9" s="25"/>
      <c r="I9" s="25"/>
      <c r="J9" s="25"/>
      <c r="K9" s="25"/>
      <c r="L9" s="25"/>
      <c r="M9" s="57"/>
      <c r="N9" s="58"/>
      <c r="O9" s="47"/>
      <c r="Q9"/>
      <c r="R9" s="72"/>
      <c r="S9" s="72"/>
      <c r="T9" s="72"/>
      <c r="U9" s="72"/>
    </row>
    <row r="10" s="1" customFormat="1" ht="24.95" customHeight="1" spans="1:21">
      <c r="A10" s="6"/>
      <c r="B10" s="26"/>
      <c r="C10" s="17"/>
      <c r="D10" s="18"/>
      <c r="E10" s="15"/>
      <c r="F10" s="18"/>
      <c r="G10" s="18"/>
      <c r="H10" s="14"/>
      <c r="I10" s="51"/>
      <c r="J10" s="6"/>
      <c r="K10" s="51"/>
      <c r="L10" s="18"/>
      <c r="M10" s="14"/>
      <c r="N10" s="51"/>
      <c r="O10" s="47"/>
      <c r="Q10" s="72"/>
      <c r="R10" s="72"/>
      <c r="S10" s="72"/>
      <c r="T10" s="72"/>
      <c r="U10" s="72"/>
    </row>
    <row r="11" s="1" customFormat="1" ht="22.5" customHeight="1" spans="1:21">
      <c r="A11" s="6">
        <v>2</v>
      </c>
      <c r="B11" s="15">
        <v>42755</v>
      </c>
      <c r="C11" s="17" t="s">
        <v>58</v>
      </c>
      <c r="D11" s="18">
        <v>279000</v>
      </c>
      <c r="E11" s="15">
        <v>42677</v>
      </c>
      <c r="F11" s="18">
        <v>310000</v>
      </c>
      <c r="G11" s="18"/>
      <c r="H11" s="14" t="s">
        <v>55</v>
      </c>
      <c r="I11" s="51"/>
      <c r="J11" s="6"/>
      <c r="K11" s="51">
        <v>0</v>
      </c>
      <c r="L11" s="18">
        <v>500</v>
      </c>
      <c r="M11" s="14"/>
      <c r="N11" s="51">
        <f>D11-I11-K11-L11</f>
        <v>278500</v>
      </c>
      <c r="O11" s="47"/>
      <c r="P11"/>
      <c r="Q11" s="2"/>
      <c r="R11" s="2"/>
      <c r="S11" s="2"/>
      <c r="T11" s="2"/>
      <c r="U11" s="2"/>
    </row>
    <row r="12" s="1" customFormat="1" ht="24.75" customHeight="1" spans="1:21">
      <c r="A12" s="6"/>
      <c r="B12" s="15"/>
      <c r="C12" s="17"/>
      <c r="D12" s="18"/>
      <c r="E12" s="15"/>
      <c r="F12" s="18"/>
      <c r="G12" s="18"/>
      <c r="H12" s="14"/>
      <c r="I12" s="51"/>
      <c r="J12" s="6"/>
      <c r="K12" s="51"/>
      <c r="L12" s="18"/>
      <c r="M12" s="59" t="s">
        <v>56</v>
      </c>
      <c r="N12" s="51"/>
      <c r="O12" s="47"/>
      <c r="Q12" s="2"/>
      <c r="R12" s="2"/>
      <c r="S12" s="2"/>
      <c r="T12" s="2"/>
      <c r="U12" s="2"/>
    </row>
    <row r="13" s="1" customFormat="1" ht="22" customHeight="1" spans="1:21">
      <c r="A13" s="27">
        <v>3</v>
      </c>
      <c r="B13" s="28">
        <v>43949</v>
      </c>
      <c r="C13" s="29" t="s">
        <v>58</v>
      </c>
      <c r="D13" s="30">
        <v>30550</v>
      </c>
      <c r="E13" s="28"/>
      <c r="F13" s="30"/>
      <c r="G13" s="30"/>
      <c r="H13" s="31" t="s">
        <v>55</v>
      </c>
      <c r="I13" s="60">
        <v>0</v>
      </c>
      <c r="J13" s="27"/>
      <c r="K13" s="60">
        <v>0</v>
      </c>
      <c r="L13" s="30">
        <v>50</v>
      </c>
      <c r="M13" s="31"/>
      <c r="N13" s="60">
        <f>D13-L13</f>
        <v>30500</v>
      </c>
      <c r="O13" s="47"/>
      <c r="Q13" s="2"/>
      <c r="R13" s="2"/>
      <c r="S13" s="2"/>
      <c r="T13" s="2"/>
      <c r="U13" s="2"/>
    </row>
    <row r="14" s="1" customFormat="1" ht="20.1" customHeight="1" spans="1:21">
      <c r="A14" s="27"/>
      <c r="B14" s="28"/>
      <c r="C14" s="29"/>
      <c r="D14" s="30"/>
      <c r="E14" s="28"/>
      <c r="F14" s="30"/>
      <c r="G14" s="30"/>
      <c r="H14" s="31"/>
      <c r="I14" s="60"/>
      <c r="J14" s="27"/>
      <c r="K14" s="60"/>
      <c r="L14" s="30"/>
      <c r="M14" s="31"/>
      <c r="N14" s="60"/>
      <c r="O14" s="47"/>
      <c r="Q14" s="2"/>
      <c r="R14" s="2"/>
      <c r="S14" s="2"/>
      <c r="T14" s="2"/>
      <c r="U14" s="2"/>
    </row>
    <row r="15" s="1" customFormat="1" ht="20.1" customHeight="1" spans="1:21">
      <c r="A15" s="27"/>
      <c r="B15" s="28"/>
      <c r="C15" s="29"/>
      <c r="D15" s="30"/>
      <c r="E15" s="28"/>
      <c r="F15" s="30"/>
      <c r="G15" s="30"/>
      <c r="H15" s="31"/>
      <c r="I15" s="60"/>
      <c r="J15" s="27"/>
      <c r="K15" s="60"/>
      <c r="L15" s="30"/>
      <c r="M15" s="31"/>
      <c r="N15" s="60"/>
      <c r="O15" s="47"/>
      <c r="Q15" s="80"/>
      <c r="R15" s="2"/>
      <c r="S15" s="2"/>
      <c r="T15" s="2"/>
      <c r="U15" s="2"/>
    </row>
    <row r="16" s="1" customFormat="1" ht="20.1" customHeight="1" spans="1:21">
      <c r="A16" s="27"/>
      <c r="B16" s="28"/>
      <c r="C16" s="29"/>
      <c r="D16" s="30"/>
      <c r="E16" s="28"/>
      <c r="F16" s="30"/>
      <c r="G16"/>
      <c r="H16" s="31"/>
      <c r="I16" s="60"/>
      <c r="J16" s="27"/>
      <c r="K16" s="60"/>
      <c r="L16" s="30"/>
      <c r="M16" s="31"/>
      <c r="N16" s="60"/>
      <c r="O16" s="47"/>
      <c r="Q16" s="80"/>
      <c r="R16" s="2"/>
      <c r="S16" s="2"/>
      <c r="T16" s="2"/>
      <c r="U16" s="2"/>
    </row>
    <row r="17" s="1" customFormat="1" ht="20.1" customHeight="1" spans="1:21">
      <c r="A17" s="27"/>
      <c r="B17" s="28"/>
      <c r="C17" s="29"/>
      <c r="D17" s="30"/>
      <c r="E17" s="28"/>
      <c r="F17" s="30"/>
      <c r="G17" s="30"/>
      <c r="H17" s="31"/>
      <c r="I17" s="60"/>
      <c r="J17" s="27"/>
      <c r="K17" s="60"/>
      <c r="L17" s="30"/>
      <c r="M17" s="31"/>
      <c r="N17" s="60"/>
      <c r="O17" s="47"/>
      <c r="Q17" s="80"/>
      <c r="R17" s="81"/>
      <c r="S17" s="2"/>
      <c r="T17" s="2"/>
      <c r="U17" s="2"/>
    </row>
    <row r="18" s="1" customFormat="1" ht="20.1" customHeight="1" spans="1:21">
      <c r="A18" s="27"/>
      <c r="B18" s="28"/>
      <c r="C18" s="29"/>
      <c r="D18" s="30"/>
      <c r="E18" s="28"/>
      <c r="F18" s="30"/>
      <c r="G18" s="30"/>
      <c r="H18" s="31"/>
      <c r="I18" s="60"/>
      <c r="J18" s="27"/>
      <c r="K18" s="60"/>
      <c r="L18" s="30"/>
      <c r="M18" s="31"/>
      <c r="N18" s="60"/>
      <c r="O18" s="47"/>
      <c r="Q18" s="26" t="s">
        <v>35</v>
      </c>
      <c r="R18" s="81"/>
      <c r="S18" s="2"/>
      <c r="T18" s="2"/>
      <c r="U18" s="2"/>
    </row>
    <row r="19" s="1" customFormat="1" ht="20.1" customHeight="1" spans="1:21">
      <c r="A19" s="27"/>
      <c r="B19" s="28"/>
      <c r="C19" s="29"/>
      <c r="D19" s="30"/>
      <c r="E19" s="28"/>
      <c r="F19" s="30"/>
      <c r="G19" s="30"/>
      <c r="H19" s="31"/>
      <c r="I19" s="60"/>
      <c r="J19" s="27"/>
      <c r="K19" s="60"/>
      <c r="L19" s="30"/>
      <c r="M19" s="61"/>
      <c r="N19" s="60"/>
      <c r="O19" s="47"/>
      <c r="P19" s="62"/>
      <c r="Q19" s="82" t="s">
        <v>36</v>
      </c>
      <c r="R19" s="81"/>
      <c r="S19" s="2"/>
      <c r="T19" s="2"/>
      <c r="U19" s="2"/>
    </row>
    <row r="20" s="1" customFormat="1" ht="20.1" customHeight="1" spans="1:21">
      <c r="A20" s="27"/>
      <c r="B20" s="28"/>
      <c r="C20" s="29"/>
      <c r="D20" s="30"/>
      <c r="E20" s="28"/>
      <c r="F20" s="30"/>
      <c r="G20" s="30"/>
      <c r="H20" s="31"/>
      <c r="I20" s="60"/>
      <c r="J20" s="27"/>
      <c r="K20" s="60"/>
      <c r="L20" s="30"/>
      <c r="M20" s="31"/>
      <c r="N20" s="60"/>
      <c r="O20" s="47"/>
      <c r="S20" s="2"/>
      <c r="T20" s="2"/>
      <c r="U20" s="2"/>
    </row>
    <row r="21" s="1" customFormat="1" ht="26.1" customHeight="1" spans="1:21">
      <c r="A21" s="6" t="s">
        <v>37</v>
      </c>
      <c r="B21" s="6"/>
      <c r="C21" s="32" t="s">
        <v>38</v>
      </c>
      <c r="D21" s="33">
        <f t="shared" ref="D21:G21" si="0">SUM(D7:D20)</f>
        <v>1341699</v>
      </c>
      <c r="E21" s="32" t="s">
        <v>38</v>
      </c>
      <c r="F21" s="33">
        <f t="shared" si="0"/>
        <v>1392149</v>
      </c>
      <c r="G21" s="33">
        <f t="shared" si="0"/>
        <v>1082845</v>
      </c>
      <c r="H21" s="32" t="s">
        <v>38</v>
      </c>
      <c r="I21" s="33">
        <f t="shared" ref="I21:N21" si="1">SUM(I7:I20)</f>
        <v>28320.6</v>
      </c>
      <c r="J21" s="32" t="s">
        <v>38</v>
      </c>
      <c r="K21" s="33">
        <f t="shared" si="1"/>
        <v>0</v>
      </c>
      <c r="L21" s="33"/>
      <c r="M21" s="32" t="s">
        <v>38</v>
      </c>
      <c r="N21" s="33">
        <f t="shared" si="1"/>
        <v>1306428.4</v>
      </c>
      <c r="O21" s="63"/>
      <c r="Q21" s="83"/>
      <c r="R21" s="81"/>
      <c r="S21" s="72"/>
      <c r="T21" s="72"/>
      <c r="U21" s="72"/>
    </row>
    <row r="22" s="1" customFormat="1" ht="26.1" customHeight="1" spans="1:21">
      <c r="A22" s="27" t="s">
        <v>39</v>
      </c>
      <c r="B22" s="27"/>
      <c r="C22" s="27" t="s">
        <v>40</v>
      </c>
      <c r="D22" s="31">
        <f>N11</f>
        <v>278500</v>
      </c>
      <c r="E22" s="31"/>
      <c r="F22" s="31"/>
      <c r="G22" s="31"/>
      <c r="H22" s="31" t="s">
        <v>41</v>
      </c>
      <c r="I22" s="31"/>
      <c r="J22" s="64" t="s">
        <v>42</v>
      </c>
      <c r="K22" s="64"/>
      <c r="L22" s="64"/>
      <c r="M22" s="64"/>
      <c r="N22" s="64"/>
      <c r="O22" s="47"/>
      <c r="Q22" s="81"/>
      <c r="R22" s="81"/>
      <c r="S22" s="2"/>
      <c r="T22" s="2"/>
      <c r="U22" s="2"/>
    </row>
    <row r="23" s="1" customFormat="1" ht="26.1" customHeight="1" spans="1:21">
      <c r="A23" s="27"/>
      <c r="B23" s="27"/>
      <c r="C23" s="27" t="s">
        <v>43</v>
      </c>
      <c r="D23" s="34">
        <f>D22</f>
        <v>278500</v>
      </c>
      <c r="E23" s="34"/>
      <c r="F23" s="34"/>
      <c r="G23" s="34"/>
      <c r="H23" s="31"/>
      <c r="I23" s="31"/>
      <c r="J23" s="64" t="s">
        <v>57</v>
      </c>
      <c r="K23" s="64"/>
      <c r="L23" s="64"/>
      <c r="M23" s="64"/>
      <c r="N23" s="64"/>
      <c r="O23" s="47"/>
      <c r="Q23" s="81"/>
      <c r="R23" s="81"/>
      <c r="S23" s="2"/>
      <c r="T23" s="2"/>
      <c r="U23" s="2"/>
    </row>
    <row r="24" s="1" customFormat="1" ht="45" customHeight="1" spans="1:21">
      <c r="A24" s="6" t="s">
        <v>46</v>
      </c>
      <c r="B24" s="6"/>
      <c r="C24" s="35" t="s">
        <v>47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65"/>
      <c r="O24" s="47"/>
      <c r="P24" s="66"/>
      <c r="Q24"/>
      <c r="R24" s="84"/>
      <c r="S24" s="2"/>
      <c r="T24" s="2"/>
      <c r="U24" s="2"/>
    </row>
    <row r="25" s="1" customFormat="1" ht="45" customHeight="1" spans="1:21">
      <c r="A25" s="6" t="s">
        <v>48</v>
      </c>
      <c r="B25" s="6"/>
      <c r="C25" s="37" t="s">
        <v>49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67"/>
      <c r="O25" s="47"/>
      <c r="Q25" s="2"/>
      <c r="R25" s="85"/>
      <c r="S25" s="86"/>
      <c r="T25" s="81"/>
      <c r="U25" s="81"/>
    </row>
    <row r="26" s="1" customFormat="1" ht="45" customHeight="1" spans="1:21">
      <c r="A26" s="6" t="s">
        <v>50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7"/>
      <c r="Q26" s="87"/>
      <c r="R26" s="2"/>
      <c r="S26" s="2"/>
      <c r="T26" s="2"/>
      <c r="U26" s="2"/>
    </row>
    <row r="27" s="1" customFormat="1" ht="45" customHeight="1" spans="1:21">
      <c r="A27" s="6" t="s">
        <v>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7"/>
      <c r="Q27" s="88"/>
      <c r="R27" s="2"/>
      <c r="S27" s="2"/>
      <c r="T27" s="2"/>
      <c r="U27" s="2"/>
    </row>
    <row r="28" s="1" customFormat="1" ht="42" customHeight="1" spans="1:21">
      <c r="A28" s="6" t="s">
        <v>52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7"/>
      <c r="Q28" s="89"/>
      <c r="R28" s="2"/>
      <c r="S28" s="2"/>
      <c r="T28" s="2"/>
      <c r="U28" s="90"/>
    </row>
    <row r="29" s="1" customFormat="1" spans="2:21">
      <c r="B29" s="3"/>
      <c r="D29" s="4"/>
      <c r="E29" s="3"/>
      <c r="F29" s="4"/>
      <c r="G29" s="4"/>
      <c r="I29" s="4"/>
      <c r="K29" s="4"/>
      <c r="L29" s="4"/>
      <c r="N29" s="4"/>
      <c r="Q29" s="91"/>
      <c r="R29" s="2"/>
      <c r="S29" s="2"/>
      <c r="T29" s="2"/>
      <c r="U29" s="2"/>
    </row>
    <row r="30" s="1" customFormat="1" spans="2:21">
      <c r="B30" s="3"/>
      <c r="D30" s="4"/>
      <c r="E30" s="3"/>
      <c r="F30" s="4"/>
      <c r="G30" s="4"/>
      <c r="I30" s="4"/>
      <c r="K30" s="4"/>
      <c r="L30" s="4"/>
      <c r="N30" s="4"/>
      <c r="Q30" s="91"/>
      <c r="R30" s="2"/>
      <c r="S30" s="2"/>
      <c r="T30" s="2"/>
      <c r="U30" s="2"/>
    </row>
    <row r="31" s="1" customFormat="1" spans="2:21">
      <c r="B31" s="3"/>
      <c r="D31" s="4"/>
      <c r="E31" s="3"/>
      <c r="F31" s="4"/>
      <c r="G31" s="4"/>
      <c r="I31" s="4"/>
      <c r="K31" s="4"/>
      <c r="L31" s="4"/>
      <c r="N31" s="4"/>
      <c r="Q31" s="91"/>
      <c r="R31" s="2"/>
      <c r="S31" s="2"/>
      <c r="T31" s="2"/>
      <c r="U31" s="2"/>
    </row>
    <row r="32" s="1" customFormat="1" spans="2:21">
      <c r="B32" s="39"/>
      <c r="D32" s="4"/>
      <c r="E32" s="3"/>
      <c r="F32" s="4"/>
      <c r="G32" s="4"/>
      <c r="I32" s="4"/>
      <c r="K32" s="4"/>
      <c r="L32" s="4"/>
      <c r="N32" s="4"/>
      <c r="Q32" s="91"/>
      <c r="R32" s="2"/>
      <c r="S32" s="2"/>
      <c r="T32" s="2"/>
      <c r="U32" s="2"/>
    </row>
    <row r="33" s="2" customFormat="1" spans="2:17">
      <c r="B33"/>
      <c r="Q33" s="92"/>
    </row>
    <row r="34" s="2" customFormat="1" spans="17:17">
      <c r="Q34" s="92"/>
    </row>
    <row r="35" s="2" customFormat="1" spans="17:17">
      <c r="Q35" s="92"/>
    </row>
    <row r="36" s="1" customFormat="1" spans="2:21">
      <c r="B36" s="3"/>
      <c r="D36" s="4"/>
      <c r="E36" s="3"/>
      <c r="F36" s="4"/>
      <c r="G36" s="4"/>
      <c r="I36" s="4"/>
      <c r="K36" s="4"/>
      <c r="L36" s="4"/>
      <c r="N36" s="4"/>
      <c r="Q36" s="2"/>
      <c r="R36" s="2"/>
      <c r="S36" s="2"/>
      <c r="T36" s="2"/>
      <c r="U36" s="2"/>
    </row>
    <row r="37" s="1" customFormat="1" spans="2:21">
      <c r="B37" s="3"/>
      <c r="D37" s="4"/>
      <c r="E37" s="3"/>
      <c r="F37" s="4"/>
      <c r="G37" s="4"/>
      <c r="I37" s="4"/>
      <c r="K37" s="4"/>
      <c r="L37" s="4"/>
      <c r="N37" s="4"/>
      <c r="Q37" s="2"/>
      <c r="R37" s="2"/>
      <c r="S37" s="2"/>
      <c r="T37" s="2"/>
      <c r="U37" s="2"/>
    </row>
    <row r="38" s="1" customFormat="1" spans="2:21">
      <c r="B38" s="3"/>
      <c r="D38" s="4"/>
      <c r="E38" s="3"/>
      <c r="F38" s="4"/>
      <c r="G38" s="4"/>
      <c r="I38" s="4"/>
      <c r="K38" s="4"/>
      <c r="L38" s="4"/>
      <c r="N38" s="4"/>
      <c r="O38"/>
      <c r="Q38" s="2"/>
      <c r="R38" s="2"/>
      <c r="S38" s="2"/>
      <c r="T38" s="2"/>
      <c r="U38" s="2"/>
    </row>
  </sheetData>
  <mergeCells count="44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C9:M9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A7:A8"/>
    <mergeCell ref="H7:H8"/>
    <mergeCell ref="I7:I8"/>
    <mergeCell ref="L7:L8"/>
    <mergeCell ref="M7:M8"/>
    <mergeCell ref="N5:N6"/>
    <mergeCell ref="N7:N8"/>
    <mergeCell ref="S7:S8"/>
    <mergeCell ref="A22:B23"/>
    <mergeCell ref="H22:I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2451  怀宁县月洪线路面修复及挡土墙工程A标段</vt:lpstr>
      <vt:lpstr>2451  怀宁县月洪线路面修复及挡土墙工程A标段 (2)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2016-09-14T00:21:00Z</dcterms:created>
  <cp:lastPrinted>2017-01-22T07:43:00Z</cp:lastPrinted>
  <dcterms:modified xsi:type="dcterms:W3CDTF">2021-04-06T06:19:19Z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4214EBA505FF4FBEB3E2B271696E971A</vt:lpwstr>
  </property>
</Properties>
</file>