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10995" activeTab="1"/>
  </bookViews>
  <sheets>
    <sheet name="1909 G318南青线路大中修工程" sheetId="1" r:id="rId1"/>
    <sheet name="1909 G318南青线路大中修工程 (2)" sheetId="2" r:id="rId2"/>
  </sheets>
  <calcPr calcId="145621"/>
</workbook>
</file>

<file path=xl/calcChain.xml><?xml version="1.0" encoding="utf-8"?>
<calcChain xmlns="http://schemas.openxmlformats.org/spreadsheetml/2006/main">
  <c r="Q15" i="2" l="1"/>
  <c r="N15" i="2"/>
  <c r="D24" i="2" s="1"/>
  <c r="I23" i="2"/>
  <c r="G23" i="2"/>
  <c r="F23" i="2"/>
  <c r="D23" i="2"/>
  <c r="K13" i="2"/>
  <c r="N13" i="2" s="1"/>
  <c r="D25" i="2" s="1"/>
  <c r="L10" i="2"/>
  <c r="N11" i="2" s="1"/>
  <c r="N7" i="2"/>
  <c r="N23" i="2" l="1"/>
  <c r="K23" i="2"/>
  <c r="K13" i="1"/>
  <c r="N7" i="1" l="1"/>
  <c r="L10" i="1"/>
  <c r="N11" i="1"/>
  <c r="N13" i="1"/>
  <c r="D20" i="1"/>
  <c r="F20" i="1"/>
  <c r="G20" i="1"/>
  <c r="I20" i="1"/>
  <c r="K20" i="1"/>
  <c r="N20" i="1"/>
  <c r="D21" i="1"/>
  <c r="D22" i="1"/>
</calcChain>
</file>

<file path=xl/sharedStrings.xml><?xml version="1.0" encoding="utf-8"?>
<sst xmlns="http://schemas.openxmlformats.org/spreadsheetml/2006/main" count="135" uniqueCount="63">
  <si>
    <t>总经理审批</t>
  </si>
  <si>
    <t>质安稽查
意见</t>
  </si>
  <si>
    <t>财务审核
意见</t>
  </si>
  <si>
    <t>何总、朱总已同意支付（附表背面截图）。</t>
    <phoneticPr fontId="3" type="noConversion"/>
  </si>
  <si>
    <t>项目管理
意见</t>
  </si>
  <si>
    <t>施迎东</t>
    <phoneticPr fontId="9" type="noConversion"/>
  </si>
  <si>
    <t>中标通知书、施工合同及竣工验收证书</t>
    <phoneticPr fontId="9" type="noConversion"/>
  </si>
  <si>
    <t>1、中标通知书、合同原件、竣工验收证书已提供（庐江施总） ；审计报告已供；                   2、此次借条已提供 。</t>
    <phoneticPr fontId="3" type="noConversion"/>
  </si>
  <si>
    <t>申请部门
意见</t>
    <phoneticPr fontId="4" type="noConversion"/>
  </si>
  <si>
    <t>中标通知书、施工合  同及竣工验收证书    原件均在合肥</t>
  </si>
  <si>
    <t>王冬汉13855369629</t>
  </si>
  <si>
    <t>2015.7.6</t>
  </si>
  <si>
    <t>2015年芜湖市G318南青线路面大中修工程02合同段挖补及基层施工（议标）</t>
    <phoneticPr fontId="9" type="noConversion"/>
  </si>
  <si>
    <t>CD201529</t>
  </si>
  <si>
    <t>6215  5813  0700  0563  175</t>
    <phoneticPr fontId="3" type="noConversion"/>
  </si>
  <si>
    <t>大写</t>
    <phoneticPr fontId="4" type="noConversion"/>
  </si>
  <si>
    <t xml:space="preserve">   王 冲  中国工商银行芜湖县支行</t>
    <phoneticPr fontId="3" type="noConversion"/>
  </si>
  <si>
    <t>支付账号</t>
    <phoneticPr fontId="4" type="noConversion"/>
  </si>
  <si>
    <t>小写</t>
    <phoneticPr fontId="4" type="noConversion"/>
  </si>
  <si>
    <t>本次支付金额</t>
    <phoneticPr fontId="4" type="noConversion"/>
  </si>
  <si>
    <t>-</t>
    <phoneticPr fontId="4" type="noConversion"/>
  </si>
  <si>
    <t>合计</t>
  </si>
  <si>
    <t>此次</t>
    <phoneticPr fontId="3" type="noConversion"/>
  </si>
  <si>
    <t>申请支付暂扣的352482.96元。</t>
    <phoneticPr fontId="3" type="noConversion"/>
  </si>
  <si>
    <t>先支付100万，其它暂扣</t>
    <phoneticPr fontId="3" type="noConversion"/>
  </si>
  <si>
    <t>印</t>
    <phoneticPr fontId="3" type="noConversion"/>
  </si>
  <si>
    <t>成本票</t>
    <phoneticPr fontId="3" type="noConversion"/>
  </si>
  <si>
    <t>企2%</t>
    <phoneticPr fontId="3" type="noConversion"/>
  </si>
  <si>
    <t>年费</t>
    <phoneticPr fontId="3" type="noConversion"/>
  </si>
  <si>
    <t>资料、借条</t>
    <phoneticPr fontId="3" type="noConversion"/>
  </si>
  <si>
    <t>备注</t>
    <phoneticPr fontId="4" type="noConversion"/>
  </si>
  <si>
    <t>金额</t>
    <phoneticPr fontId="4" type="noConversion"/>
  </si>
  <si>
    <t>税率</t>
    <phoneticPr fontId="4" type="noConversion"/>
  </si>
  <si>
    <t>比例</t>
    <phoneticPr fontId="4" type="noConversion"/>
  </si>
  <si>
    <t>日期</t>
    <phoneticPr fontId="4" type="noConversion"/>
  </si>
  <si>
    <t>账户</t>
    <phoneticPr fontId="4" type="noConversion"/>
  </si>
  <si>
    <t>支付金额(元)</t>
    <phoneticPr fontId="3" type="noConversion"/>
  </si>
  <si>
    <t>其他扣款</t>
    <phoneticPr fontId="3" type="noConversion"/>
  </si>
  <si>
    <t>代扣税金</t>
    <phoneticPr fontId="3" type="noConversion"/>
  </si>
  <si>
    <t>扣管理费</t>
    <phoneticPr fontId="3" type="noConversion"/>
  </si>
  <si>
    <t>成本发票</t>
    <phoneticPr fontId="4" type="noConversion"/>
  </si>
  <si>
    <t>开票情况</t>
    <phoneticPr fontId="4" type="noConversion"/>
  </si>
  <si>
    <t>工程款到账</t>
    <phoneticPr fontId="4" type="noConversion"/>
  </si>
  <si>
    <t>序号</t>
    <phoneticPr fontId="4" type="noConversion"/>
  </si>
  <si>
    <t>ERP编号</t>
  </si>
  <si>
    <t>竣工日期</t>
    <phoneticPr fontId="4" type="noConversion"/>
  </si>
  <si>
    <t>决算金额</t>
    <phoneticPr fontId="4" type="noConversion"/>
  </si>
  <si>
    <t>王冬汉 王冲13855369629</t>
    <phoneticPr fontId="3" type="noConversion"/>
  </si>
  <si>
    <t>合作单位</t>
  </si>
  <si>
    <t>2015-7-9中标</t>
    <phoneticPr fontId="3" type="noConversion"/>
  </si>
  <si>
    <t>中标日期</t>
    <phoneticPr fontId="4" type="noConversion"/>
  </si>
  <si>
    <t>合同金额</t>
  </si>
  <si>
    <t>CD201529</t>
    <phoneticPr fontId="3" type="noConversion"/>
  </si>
  <si>
    <t>档案编号</t>
    <phoneticPr fontId="4" type="noConversion"/>
  </si>
  <si>
    <t>2015年芜湖市G318南青线路面大中修工程</t>
    <phoneticPr fontId="3" type="noConversion"/>
  </si>
  <si>
    <t>工程名称</t>
  </si>
  <si>
    <t>未办理原因：</t>
    <phoneticPr fontId="3" type="noConversion"/>
  </si>
  <si>
    <t xml:space="preserve"> 合作工程款支付证书</t>
    <phoneticPr fontId="3" type="noConversion"/>
  </si>
  <si>
    <t>企2%</t>
    <phoneticPr fontId="3" type="noConversion"/>
  </si>
  <si>
    <t>徽</t>
    <phoneticPr fontId="3" type="noConversion"/>
  </si>
  <si>
    <t>龙</t>
    <phoneticPr fontId="4" type="noConversion"/>
  </si>
  <si>
    <r>
      <rPr>
        <sz val="9"/>
        <color rgb="FF00B050"/>
        <rFont val="宋体"/>
        <family val="3"/>
        <charset val="134"/>
      </rPr>
      <t xml:space="preserve">1、中标通知书、合同原件、竣工验收证书已提供（庐江） ；审计报告已供（合肥）；   </t>
    </r>
    <r>
      <rPr>
        <sz val="9"/>
        <rFont val="宋体"/>
        <family val="3"/>
        <charset val="134"/>
      </rPr>
      <t xml:space="preserve">                </t>
    </r>
    <r>
      <rPr>
        <sz val="9"/>
        <color rgb="FF92D050"/>
        <rFont val="宋体"/>
        <family val="3"/>
        <charset val="134"/>
      </rPr>
      <t>2、此次借条已提供 。</t>
    </r>
    <phoneticPr fontId="3" type="noConversion"/>
  </si>
  <si>
    <t>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</si>
</sst>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yy/m/d;@"/>
    <numFmt numFmtId="178" formatCode="0.00_ "/>
    <numFmt numFmtId="179" formatCode="[DBNum2][$-804]General"/>
    <numFmt numFmtId="180" formatCode="m/d;@"/>
  </numFmts>
  <fonts count="2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</font>
    <font>
      <sz val="14"/>
      <color rgb="FFFF0000"/>
      <name val="宋体"/>
      <family val="3"/>
      <charset val="134"/>
    </font>
    <font>
      <b/>
      <sz val="9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sz val="11"/>
      <name val="宋体"/>
      <family val="3"/>
      <charset val="134"/>
    </font>
    <font>
      <sz val="9"/>
      <name val="Arial"/>
      <family val="2"/>
    </font>
    <font>
      <b/>
      <sz val="9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9"/>
      <color rgb="FF00B050"/>
      <name val="宋体"/>
      <family val="3"/>
      <charset val="134"/>
    </font>
    <font>
      <b/>
      <sz val="8"/>
      <name val="宋体"/>
      <family val="3"/>
      <charset val="134"/>
    </font>
    <font>
      <sz val="9"/>
      <color rgb="FF92D05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/>
    <xf numFmtId="0" fontId="19" fillId="0" borderId="0"/>
    <xf numFmtId="0" fontId="20" fillId="0" borderId="0"/>
    <xf numFmtId="0" fontId="1" fillId="0" borderId="0">
      <alignment vertical="center"/>
    </xf>
    <xf numFmtId="0" fontId="19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176" fontId="3" fillId="0" borderId="0" xfId="1" applyNumberFormat="1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2" fillId="0" borderId="0" xfId="1" applyFont="1" applyBorder="1" applyAlignment="1">
      <alignment horizontal="center" vertical="center" wrapText="1"/>
    </xf>
    <xf numFmtId="0" fontId="2" fillId="0" borderId="0" xfId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8" fillId="0" borderId="1" xfId="1" applyFont="1" applyBorder="1">
      <alignment vertical="center"/>
    </xf>
    <xf numFmtId="0" fontId="10" fillId="0" borderId="1" xfId="1" applyFont="1" applyBorder="1" applyAlignment="1">
      <alignment horizontal="left" vertical="center" wrapText="1"/>
    </xf>
    <xf numFmtId="14" fontId="8" fillId="0" borderId="1" xfId="1" applyNumberFormat="1" applyFont="1" applyBorder="1">
      <alignment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178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4" xfId="1" applyFont="1" applyBorder="1" applyAlignment="1">
      <alignment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11" fillId="0" borderId="1" xfId="1" applyFont="1" applyFill="1" applyBorder="1" applyAlignment="1">
      <alignment horizontal="center" vertical="center" wrapText="1"/>
    </xf>
    <xf numFmtId="0" fontId="12" fillId="0" borderId="0" xfId="1" applyFont="1">
      <alignment vertical="center"/>
    </xf>
    <xf numFmtId="176" fontId="13" fillId="3" borderId="1" xfId="1" applyNumberFormat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center" vertical="center" wrapText="1"/>
    </xf>
    <xf numFmtId="176" fontId="11" fillId="3" borderId="1" xfId="1" applyNumberFormat="1" applyFont="1" applyFill="1" applyBorder="1" applyAlignment="1">
      <alignment horizontal="right" vertical="center" wrapText="1"/>
    </xf>
    <xf numFmtId="176" fontId="11" fillId="0" borderId="1" xfId="1" applyNumberFormat="1" applyFont="1" applyFill="1" applyBorder="1" applyAlignment="1">
      <alignment horizontal="center" vertical="center" wrapText="1"/>
    </xf>
    <xf numFmtId="176" fontId="11" fillId="0" borderId="1" xfId="1" applyNumberFormat="1" applyFont="1" applyFill="1" applyBorder="1" applyAlignment="1">
      <alignment horizontal="right" vertical="center" wrapText="1"/>
    </xf>
    <xf numFmtId="177" fontId="11" fillId="0" borderId="1" xfId="1" applyNumberFormat="1" applyFont="1" applyFill="1" applyBorder="1" applyAlignment="1">
      <alignment horizontal="center" vertical="center" wrapText="1"/>
    </xf>
    <xf numFmtId="14" fontId="11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5" fillId="0" borderId="0" xfId="1" applyFont="1">
      <alignment vertical="center"/>
    </xf>
    <xf numFmtId="0" fontId="11" fillId="0" borderId="0" xfId="1" applyFont="1" applyFill="1" applyBorder="1" applyAlignment="1">
      <alignment horizontal="center" vertical="center" wrapText="1"/>
    </xf>
    <xf numFmtId="176" fontId="11" fillId="3" borderId="1" xfId="1" applyNumberFormat="1" applyFont="1" applyFill="1" applyBorder="1" applyAlignment="1">
      <alignment vertical="center" wrapText="1"/>
    </xf>
    <xf numFmtId="180" fontId="11" fillId="0" borderId="1" xfId="1" applyNumberFormat="1" applyFont="1" applyFill="1" applyBorder="1" applyAlignment="1">
      <alignment horizontal="center" vertical="center" wrapText="1"/>
    </xf>
    <xf numFmtId="176" fontId="3" fillId="3" borderId="1" xfId="1" applyNumberFormat="1" applyFont="1" applyFill="1" applyBorder="1" applyAlignment="1">
      <alignment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 wrapText="1"/>
    </xf>
    <xf numFmtId="176" fontId="3" fillId="3" borderId="1" xfId="1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 wrapText="1"/>
    </xf>
    <xf numFmtId="180" fontId="3" fillId="0" borderId="1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177" fontId="7" fillId="0" borderId="1" xfId="1" applyNumberFormat="1" applyFont="1" applyFill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shrinkToFit="1"/>
    </xf>
    <xf numFmtId="0" fontId="16" fillId="0" borderId="0" xfId="1" applyFont="1" applyBorder="1" applyAlignment="1">
      <alignment horizontal="center" vertical="center" wrapText="1"/>
    </xf>
    <xf numFmtId="9" fontId="3" fillId="0" borderId="1" xfId="1" applyNumberFormat="1" applyFont="1" applyFill="1" applyBorder="1" applyAlignment="1">
      <alignment horizontal="center" vertical="center" wrapText="1"/>
    </xf>
    <xf numFmtId="9" fontId="3" fillId="0" borderId="1" xfId="2" applyFont="1" applyFill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wrapText="1"/>
    </xf>
    <xf numFmtId="0" fontId="2" fillId="0" borderId="0" xfId="1" applyAlignment="1">
      <alignment vertical="center" wrapText="1"/>
    </xf>
    <xf numFmtId="0" fontId="3" fillId="0" borderId="0" xfId="1" applyFont="1" applyFill="1" applyBorder="1" applyAlignment="1">
      <alignment horizontal="center" vertical="center" shrinkToFit="1"/>
    </xf>
    <xf numFmtId="176" fontId="7" fillId="0" borderId="1" xfId="1" applyNumberFormat="1" applyFont="1" applyFill="1" applyBorder="1" applyAlignment="1">
      <alignment horizontal="center" vertical="center" shrinkToFit="1"/>
    </xf>
    <xf numFmtId="0" fontId="18" fillId="0" borderId="0" xfId="1" applyFont="1" applyBorder="1" applyAlignment="1">
      <alignment vertical="center"/>
    </xf>
    <xf numFmtId="0" fontId="11" fillId="0" borderId="1" xfId="1" applyFont="1" applyFill="1" applyBorder="1" applyAlignment="1">
      <alignment horizontal="center" vertical="center" wrapText="1"/>
    </xf>
    <xf numFmtId="176" fontId="11" fillId="0" borderId="1" xfId="1" applyNumberFormat="1" applyFont="1" applyFill="1" applyBorder="1" applyAlignment="1">
      <alignment horizontal="center" vertical="center" wrapText="1"/>
    </xf>
    <xf numFmtId="9" fontId="11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76" fontId="11" fillId="0" borderId="1" xfId="1" applyNumberFormat="1" applyFont="1" applyFill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horizontal="center" vertical="center" shrinkToFit="1"/>
    </xf>
    <xf numFmtId="177" fontId="7" fillId="0" borderId="1" xfId="1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Fill="1" applyBorder="1" applyAlignment="1">
      <alignment horizontal="center" vertical="center" shrinkToFit="1"/>
    </xf>
    <xf numFmtId="176" fontId="3" fillId="0" borderId="1" xfId="1" applyNumberFormat="1" applyFont="1" applyFill="1" applyBorder="1" applyAlignment="1">
      <alignment horizontal="right" vertical="center" shrinkToFit="1"/>
    </xf>
    <xf numFmtId="176" fontId="11" fillId="0" borderId="1" xfId="1" applyNumberFormat="1" applyFont="1" applyFill="1" applyBorder="1" applyAlignment="1">
      <alignment horizontal="right" vertical="center" shrinkToFit="1"/>
    </xf>
    <xf numFmtId="176" fontId="13" fillId="3" borderId="1" xfId="1" applyNumberFormat="1" applyFont="1" applyFill="1" applyBorder="1" applyAlignment="1">
      <alignment horizontal="right" vertical="center" shrinkToFit="1"/>
    </xf>
    <xf numFmtId="180" fontId="3" fillId="0" borderId="1" xfId="1" applyNumberFormat="1" applyFont="1" applyFill="1" applyBorder="1" applyAlignment="1">
      <alignment horizontal="center" vertical="center" shrinkToFit="1"/>
    </xf>
    <xf numFmtId="180" fontId="11" fillId="0" borderId="1" xfId="1" applyNumberFormat="1" applyFont="1" applyFill="1" applyBorder="1" applyAlignment="1">
      <alignment horizontal="center" vertical="center" shrinkToFit="1"/>
    </xf>
    <xf numFmtId="177" fontId="11" fillId="0" borderId="1" xfId="1" applyNumberFormat="1" applyFont="1" applyFill="1" applyBorder="1" applyAlignment="1">
      <alignment horizontal="center" vertical="center" shrinkToFit="1"/>
    </xf>
    <xf numFmtId="0" fontId="3" fillId="3" borderId="1" xfId="1" applyFont="1" applyFill="1" applyBorder="1" applyAlignment="1">
      <alignment horizontal="center" vertical="center" shrinkToFit="1"/>
    </xf>
    <xf numFmtId="9" fontId="3" fillId="0" borderId="1" xfId="2" applyFont="1" applyFill="1" applyBorder="1" applyAlignment="1">
      <alignment horizontal="center" vertical="center" shrinkToFit="1"/>
    </xf>
    <xf numFmtId="176" fontId="3" fillId="3" borderId="1" xfId="1" applyNumberFormat="1" applyFont="1" applyFill="1" applyBorder="1" applyAlignment="1">
      <alignment horizontal="right" vertical="center" shrinkToFit="1"/>
    </xf>
    <xf numFmtId="176" fontId="11" fillId="0" borderId="1" xfId="1" applyNumberFormat="1" applyFont="1" applyFill="1" applyBorder="1" applyAlignment="1">
      <alignment horizontal="center" vertical="center" shrinkToFit="1"/>
    </xf>
    <xf numFmtId="176" fontId="11" fillId="3" borderId="1" xfId="1" applyNumberFormat="1" applyFont="1" applyFill="1" applyBorder="1" applyAlignment="1">
      <alignment horizontal="right" vertical="center" shrinkToFit="1"/>
    </xf>
    <xf numFmtId="176" fontId="3" fillId="3" borderId="1" xfId="1" applyNumberFormat="1" applyFont="1" applyFill="1" applyBorder="1" applyAlignment="1">
      <alignment vertical="center" shrinkToFit="1"/>
    </xf>
    <xf numFmtId="0" fontId="22" fillId="0" borderId="5" xfId="1" applyFont="1" applyBorder="1" applyAlignment="1">
      <alignment horizontal="center" vertical="center" wrapText="1"/>
    </xf>
    <xf numFmtId="9" fontId="11" fillId="0" borderId="1" xfId="2" applyFont="1" applyFill="1" applyBorder="1" applyAlignment="1">
      <alignment horizontal="center" vertical="center" shrinkToFit="1"/>
    </xf>
    <xf numFmtId="176" fontId="11" fillId="3" borderId="1" xfId="1" applyNumberFormat="1" applyFont="1" applyFill="1" applyBorder="1" applyAlignment="1">
      <alignment vertical="center" shrinkToFit="1"/>
    </xf>
    <xf numFmtId="0" fontId="11" fillId="0" borderId="1" xfId="1" applyFont="1" applyFill="1" applyBorder="1" applyAlignment="1">
      <alignment horizontal="center" vertical="center" wrapText="1"/>
    </xf>
    <xf numFmtId="176" fontId="11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76" fontId="11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79" fontId="11" fillId="0" borderId="1" xfId="1" applyNumberFormat="1" applyFont="1" applyFill="1" applyBorder="1" applyAlignment="1">
      <alignment horizontal="center" vertical="center" wrapText="1"/>
    </xf>
    <xf numFmtId="176" fontId="7" fillId="0" borderId="4" xfId="1" applyNumberFormat="1" applyFont="1" applyFill="1" applyBorder="1" applyAlignment="1">
      <alignment horizontal="center" vertical="center" wrapText="1"/>
    </xf>
    <xf numFmtId="176" fontId="7" fillId="0" borderId="3" xfId="1" applyNumberFormat="1" applyFont="1" applyFill="1" applyBorder="1" applyAlignment="1">
      <alignment horizontal="center" vertical="center" wrapText="1"/>
    </xf>
    <xf numFmtId="176" fontId="7" fillId="0" borderId="2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</cellXfs>
  <cellStyles count="9">
    <cellStyle name="百分比 2" xfId="2"/>
    <cellStyle name="百分比 2 2" xfId="3"/>
    <cellStyle name="常规" xfId="0" builtinId="0"/>
    <cellStyle name="常规 2" xfId="1"/>
    <cellStyle name="常规 2 2" xfId="4"/>
    <cellStyle name="常规 3" xfId="5"/>
    <cellStyle name="常规 4" xfId="6"/>
    <cellStyle name="常规 5" xfId="7"/>
    <cellStyle name="常规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1.png"/><Relationship Id="rId4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419100</xdr:colOff>
      <xdr:row>12</xdr:row>
      <xdr:rowOff>285750</xdr:rowOff>
    </xdr:from>
    <xdr:ext cx="1695450" cy="571500"/>
    <xdr:pic>
      <xdr:nvPicPr>
        <xdr:cNvPr id="2" name="图片 1" descr="C:\Users\Administrator\AppData\Roaming\Tencent\Users\501232853\QQ\WinTemp\RichOle\P%IO9W$@VFN~4`ZHO453Y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6100" y="2228850"/>
          <a:ext cx="16954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390525</xdr:colOff>
      <xdr:row>4</xdr:row>
      <xdr:rowOff>0</xdr:rowOff>
    </xdr:from>
    <xdr:ext cx="4438650" cy="3133725"/>
    <xdr:pic>
      <xdr:nvPicPr>
        <xdr:cNvPr id="3" name="图片 2" descr="C:\Users\Administrator\Documents\Tencent Files\501232853\Image\C2C\Image1\Y)R9_PY(~AA`0VVA$_SZ~CX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685800"/>
          <a:ext cx="4438650" cy="313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228600</xdr:colOff>
      <xdr:row>11</xdr:row>
      <xdr:rowOff>323850</xdr:rowOff>
    </xdr:from>
    <xdr:ext cx="3619500" cy="1019175"/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0" y="2057400"/>
          <a:ext cx="3619500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19050</xdr:colOff>
      <xdr:row>14</xdr:row>
      <xdr:rowOff>200025</xdr:rowOff>
    </xdr:from>
    <xdr:ext cx="2486025" cy="1095375"/>
    <xdr:pic>
      <xdr:nvPicPr>
        <xdr:cNvPr id="5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4791075"/>
          <a:ext cx="248602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228600</xdr:colOff>
      <xdr:row>10</xdr:row>
      <xdr:rowOff>180975</xdr:rowOff>
    </xdr:from>
    <xdr:ext cx="4162425" cy="695325"/>
    <xdr:pic>
      <xdr:nvPicPr>
        <xdr:cNvPr id="6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0" y="1885950"/>
          <a:ext cx="416242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6886575" cy="6762750"/>
    <xdr:pic>
      <xdr:nvPicPr>
        <xdr:cNvPr id="7" name="图片 6" descr="C:\Users\Administrator\AppData\Roaming\Tencent\Users\501232853\QQ\WinTemp\RichOle\Z4CN)4E8})3{CA)H2W6F90E.pn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143500"/>
          <a:ext cx="6886575" cy="676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495300</xdr:colOff>
      <xdr:row>1</xdr:row>
      <xdr:rowOff>266700</xdr:rowOff>
    </xdr:from>
    <xdr:to>
      <xdr:col>24</xdr:col>
      <xdr:colOff>219075</xdr:colOff>
      <xdr:row>17</xdr:row>
      <xdr:rowOff>85725</xdr:rowOff>
    </xdr:to>
    <xdr:pic>
      <xdr:nvPicPr>
        <xdr:cNvPr id="8" name="图片 7" descr="C:\Users\Administrator\Documents\Tencent Files\501232853\Image\C2C\Image2\S~$4@RQABYJ9PVR86_AN[@N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638175"/>
          <a:ext cx="7305675" cy="439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20</xdr:col>
      <xdr:colOff>647700</xdr:colOff>
      <xdr:row>27</xdr:row>
      <xdr:rowOff>171450</xdr:rowOff>
    </xdr:to>
    <xdr:pic>
      <xdr:nvPicPr>
        <xdr:cNvPr id="4" name="图片 3" descr="C:\Users\Administrator\AppData\Roaming\Tencent\Users\501232853\QQ\WinTemp\RichOle\$B$U_RZ5XW3KYNXD%A_2_@I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5457825"/>
          <a:ext cx="436245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504825</xdr:colOff>
      <xdr:row>22</xdr:row>
      <xdr:rowOff>361950</xdr:rowOff>
    </xdr:from>
    <xdr:to>
      <xdr:col>23</xdr:col>
      <xdr:colOff>304800</xdr:colOff>
      <xdr:row>48</xdr:row>
      <xdr:rowOff>152400</xdr:rowOff>
    </xdr:to>
    <xdr:pic>
      <xdr:nvPicPr>
        <xdr:cNvPr id="6" name="图片 5" descr="C:\Users\Administrator\AppData\Roaming\Tencent\Users\501232853\QQ\WinTemp\RichOle\82VE1D@W{1WXYA[%BKP57)Y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8475" y="5114925"/>
          <a:ext cx="5553075" cy="630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152400</xdr:colOff>
      <xdr:row>5</xdr:row>
      <xdr:rowOff>249256</xdr:rowOff>
    </xdr:from>
    <xdr:to>
      <xdr:col>31</xdr:col>
      <xdr:colOff>533400</xdr:colOff>
      <xdr:row>27</xdr:row>
      <xdr:rowOff>352425</xdr:rowOff>
    </xdr:to>
    <xdr:pic>
      <xdr:nvPicPr>
        <xdr:cNvPr id="5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7925" y="1516081"/>
          <a:ext cx="11858625" cy="6665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13</xdr:col>
      <xdr:colOff>495300</xdr:colOff>
      <xdr:row>76</xdr:row>
      <xdr:rowOff>28575</xdr:rowOff>
    </xdr:to>
    <xdr:pic>
      <xdr:nvPicPr>
        <xdr:cNvPr id="9" name="图片 8" descr="C:\Users\Administrator\AppData\Roaming\Tencent\Users\501232853\QQ\WinTemp\RichOle\SNLEH4JI9U2[5Y4VGJUGN6X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8477250"/>
          <a:ext cx="7391400" cy="722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34"/>
  <sheetViews>
    <sheetView workbookViewId="0">
      <selection activeCell="E16" sqref="E16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3" bestFit="1" customWidth="1"/>
    <col min="5" max="5" width="6.625" style="4" customWidth="1"/>
    <col min="6" max="6" width="11.375" style="3" bestFit="1" customWidth="1"/>
    <col min="7" max="7" width="7.75" style="3" customWidth="1"/>
    <col min="8" max="8" width="3.625" style="1" customWidth="1"/>
    <col min="9" max="9" width="9" style="3" bestFit="1" customWidth="1"/>
    <col min="10" max="10" width="3.625" style="1" customWidth="1"/>
    <col min="11" max="11" width="9.75" style="3" bestFit="1" customWidth="1"/>
    <col min="12" max="12" width="10" style="3" customWidth="1"/>
    <col min="13" max="13" width="7.125" style="1" customWidth="1"/>
    <col min="14" max="14" width="11.375" style="3" bestFit="1" customWidth="1"/>
    <col min="15" max="15" width="5.75" style="1" customWidth="1"/>
    <col min="16" max="16" width="7" style="1" customWidth="1"/>
    <col min="17" max="17" width="11.875" style="2" customWidth="1"/>
    <col min="18" max="18" width="3.125" style="2" customWidth="1"/>
    <col min="19" max="19" width="10" style="2" customWidth="1"/>
    <col min="20" max="21" width="23.75" style="2" customWidth="1"/>
    <col min="22" max="16384" width="9" style="1"/>
  </cols>
  <sheetData>
    <row r="1" spans="1:25" ht="29.25" customHeight="1">
      <c r="A1" s="107" t="s">
        <v>57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Q1" s="61" t="s">
        <v>56</v>
      </c>
    </row>
    <row r="2" spans="1:25" ht="26.1" customHeight="1">
      <c r="A2" s="89" t="s">
        <v>55</v>
      </c>
      <c r="B2" s="89"/>
      <c r="C2" s="108" t="s">
        <v>54</v>
      </c>
      <c r="D2" s="109"/>
      <c r="E2" s="109"/>
      <c r="F2" s="109"/>
      <c r="G2" s="109"/>
      <c r="H2" s="109"/>
      <c r="I2" s="109"/>
      <c r="J2" s="109"/>
      <c r="K2" s="110"/>
      <c r="L2" s="89" t="s">
        <v>53</v>
      </c>
      <c r="M2" s="89"/>
      <c r="N2" s="60" t="s">
        <v>52</v>
      </c>
      <c r="O2" s="59"/>
      <c r="P2" s="59"/>
      <c r="Q2" s="59"/>
      <c r="R2" s="59"/>
      <c r="T2" s="7"/>
      <c r="U2" s="7"/>
      <c r="V2" s="7"/>
      <c r="W2" s="7"/>
      <c r="X2" s="58"/>
      <c r="Y2" s="58"/>
    </row>
    <row r="3" spans="1:25" ht="26.1" customHeight="1">
      <c r="A3" s="89" t="s">
        <v>51</v>
      </c>
      <c r="B3" s="89"/>
      <c r="C3" s="101">
        <v>9120343</v>
      </c>
      <c r="D3" s="102"/>
      <c r="E3" s="102"/>
      <c r="F3" s="103"/>
      <c r="G3" s="56" t="s">
        <v>50</v>
      </c>
      <c r="H3" s="104" t="s">
        <v>49</v>
      </c>
      <c r="I3" s="105"/>
      <c r="J3" s="105"/>
      <c r="K3" s="106"/>
      <c r="L3" s="89" t="s">
        <v>48</v>
      </c>
      <c r="M3" s="89"/>
      <c r="N3" s="57" t="s">
        <v>47</v>
      </c>
      <c r="O3" s="10"/>
      <c r="Q3" s="54"/>
    </row>
    <row r="4" spans="1:25" ht="23.25" customHeight="1">
      <c r="A4" s="89" t="s">
        <v>46</v>
      </c>
      <c r="B4" s="89"/>
      <c r="C4" s="101">
        <v>9002482.9600000009</v>
      </c>
      <c r="D4" s="102"/>
      <c r="E4" s="102"/>
      <c r="F4" s="103"/>
      <c r="G4" s="56" t="s">
        <v>45</v>
      </c>
      <c r="H4" s="104"/>
      <c r="I4" s="105"/>
      <c r="J4" s="105"/>
      <c r="K4" s="106"/>
      <c r="L4" s="89" t="s">
        <v>44</v>
      </c>
      <c r="M4" s="89"/>
      <c r="N4" s="55">
        <v>1909</v>
      </c>
      <c r="O4" s="10"/>
      <c r="Q4" s="53"/>
    </row>
    <row r="5" spans="1:25" ht="26.1" customHeight="1">
      <c r="A5" s="89" t="s">
        <v>43</v>
      </c>
      <c r="B5" s="89" t="s">
        <v>42</v>
      </c>
      <c r="C5" s="89"/>
      <c r="D5" s="89"/>
      <c r="E5" s="89" t="s">
        <v>41</v>
      </c>
      <c r="F5" s="89"/>
      <c r="G5" s="39" t="s">
        <v>40</v>
      </c>
      <c r="H5" s="89" t="s">
        <v>39</v>
      </c>
      <c r="I5" s="89"/>
      <c r="J5" s="89" t="s">
        <v>38</v>
      </c>
      <c r="K5" s="89"/>
      <c r="L5" s="89" t="s">
        <v>37</v>
      </c>
      <c r="M5" s="89"/>
      <c r="N5" s="96" t="s">
        <v>36</v>
      </c>
      <c r="O5" s="10"/>
      <c r="Q5" s="54"/>
    </row>
    <row r="6" spans="1:25" ht="26.1" customHeight="1">
      <c r="A6" s="89"/>
      <c r="B6" s="47" t="s">
        <v>34</v>
      </c>
      <c r="C6" s="43" t="s">
        <v>35</v>
      </c>
      <c r="D6" s="39" t="s">
        <v>31</v>
      </c>
      <c r="E6" s="47" t="s">
        <v>34</v>
      </c>
      <c r="F6" s="39" t="s">
        <v>31</v>
      </c>
      <c r="G6" s="39" t="s">
        <v>31</v>
      </c>
      <c r="H6" s="43" t="s">
        <v>33</v>
      </c>
      <c r="I6" s="39" t="s">
        <v>31</v>
      </c>
      <c r="J6" s="43" t="s">
        <v>32</v>
      </c>
      <c r="K6" s="39" t="s">
        <v>31</v>
      </c>
      <c r="L6" s="39" t="s">
        <v>31</v>
      </c>
      <c r="M6" s="43" t="s">
        <v>30</v>
      </c>
      <c r="N6" s="96"/>
      <c r="O6" s="10"/>
      <c r="Q6" s="53" t="s">
        <v>29</v>
      </c>
    </row>
    <row r="7" spans="1:25" ht="24.95" customHeight="1">
      <c r="A7" s="43">
        <v>1</v>
      </c>
      <c r="B7" s="47">
        <v>42326</v>
      </c>
      <c r="C7" s="45"/>
      <c r="D7" s="41">
        <v>3000000</v>
      </c>
      <c r="E7" s="47">
        <v>42312</v>
      </c>
      <c r="F7" s="41">
        <v>850000</v>
      </c>
      <c r="G7" s="41"/>
      <c r="H7" s="52" t="s">
        <v>28</v>
      </c>
      <c r="I7" s="42">
        <v>50000</v>
      </c>
      <c r="J7" s="51" t="s">
        <v>27</v>
      </c>
      <c r="K7" s="42">
        <v>170000</v>
      </c>
      <c r="L7" s="41"/>
      <c r="M7" s="39"/>
      <c r="N7" s="38">
        <f>D7-I7-K7-K8-L7</f>
        <v>2777263.9</v>
      </c>
      <c r="O7" s="10"/>
      <c r="Q7" s="50" t="s">
        <v>26</v>
      </c>
      <c r="R7" s="24"/>
      <c r="S7" s="24"/>
      <c r="T7" s="24"/>
      <c r="U7" s="24"/>
    </row>
    <row r="8" spans="1:25" ht="24.95" customHeight="1">
      <c r="A8" s="43"/>
      <c r="B8" s="47"/>
      <c r="C8" s="45"/>
      <c r="D8" s="41"/>
      <c r="E8" s="44"/>
      <c r="F8" s="41"/>
      <c r="G8" s="41"/>
      <c r="H8" s="39"/>
      <c r="I8" s="42"/>
      <c r="J8" s="43" t="s">
        <v>25</v>
      </c>
      <c r="K8" s="42">
        <v>2736.1</v>
      </c>
      <c r="L8" s="41"/>
      <c r="M8" s="40"/>
      <c r="N8" s="38"/>
      <c r="O8" s="10"/>
      <c r="Q8" s="49"/>
      <c r="R8" s="24"/>
      <c r="S8" s="24"/>
      <c r="T8" s="24"/>
      <c r="U8" s="24"/>
    </row>
    <row r="9" spans="1:25" ht="18.75" customHeight="1">
      <c r="A9" s="43"/>
      <c r="B9" s="46"/>
      <c r="C9" s="45"/>
      <c r="D9" s="41"/>
      <c r="E9" s="44"/>
      <c r="F9" s="41"/>
      <c r="G9" s="41"/>
      <c r="H9" s="39"/>
      <c r="I9" s="42"/>
      <c r="J9" s="40"/>
      <c r="K9" s="42"/>
      <c r="L9" s="41"/>
      <c r="M9" s="39"/>
      <c r="N9" s="38"/>
      <c r="O9" s="10"/>
      <c r="Q9" s="48"/>
      <c r="R9" s="24"/>
      <c r="S9" s="24"/>
      <c r="T9" s="24"/>
      <c r="U9" s="24"/>
    </row>
    <row r="10" spans="1:25" ht="39.75" customHeight="1">
      <c r="A10" s="43">
        <v>2</v>
      </c>
      <c r="B10" s="47">
        <v>42401</v>
      </c>
      <c r="C10" s="45"/>
      <c r="D10" s="41">
        <v>1352482.96</v>
      </c>
      <c r="E10" s="44"/>
      <c r="F10" s="41"/>
      <c r="G10" s="41"/>
      <c r="H10" s="39"/>
      <c r="I10" s="42"/>
      <c r="J10" s="43"/>
      <c r="K10" s="42"/>
      <c r="L10" s="41">
        <f>D10-N10</f>
        <v>352482.95999999996</v>
      </c>
      <c r="M10" s="39" t="s">
        <v>24</v>
      </c>
      <c r="N10" s="38">
        <v>1000000</v>
      </c>
      <c r="O10" s="10"/>
      <c r="P10" s="24"/>
      <c r="Q10" s="24"/>
      <c r="R10" s="24"/>
      <c r="S10" s="24"/>
      <c r="T10" s="24"/>
      <c r="U10" s="24"/>
    </row>
    <row r="11" spans="1:25" ht="24.95" customHeight="1">
      <c r="A11" s="43">
        <v>3</v>
      </c>
      <c r="B11" s="46"/>
      <c r="C11" s="45"/>
      <c r="D11" s="41"/>
      <c r="E11" s="44"/>
      <c r="F11" s="41"/>
      <c r="G11" s="41"/>
      <c r="H11" s="39"/>
      <c r="I11" s="42"/>
      <c r="J11" s="43"/>
      <c r="K11" s="42"/>
      <c r="L11" s="41"/>
      <c r="M11" s="40" t="s">
        <v>23</v>
      </c>
      <c r="N11" s="38">
        <f>L10</f>
        <v>352482.95999999996</v>
      </c>
      <c r="O11" s="10"/>
      <c r="Q11" s="24"/>
      <c r="R11" s="24"/>
      <c r="S11" s="24"/>
      <c r="T11" s="24"/>
      <c r="U11" s="24"/>
    </row>
    <row r="12" spans="1:25" ht="24.95" customHeight="1">
      <c r="A12" s="23"/>
      <c r="B12" s="32" t="s">
        <v>22</v>
      </c>
      <c r="C12" s="31"/>
      <c r="D12" s="29"/>
      <c r="E12" s="37"/>
      <c r="F12" s="29"/>
      <c r="G12" s="29"/>
      <c r="H12" s="28"/>
      <c r="I12" s="27"/>
      <c r="J12" s="23"/>
      <c r="K12" s="27"/>
      <c r="L12" s="29"/>
      <c r="M12" s="39"/>
      <c r="N12" s="38"/>
      <c r="O12" s="10"/>
    </row>
    <row r="13" spans="1:25" s="33" customFormat="1" ht="24.95" customHeight="1">
      <c r="A13" s="62">
        <v>4</v>
      </c>
      <c r="B13" s="30">
        <v>42627</v>
      </c>
      <c r="C13" s="31" t="s">
        <v>59</v>
      </c>
      <c r="D13" s="29">
        <v>200000</v>
      </c>
      <c r="E13" s="37">
        <v>42474</v>
      </c>
      <c r="F13" s="29">
        <v>502482.96</v>
      </c>
      <c r="G13" s="29"/>
      <c r="H13" s="63"/>
      <c r="I13" s="27"/>
      <c r="J13" s="64" t="s">
        <v>58</v>
      </c>
      <c r="K13" s="27">
        <f>F13*0.02</f>
        <v>10049.6592</v>
      </c>
      <c r="L13" s="29"/>
      <c r="M13" s="63"/>
      <c r="N13" s="36">
        <f>D13-I13-K13-L13</f>
        <v>189950.34080000001</v>
      </c>
      <c r="O13" s="35"/>
      <c r="Q13" s="34"/>
      <c r="R13" s="34"/>
      <c r="S13" s="34"/>
      <c r="T13" s="34"/>
      <c r="U13" s="34"/>
    </row>
    <row r="14" spans="1:25" ht="24.95" customHeight="1">
      <c r="A14" s="23"/>
      <c r="B14" s="32"/>
      <c r="C14" s="31"/>
      <c r="D14" s="29"/>
      <c r="E14" s="30"/>
      <c r="F14" s="29"/>
      <c r="G14" s="29"/>
      <c r="H14" s="28"/>
      <c r="I14" s="27"/>
      <c r="J14" s="23"/>
      <c r="K14" s="27"/>
      <c r="L14" s="29"/>
      <c r="M14" s="28"/>
      <c r="N14" s="27"/>
      <c r="O14" s="10"/>
    </row>
    <row r="15" spans="1:25" ht="24.95" customHeight="1">
      <c r="A15" s="23"/>
      <c r="B15" s="32"/>
      <c r="C15" s="31"/>
      <c r="D15" s="29"/>
      <c r="E15" s="30"/>
      <c r="F15" s="29"/>
      <c r="G15" s="29"/>
      <c r="H15" s="28"/>
      <c r="I15" s="27"/>
      <c r="J15" s="23"/>
      <c r="K15" s="27"/>
      <c r="L15" s="29"/>
      <c r="M15" s="28"/>
      <c r="N15" s="27"/>
      <c r="O15" s="10"/>
    </row>
    <row r="16" spans="1:25" ht="24.95" customHeight="1">
      <c r="A16" s="23"/>
      <c r="B16" s="32"/>
      <c r="C16" s="31"/>
      <c r="D16" s="29"/>
      <c r="E16" s="30"/>
      <c r="F16" s="29"/>
      <c r="G16" s="29"/>
      <c r="H16" s="28"/>
      <c r="I16" s="27"/>
      <c r="J16" s="23"/>
      <c r="K16" s="27"/>
      <c r="L16" s="29"/>
      <c r="M16" s="28"/>
      <c r="N16" s="27"/>
      <c r="O16" s="10"/>
      <c r="P16" s="7"/>
    </row>
    <row r="17" spans="1:24" ht="24.95" customHeight="1">
      <c r="A17" s="23"/>
      <c r="B17" s="32"/>
      <c r="C17" s="31"/>
      <c r="D17" s="29"/>
      <c r="E17" s="30"/>
      <c r="F17" s="29"/>
      <c r="G17" s="29"/>
      <c r="H17" s="28"/>
      <c r="I17" s="27"/>
      <c r="J17" s="23"/>
      <c r="K17" s="27"/>
      <c r="L17" s="29"/>
      <c r="M17" s="28"/>
      <c r="N17" s="27"/>
      <c r="O17" s="10"/>
    </row>
    <row r="18" spans="1:24" ht="24.95" customHeight="1">
      <c r="A18" s="23"/>
      <c r="B18" s="32"/>
      <c r="C18" s="31"/>
      <c r="D18" s="29"/>
      <c r="E18" s="30"/>
      <c r="F18" s="29"/>
      <c r="G18" s="29"/>
      <c r="H18" s="28"/>
      <c r="I18" s="27"/>
      <c r="J18" s="23"/>
      <c r="K18" s="27"/>
      <c r="L18" s="29"/>
      <c r="M18" s="28"/>
      <c r="N18" s="27"/>
      <c r="O18" s="10"/>
    </row>
    <row r="19" spans="1:24" ht="24.95" customHeight="1">
      <c r="A19" s="23"/>
      <c r="B19" s="32"/>
      <c r="C19" s="31"/>
      <c r="D19" s="29"/>
      <c r="E19" s="30"/>
      <c r="F19" s="29"/>
      <c r="G19" s="29"/>
      <c r="H19" s="28"/>
      <c r="I19" s="27"/>
      <c r="J19" s="23"/>
      <c r="K19" s="27"/>
      <c r="L19" s="29"/>
      <c r="M19" s="28"/>
      <c r="N19" s="27"/>
      <c r="O19" s="10"/>
    </row>
    <row r="20" spans="1:24" ht="30" customHeight="1">
      <c r="A20" s="89" t="s">
        <v>21</v>
      </c>
      <c r="B20" s="89"/>
      <c r="C20" s="26" t="s">
        <v>20</v>
      </c>
      <c r="D20" s="25">
        <f>SUM(D7:D19)</f>
        <v>4552482.96</v>
      </c>
      <c r="E20" s="26" t="s">
        <v>20</v>
      </c>
      <c r="F20" s="25">
        <f>SUM(F7:F19)</f>
        <v>1352482.96</v>
      </c>
      <c r="G20" s="25">
        <f>SUM(G7:G19)</f>
        <v>0</v>
      </c>
      <c r="H20" s="26" t="s">
        <v>20</v>
      </c>
      <c r="I20" s="25">
        <f>SUM(I7:I19)</f>
        <v>50000</v>
      </c>
      <c r="J20" s="26" t="s">
        <v>20</v>
      </c>
      <c r="K20" s="25">
        <f>SUM(K7:K19)</f>
        <v>182785.7592</v>
      </c>
      <c r="L20" s="25"/>
      <c r="M20" s="26" t="s">
        <v>20</v>
      </c>
      <c r="N20" s="25">
        <f>SUM(N7:N19)</f>
        <v>4319697.2007999998</v>
      </c>
      <c r="O20" s="10"/>
      <c r="T20" s="24"/>
      <c r="U20" s="24"/>
    </row>
    <row r="21" spans="1:24" ht="26.1" customHeight="1">
      <c r="A21" s="97" t="s">
        <v>19</v>
      </c>
      <c r="B21" s="97"/>
      <c r="C21" s="23" t="s">
        <v>18</v>
      </c>
      <c r="D21" s="98">
        <f>N13</f>
        <v>189950.34080000001</v>
      </c>
      <c r="E21" s="98"/>
      <c r="F21" s="98"/>
      <c r="G21" s="98"/>
      <c r="H21" s="98" t="s">
        <v>17</v>
      </c>
      <c r="I21" s="98"/>
      <c r="J21" s="99" t="s">
        <v>16</v>
      </c>
      <c r="K21" s="99"/>
      <c r="L21" s="99"/>
      <c r="M21" s="99"/>
      <c r="N21" s="99"/>
      <c r="O21" s="10"/>
      <c r="Q21" s="7"/>
    </row>
    <row r="22" spans="1:24" ht="26.1" customHeight="1">
      <c r="A22" s="97"/>
      <c r="B22" s="97"/>
      <c r="C22" s="23" t="s">
        <v>15</v>
      </c>
      <c r="D22" s="100">
        <f>D21</f>
        <v>189950.34080000001</v>
      </c>
      <c r="E22" s="100"/>
      <c r="F22" s="100"/>
      <c r="G22" s="100"/>
      <c r="H22" s="98"/>
      <c r="I22" s="98"/>
      <c r="J22" s="99" t="s">
        <v>14</v>
      </c>
      <c r="K22" s="99"/>
      <c r="L22" s="99"/>
      <c r="M22" s="99"/>
      <c r="N22" s="99"/>
      <c r="O22" s="10"/>
      <c r="Q22" s="22" t="s">
        <v>13</v>
      </c>
      <c r="R22" s="21">
        <v>10</v>
      </c>
      <c r="S22" s="20" t="s">
        <v>12</v>
      </c>
      <c r="T22" s="19" t="s">
        <v>11</v>
      </c>
      <c r="U22" s="18">
        <v>9120000</v>
      </c>
      <c r="V22" s="17" t="s">
        <v>10</v>
      </c>
      <c r="W22" s="16" t="s">
        <v>9</v>
      </c>
      <c r="X22" s="7"/>
    </row>
    <row r="23" spans="1:24" ht="36.75" customHeight="1">
      <c r="A23" s="89" t="s">
        <v>8</v>
      </c>
      <c r="B23" s="89"/>
      <c r="C23" s="90" t="s">
        <v>7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2"/>
      <c r="O23" s="10"/>
      <c r="Q23" s="7"/>
      <c r="R23" s="7"/>
      <c r="S23" s="7"/>
      <c r="T23" s="7"/>
      <c r="U23" s="7"/>
      <c r="V23" s="15">
        <v>42511</v>
      </c>
      <c r="W23" s="14" t="s">
        <v>6</v>
      </c>
      <c r="X23" s="13" t="s">
        <v>5</v>
      </c>
    </row>
    <row r="24" spans="1:24" ht="41.25" customHeight="1">
      <c r="A24" s="89" t="s">
        <v>4</v>
      </c>
      <c r="B24" s="89"/>
      <c r="C24" s="93" t="s">
        <v>3</v>
      </c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5"/>
      <c r="O24" s="10"/>
      <c r="T24" s="12"/>
      <c r="U24" s="12"/>
    </row>
    <row r="25" spans="1:24" ht="39.75" customHeight="1">
      <c r="A25" s="89" t="s">
        <v>2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10"/>
    </row>
    <row r="26" spans="1:24" ht="36.75" customHeight="1">
      <c r="A26" s="89" t="s">
        <v>1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10"/>
      <c r="Q26" s="11"/>
    </row>
    <row r="27" spans="1:24" ht="34.5" customHeight="1">
      <c r="A27" s="89" t="s">
        <v>0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10"/>
      <c r="Q27" s="9"/>
      <c r="U27" s="8"/>
    </row>
    <row r="28" spans="1:24">
      <c r="Q28" s="6"/>
    </row>
    <row r="29" spans="1:24">
      <c r="Q29" s="6"/>
    </row>
    <row r="30" spans="1:24">
      <c r="Q30" s="6"/>
    </row>
    <row r="31" spans="1:24">
      <c r="B31" s="7"/>
      <c r="Q31" s="6"/>
    </row>
    <row r="32" spans="1:24" s="2" customFormat="1">
      <c r="Q32" s="5"/>
    </row>
    <row r="33" spans="17:17" s="2" customFormat="1">
      <c r="Q33" s="5"/>
    </row>
    <row r="34" spans="17:17" s="2" customFormat="1">
      <c r="Q34" s="5"/>
    </row>
  </sheetData>
  <mergeCells count="36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A5:A6"/>
    <mergeCell ref="B5:D5"/>
    <mergeCell ref="E5:F5"/>
    <mergeCell ref="H5:I5"/>
    <mergeCell ref="J5:K5"/>
    <mergeCell ref="L5:M5"/>
    <mergeCell ref="N5:N6"/>
    <mergeCell ref="A20:B20"/>
    <mergeCell ref="A21:B22"/>
    <mergeCell ref="D21:G21"/>
    <mergeCell ref="H21:I22"/>
    <mergeCell ref="J21:N21"/>
    <mergeCell ref="D22:G22"/>
    <mergeCell ref="J22:N22"/>
    <mergeCell ref="A26:B26"/>
    <mergeCell ref="C26:N26"/>
    <mergeCell ref="A27:B27"/>
    <mergeCell ref="C27:N27"/>
    <mergeCell ref="A23:B23"/>
    <mergeCell ref="C23:N23"/>
    <mergeCell ref="A24:B24"/>
    <mergeCell ref="C24:N24"/>
    <mergeCell ref="A25:B25"/>
    <mergeCell ref="C25:N25"/>
  </mergeCells>
  <phoneticPr fontId="4" type="noConversion"/>
  <pageMargins left="0.19685039370078741" right="0.19685039370078741" top="0.74803149606299213" bottom="0.55118110236220474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37"/>
  <sheetViews>
    <sheetView tabSelected="1" zoomScaleNormal="100" workbookViewId="0">
      <selection activeCell="F16" sqref="F16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3" bestFit="1" customWidth="1"/>
    <col min="5" max="5" width="6.625" style="4" customWidth="1"/>
    <col min="6" max="6" width="11.375" style="3" bestFit="1" customWidth="1"/>
    <col min="7" max="7" width="7.75" style="3" customWidth="1"/>
    <col min="8" max="8" width="3.625" style="1" customWidth="1"/>
    <col min="9" max="9" width="9" style="3" bestFit="1" customWidth="1"/>
    <col min="10" max="10" width="3.625" style="1" customWidth="1"/>
    <col min="11" max="11" width="9.75" style="3" bestFit="1" customWidth="1"/>
    <col min="12" max="12" width="10" style="3" customWidth="1"/>
    <col min="13" max="13" width="7.125" style="1" customWidth="1"/>
    <col min="14" max="14" width="11.375" style="3" bestFit="1" customWidth="1"/>
    <col min="15" max="15" width="5.75" style="1" customWidth="1"/>
    <col min="16" max="16" width="7" style="1" customWidth="1"/>
    <col min="17" max="17" width="11.875" style="2" customWidth="1"/>
    <col min="18" max="18" width="3.125" style="2" customWidth="1"/>
    <col min="19" max="19" width="10" style="2" customWidth="1"/>
    <col min="20" max="21" width="23.75" style="2" customWidth="1"/>
    <col min="22" max="16384" width="9" style="1"/>
  </cols>
  <sheetData>
    <row r="1" spans="1:25" ht="23.25" customHeight="1">
      <c r="A1" s="107" t="s">
        <v>57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Q1" s="61" t="s">
        <v>56</v>
      </c>
    </row>
    <row r="2" spans="1:25" ht="26.1" customHeight="1">
      <c r="A2" s="89" t="s">
        <v>55</v>
      </c>
      <c r="B2" s="89"/>
      <c r="C2" s="108" t="s">
        <v>54</v>
      </c>
      <c r="D2" s="109"/>
      <c r="E2" s="109"/>
      <c r="F2" s="109"/>
      <c r="G2" s="109"/>
      <c r="H2" s="109"/>
      <c r="I2" s="109"/>
      <c r="J2" s="109"/>
      <c r="K2" s="110"/>
      <c r="L2" s="89" t="s">
        <v>53</v>
      </c>
      <c r="M2" s="89"/>
      <c r="N2" s="60" t="s">
        <v>52</v>
      </c>
      <c r="O2" s="59"/>
      <c r="P2" s="59"/>
      <c r="Q2" s="59"/>
      <c r="R2" s="59"/>
      <c r="T2" s="7"/>
      <c r="U2" s="7"/>
      <c r="V2" s="7"/>
      <c r="W2" s="7"/>
      <c r="X2" s="58"/>
      <c r="Y2" s="58"/>
    </row>
    <row r="3" spans="1:25" ht="26.1" customHeight="1">
      <c r="A3" s="89" t="s">
        <v>51</v>
      </c>
      <c r="B3" s="89"/>
      <c r="C3" s="101">
        <v>9120343</v>
      </c>
      <c r="D3" s="102"/>
      <c r="E3" s="102"/>
      <c r="F3" s="103"/>
      <c r="G3" s="56" t="s">
        <v>50</v>
      </c>
      <c r="H3" s="104" t="s">
        <v>49</v>
      </c>
      <c r="I3" s="105"/>
      <c r="J3" s="105"/>
      <c r="K3" s="106"/>
      <c r="L3" s="89" t="s">
        <v>48</v>
      </c>
      <c r="M3" s="89"/>
      <c r="N3" s="84" t="s">
        <v>47</v>
      </c>
      <c r="O3" s="10"/>
      <c r="Q3" s="54"/>
    </row>
    <row r="4" spans="1:25" ht="23.25" customHeight="1">
      <c r="A4" s="89" t="s">
        <v>46</v>
      </c>
      <c r="B4" s="89"/>
      <c r="C4" s="101">
        <v>9002482.9600000009</v>
      </c>
      <c r="D4" s="102"/>
      <c r="E4" s="102"/>
      <c r="F4" s="103"/>
      <c r="G4" s="56" t="s">
        <v>45</v>
      </c>
      <c r="H4" s="104"/>
      <c r="I4" s="105"/>
      <c r="J4" s="105"/>
      <c r="K4" s="106"/>
      <c r="L4" s="89" t="s">
        <v>44</v>
      </c>
      <c r="M4" s="89"/>
      <c r="N4" s="55">
        <v>1909</v>
      </c>
      <c r="O4" s="10"/>
      <c r="Q4" s="53"/>
    </row>
    <row r="5" spans="1:25" ht="26.1" customHeight="1">
      <c r="A5" s="89" t="s">
        <v>43</v>
      </c>
      <c r="B5" s="89" t="s">
        <v>42</v>
      </c>
      <c r="C5" s="89"/>
      <c r="D5" s="89"/>
      <c r="E5" s="89" t="s">
        <v>41</v>
      </c>
      <c r="F5" s="89"/>
      <c r="G5" s="66" t="s">
        <v>40</v>
      </c>
      <c r="H5" s="89" t="s">
        <v>39</v>
      </c>
      <c r="I5" s="89"/>
      <c r="J5" s="89" t="s">
        <v>38</v>
      </c>
      <c r="K5" s="89"/>
      <c r="L5" s="89" t="s">
        <v>37</v>
      </c>
      <c r="M5" s="89"/>
      <c r="N5" s="96" t="s">
        <v>36</v>
      </c>
      <c r="O5" s="10"/>
      <c r="Q5" s="54"/>
    </row>
    <row r="6" spans="1:25" ht="26.1" customHeight="1">
      <c r="A6" s="89"/>
      <c r="B6" s="47" t="s">
        <v>34</v>
      </c>
      <c r="C6" s="65" t="s">
        <v>35</v>
      </c>
      <c r="D6" s="66" t="s">
        <v>31</v>
      </c>
      <c r="E6" s="47" t="s">
        <v>34</v>
      </c>
      <c r="F6" s="66" t="s">
        <v>31</v>
      </c>
      <c r="G6" s="66" t="s">
        <v>31</v>
      </c>
      <c r="H6" s="65" t="s">
        <v>33</v>
      </c>
      <c r="I6" s="66" t="s">
        <v>31</v>
      </c>
      <c r="J6" s="65" t="s">
        <v>32</v>
      </c>
      <c r="K6" s="66" t="s">
        <v>31</v>
      </c>
      <c r="L6" s="66" t="s">
        <v>31</v>
      </c>
      <c r="M6" s="65" t="s">
        <v>30</v>
      </c>
      <c r="N6" s="96"/>
      <c r="O6" s="10"/>
      <c r="Q6" s="53" t="s">
        <v>29</v>
      </c>
    </row>
    <row r="7" spans="1:25" ht="24.95" customHeight="1">
      <c r="A7" s="65">
        <v>1</v>
      </c>
      <c r="B7" s="69">
        <v>42326</v>
      </c>
      <c r="C7" s="45"/>
      <c r="D7" s="72">
        <v>3000000</v>
      </c>
      <c r="E7" s="69">
        <v>42312</v>
      </c>
      <c r="F7" s="73">
        <v>8500000</v>
      </c>
      <c r="G7" s="72"/>
      <c r="H7" s="79" t="s">
        <v>28</v>
      </c>
      <c r="I7" s="80">
        <v>50000</v>
      </c>
      <c r="J7" s="51" t="s">
        <v>27</v>
      </c>
      <c r="K7" s="80">
        <v>170000</v>
      </c>
      <c r="L7" s="41"/>
      <c r="M7" s="66"/>
      <c r="N7" s="83">
        <f>D7-I7-K7-K8-L7</f>
        <v>2777263.9</v>
      </c>
      <c r="O7" s="10"/>
      <c r="Q7" s="50" t="s">
        <v>26</v>
      </c>
      <c r="R7" s="24"/>
      <c r="S7" s="24"/>
      <c r="T7" s="24"/>
      <c r="U7" s="24"/>
    </row>
    <row r="8" spans="1:25" ht="24.95" customHeight="1">
      <c r="A8" s="65"/>
      <c r="B8" s="69"/>
      <c r="C8" s="45"/>
      <c r="D8" s="72"/>
      <c r="E8" s="75"/>
      <c r="F8" s="72"/>
      <c r="G8" s="72"/>
      <c r="H8" s="56"/>
      <c r="I8" s="80"/>
      <c r="J8" s="65" t="s">
        <v>25</v>
      </c>
      <c r="K8" s="80">
        <v>2736.1</v>
      </c>
      <c r="L8" s="41"/>
      <c r="M8" s="40"/>
      <c r="N8" s="83"/>
      <c r="O8" s="10"/>
      <c r="Q8" s="49"/>
      <c r="R8" s="24"/>
      <c r="S8" s="24"/>
      <c r="T8" s="24"/>
      <c r="U8" s="24"/>
    </row>
    <row r="9" spans="1:25" ht="8.25" customHeight="1">
      <c r="A9" s="65"/>
      <c r="B9" s="70"/>
      <c r="C9" s="45"/>
      <c r="D9" s="72"/>
      <c r="E9" s="75"/>
      <c r="F9" s="72"/>
      <c r="G9" s="72"/>
      <c r="H9" s="56"/>
      <c r="I9" s="80"/>
      <c r="J9" s="40"/>
      <c r="K9" s="80"/>
      <c r="L9" s="41"/>
      <c r="M9" s="66"/>
      <c r="N9" s="83"/>
      <c r="O9" s="10"/>
      <c r="Q9" s="48"/>
      <c r="R9" s="24"/>
      <c r="S9" s="24"/>
      <c r="T9" s="24"/>
      <c r="U9" s="24"/>
    </row>
    <row r="10" spans="1:25" ht="39.75" customHeight="1">
      <c r="A10" s="65">
        <v>2</v>
      </c>
      <c r="B10" s="69">
        <v>42401</v>
      </c>
      <c r="C10" s="45"/>
      <c r="D10" s="72">
        <v>1352482.96</v>
      </c>
      <c r="E10" s="75"/>
      <c r="F10" s="72"/>
      <c r="G10" s="72"/>
      <c r="H10" s="56"/>
      <c r="I10" s="80"/>
      <c r="J10" s="65"/>
      <c r="K10" s="80"/>
      <c r="L10" s="41">
        <f>D10-N10</f>
        <v>352482.95999999996</v>
      </c>
      <c r="M10" s="66" t="s">
        <v>24</v>
      </c>
      <c r="N10" s="83">
        <v>1000000</v>
      </c>
      <c r="O10" s="10"/>
      <c r="P10" s="24"/>
      <c r="Q10" s="24" t="s">
        <v>60</v>
      </c>
      <c r="R10" s="24"/>
      <c r="S10" s="24"/>
      <c r="T10" s="24"/>
      <c r="U10" s="24"/>
    </row>
    <row r="11" spans="1:25" ht="24.95" customHeight="1">
      <c r="A11" s="65">
        <v>3</v>
      </c>
      <c r="B11" s="70"/>
      <c r="C11" s="45"/>
      <c r="D11" s="72"/>
      <c r="E11" s="75"/>
      <c r="F11" s="72"/>
      <c r="G11" s="72"/>
      <c r="H11" s="56"/>
      <c r="I11" s="80"/>
      <c r="J11" s="65"/>
      <c r="K11" s="80"/>
      <c r="L11" s="41"/>
      <c r="M11" s="40" t="s">
        <v>23</v>
      </c>
      <c r="N11" s="83">
        <f>L10</f>
        <v>352482.95999999996</v>
      </c>
      <c r="O11" s="10"/>
      <c r="Q11" s="24"/>
      <c r="R11" s="24"/>
      <c r="S11" s="24"/>
      <c r="T11" s="24"/>
      <c r="U11" s="24"/>
    </row>
    <row r="12" spans="1:25" ht="12" customHeight="1">
      <c r="A12" s="67"/>
      <c r="B12" s="71"/>
      <c r="C12" s="31"/>
      <c r="D12" s="73"/>
      <c r="E12" s="76"/>
      <c r="F12" s="73"/>
      <c r="G12" s="73"/>
      <c r="H12" s="81"/>
      <c r="I12" s="82"/>
      <c r="J12" s="67"/>
      <c r="K12" s="82"/>
      <c r="L12" s="29"/>
      <c r="M12" s="66"/>
      <c r="N12" s="83"/>
      <c r="O12" s="10"/>
    </row>
    <row r="13" spans="1:25" ht="24.95" customHeight="1">
      <c r="A13" s="65">
        <v>4</v>
      </c>
      <c r="B13" s="69">
        <v>42627</v>
      </c>
      <c r="C13" s="45" t="s">
        <v>59</v>
      </c>
      <c r="D13" s="72">
        <v>200000</v>
      </c>
      <c r="E13" s="75">
        <v>42474</v>
      </c>
      <c r="F13" s="72">
        <v>502482.96</v>
      </c>
      <c r="G13" s="72"/>
      <c r="H13" s="56"/>
      <c r="I13" s="80"/>
      <c r="J13" s="51" t="s">
        <v>58</v>
      </c>
      <c r="K13" s="80">
        <f>F13*0.02</f>
        <v>10049.6592</v>
      </c>
      <c r="L13" s="41"/>
      <c r="M13" s="66"/>
      <c r="N13" s="83">
        <f>D13-I13-K13-L13</f>
        <v>189950.34080000001</v>
      </c>
      <c r="O13" s="10"/>
      <c r="Q13" s="24"/>
      <c r="R13" s="24"/>
      <c r="S13" s="24"/>
      <c r="T13" s="24"/>
      <c r="U13" s="24"/>
    </row>
    <row r="14" spans="1:25" ht="17.25" customHeight="1">
      <c r="A14" s="67"/>
      <c r="B14" s="71" t="s">
        <v>22</v>
      </c>
      <c r="C14" s="31"/>
      <c r="D14" s="73"/>
      <c r="E14" s="77"/>
      <c r="F14" s="73"/>
      <c r="G14" s="73"/>
      <c r="H14" s="81"/>
      <c r="I14" s="82"/>
      <c r="J14" s="67"/>
      <c r="K14" s="82"/>
      <c r="L14" s="29"/>
      <c r="M14" s="68"/>
      <c r="N14" s="82"/>
      <c r="O14" s="10"/>
    </row>
    <row r="15" spans="1:25" s="33" customFormat="1" ht="20.100000000000001" customHeight="1">
      <c r="A15" s="87">
        <v>5</v>
      </c>
      <c r="B15" s="71">
        <v>42744</v>
      </c>
      <c r="C15" s="31" t="s">
        <v>62</v>
      </c>
      <c r="D15" s="73">
        <v>250000</v>
      </c>
      <c r="E15" s="77"/>
      <c r="F15" s="73"/>
      <c r="G15" s="73"/>
      <c r="H15" s="85"/>
      <c r="I15" s="82"/>
      <c r="J15" s="87"/>
      <c r="K15" s="82">
        <v>0</v>
      </c>
      <c r="L15" s="29">
        <v>0</v>
      </c>
      <c r="M15" s="88"/>
      <c r="N15" s="86">
        <f>D15-I15-K15-L15</f>
        <v>250000</v>
      </c>
      <c r="O15" s="35"/>
      <c r="Q15" s="34">
        <f>K13/F13</f>
        <v>0.02</v>
      </c>
      <c r="R15" s="34"/>
      <c r="S15" s="34"/>
      <c r="T15" s="34"/>
      <c r="U15" s="34"/>
    </row>
    <row r="16" spans="1:25" s="33" customFormat="1" ht="20.100000000000001" customHeight="1">
      <c r="A16" s="87"/>
      <c r="B16" s="71"/>
      <c r="C16" s="31"/>
      <c r="D16" s="73"/>
      <c r="E16" s="77"/>
      <c r="F16" s="73"/>
      <c r="G16" s="73"/>
      <c r="H16" s="85"/>
      <c r="I16" s="82"/>
      <c r="J16" s="87"/>
      <c r="K16" s="82"/>
      <c r="L16" s="29"/>
      <c r="M16" s="88"/>
      <c r="N16" s="86"/>
      <c r="O16" s="35"/>
      <c r="Q16" s="34"/>
      <c r="R16" s="34"/>
      <c r="S16" s="34"/>
      <c r="T16" s="34"/>
      <c r="U16" s="34"/>
    </row>
    <row r="17" spans="1:21" s="33" customFormat="1" ht="20.100000000000001" customHeight="1">
      <c r="A17" s="87"/>
      <c r="B17" s="71"/>
      <c r="C17" s="31"/>
      <c r="D17" s="73"/>
      <c r="E17" s="77"/>
      <c r="F17" s="73"/>
      <c r="G17" s="73"/>
      <c r="H17" s="85"/>
      <c r="I17" s="82"/>
      <c r="J17" s="87"/>
      <c r="K17" s="82"/>
      <c r="L17" s="29"/>
      <c r="M17" s="88"/>
      <c r="N17" s="86"/>
      <c r="O17" s="35"/>
      <c r="Q17" s="34"/>
      <c r="R17" s="34"/>
      <c r="S17" s="34"/>
      <c r="T17" s="34"/>
      <c r="U17" s="34"/>
    </row>
    <row r="18" spans="1:21" s="33" customFormat="1" ht="20.100000000000001" customHeight="1">
      <c r="A18" s="87"/>
      <c r="B18" s="71"/>
      <c r="C18" s="31"/>
      <c r="D18" s="73"/>
      <c r="E18" s="77"/>
      <c r="F18" s="73"/>
      <c r="G18" s="73"/>
      <c r="H18" s="85"/>
      <c r="I18" s="82"/>
      <c r="J18" s="87"/>
      <c r="K18" s="82"/>
      <c r="L18" s="29"/>
      <c r="M18" s="88"/>
      <c r="N18" s="86"/>
      <c r="O18" s="35"/>
      <c r="Q18" s="34"/>
      <c r="R18" s="34"/>
      <c r="S18" s="34"/>
      <c r="T18" s="34"/>
      <c r="U18" s="34"/>
    </row>
    <row r="19" spans="1:21" ht="20.100000000000001" customHeight="1">
      <c r="A19" s="87"/>
      <c r="B19" s="71"/>
      <c r="C19" s="31"/>
      <c r="D19" s="73"/>
      <c r="E19" s="77"/>
      <c r="F19" s="73"/>
      <c r="G19" s="73"/>
      <c r="H19" s="81"/>
      <c r="I19" s="82"/>
      <c r="J19" s="87"/>
      <c r="K19" s="82"/>
      <c r="L19" s="29"/>
      <c r="M19" s="88"/>
      <c r="N19" s="82"/>
      <c r="O19" s="10"/>
      <c r="P19" s="7"/>
    </row>
    <row r="20" spans="1:21" ht="20.100000000000001" customHeight="1">
      <c r="A20" s="87"/>
      <c r="B20" s="71"/>
      <c r="C20" s="31"/>
      <c r="D20" s="73"/>
      <c r="E20" s="77"/>
      <c r="F20" s="73"/>
      <c r="G20" s="73"/>
      <c r="H20" s="81"/>
      <c r="I20" s="82"/>
      <c r="J20" s="87"/>
      <c r="K20" s="82"/>
      <c r="L20" s="29"/>
      <c r="M20" s="88"/>
      <c r="N20" s="82"/>
      <c r="O20" s="10"/>
    </row>
    <row r="21" spans="1:21" ht="20.100000000000001" customHeight="1">
      <c r="A21" s="87"/>
      <c r="B21" s="71"/>
      <c r="C21" s="31"/>
      <c r="D21" s="73"/>
      <c r="E21" s="77"/>
      <c r="F21" s="73"/>
      <c r="G21" s="73"/>
      <c r="H21" s="81"/>
      <c r="I21" s="82"/>
      <c r="J21" s="87"/>
      <c r="K21" s="82"/>
      <c r="L21" s="29"/>
      <c r="M21" s="88"/>
      <c r="N21" s="82"/>
      <c r="O21" s="10"/>
    </row>
    <row r="22" spans="1:21" ht="20.100000000000001" customHeight="1">
      <c r="A22" s="87"/>
      <c r="B22" s="71"/>
      <c r="C22" s="31"/>
      <c r="D22" s="73"/>
      <c r="E22" s="77"/>
      <c r="F22" s="73"/>
      <c r="G22" s="73"/>
      <c r="H22" s="81"/>
      <c r="I22" s="82"/>
      <c r="J22" s="87"/>
      <c r="K22" s="82"/>
      <c r="L22" s="29"/>
      <c r="M22" s="88"/>
      <c r="N22" s="82"/>
      <c r="O22" s="10"/>
    </row>
    <row r="23" spans="1:21" ht="30" customHeight="1">
      <c r="A23" s="89" t="s">
        <v>21</v>
      </c>
      <c r="B23" s="89"/>
      <c r="C23" s="26" t="s">
        <v>20</v>
      </c>
      <c r="D23" s="74">
        <f>SUM(D7:D22)</f>
        <v>4802482.96</v>
      </c>
      <c r="E23" s="78" t="s">
        <v>20</v>
      </c>
      <c r="F23" s="74">
        <f>SUM(F7:F22)</f>
        <v>9002482.9600000009</v>
      </c>
      <c r="G23" s="74">
        <f>SUM(G7:G22)</f>
        <v>0</v>
      </c>
      <c r="H23" s="78" t="s">
        <v>20</v>
      </c>
      <c r="I23" s="74">
        <f>SUM(I7:I22)</f>
        <v>50000</v>
      </c>
      <c r="J23" s="78" t="s">
        <v>20</v>
      </c>
      <c r="K23" s="74">
        <f>SUM(K7:K22)</f>
        <v>182785.7592</v>
      </c>
      <c r="L23" s="74"/>
      <c r="M23" s="78" t="s">
        <v>20</v>
      </c>
      <c r="N23" s="74">
        <f>SUM(N7:N22)</f>
        <v>4569697.2007999998</v>
      </c>
      <c r="O23" s="10"/>
      <c r="Q23"/>
      <c r="T23" s="24"/>
      <c r="U23" s="24"/>
    </row>
    <row r="24" spans="1:21" ht="26.1" customHeight="1">
      <c r="A24" s="97" t="s">
        <v>19</v>
      </c>
      <c r="B24" s="97"/>
      <c r="C24" s="67" t="s">
        <v>18</v>
      </c>
      <c r="D24" s="98">
        <f>N15</f>
        <v>250000</v>
      </c>
      <c r="E24" s="98"/>
      <c r="F24" s="98"/>
      <c r="G24" s="98"/>
      <c r="H24" s="98" t="s">
        <v>17</v>
      </c>
      <c r="I24" s="98"/>
      <c r="J24" s="99" t="s">
        <v>16</v>
      </c>
      <c r="K24" s="99"/>
      <c r="L24" s="99"/>
      <c r="M24" s="99"/>
      <c r="N24" s="99"/>
      <c r="O24" s="10"/>
      <c r="Q24" s="1"/>
      <c r="R24" s="1"/>
      <c r="S24" s="1"/>
      <c r="T24" s="1"/>
      <c r="U24" s="1"/>
    </row>
    <row r="25" spans="1:21" ht="26.1" customHeight="1">
      <c r="A25" s="97"/>
      <c r="B25" s="97"/>
      <c r="C25" s="67" t="s">
        <v>15</v>
      </c>
      <c r="D25" s="100">
        <f>D24</f>
        <v>250000</v>
      </c>
      <c r="E25" s="100"/>
      <c r="F25" s="100"/>
      <c r="G25" s="100"/>
      <c r="H25" s="98"/>
      <c r="I25" s="98"/>
      <c r="J25" s="99" t="s">
        <v>14</v>
      </c>
      <c r="K25" s="99"/>
      <c r="L25" s="99"/>
      <c r="M25" s="99"/>
      <c r="N25" s="99"/>
      <c r="O25" s="10"/>
      <c r="Q25"/>
      <c r="R25" s="1"/>
      <c r="S25" s="1"/>
      <c r="T25" s="1"/>
      <c r="U25" s="1"/>
    </row>
    <row r="26" spans="1:21" ht="36.75" customHeight="1">
      <c r="A26" s="89" t="s">
        <v>8</v>
      </c>
      <c r="B26" s="89"/>
      <c r="C26" s="90" t="s">
        <v>61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2"/>
      <c r="O26" s="10"/>
      <c r="Q26" s="1"/>
      <c r="R26" s="1"/>
      <c r="S26" s="1"/>
      <c r="T26" s="1"/>
      <c r="U26" s="1"/>
    </row>
    <row r="27" spans="1:21" ht="41.25" customHeight="1">
      <c r="A27" s="89" t="s">
        <v>4</v>
      </c>
      <c r="B27" s="89"/>
      <c r="C27" s="93" t="s">
        <v>3</v>
      </c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5"/>
      <c r="O27" s="10"/>
      <c r="T27" s="12"/>
      <c r="U27" s="12"/>
    </row>
    <row r="28" spans="1:21" ht="39.75" customHeight="1">
      <c r="A28" s="89" t="s">
        <v>2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10"/>
    </row>
    <row r="29" spans="1:21" ht="36.75" customHeight="1">
      <c r="A29" s="89" t="s">
        <v>1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10"/>
      <c r="Q29" s="11"/>
    </row>
    <row r="30" spans="1:21" ht="34.5" customHeight="1">
      <c r="A30" s="89" t="s">
        <v>0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10"/>
      <c r="Q30" s="9"/>
      <c r="U30" s="8"/>
    </row>
    <row r="31" spans="1:21">
      <c r="Q31" s="6"/>
    </row>
    <row r="32" spans="1:21">
      <c r="Q32" s="6"/>
    </row>
    <row r="33" spans="2:17">
      <c r="Q33" s="6"/>
    </row>
    <row r="34" spans="2:17">
      <c r="B34" s="7"/>
      <c r="Q34" s="6"/>
    </row>
    <row r="35" spans="2:17" s="2" customFormat="1">
      <c r="B35"/>
      <c r="Q35" s="5"/>
    </row>
    <row r="36" spans="2:17" s="2" customFormat="1">
      <c r="Q36" s="5"/>
    </row>
    <row r="37" spans="2:17" s="2" customFormat="1">
      <c r="Q37" s="5"/>
    </row>
  </sheetData>
  <mergeCells count="36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A5:A6"/>
    <mergeCell ref="B5:D5"/>
    <mergeCell ref="E5:F5"/>
    <mergeCell ref="H5:I5"/>
    <mergeCell ref="J5:K5"/>
    <mergeCell ref="L5:M5"/>
    <mergeCell ref="N5:N6"/>
    <mergeCell ref="A23:B23"/>
    <mergeCell ref="A24:B25"/>
    <mergeCell ref="D24:G24"/>
    <mergeCell ref="H24:I25"/>
    <mergeCell ref="J24:N24"/>
    <mergeCell ref="D25:G25"/>
    <mergeCell ref="J25:N25"/>
    <mergeCell ref="A29:B29"/>
    <mergeCell ref="C29:N29"/>
    <mergeCell ref="A30:B30"/>
    <mergeCell ref="C30:N30"/>
    <mergeCell ref="A26:B26"/>
    <mergeCell ref="C26:N26"/>
    <mergeCell ref="A27:B27"/>
    <mergeCell ref="C27:N27"/>
    <mergeCell ref="A28:B28"/>
    <mergeCell ref="C28:N28"/>
  </mergeCells>
  <phoneticPr fontId="4" type="noConversion"/>
  <pageMargins left="0.19685039370078741" right="0.19685039370078741" top="0.74803149606299213" bottom="0.55118110236220474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1909 G318南青线路大中修工程</vt:lpstr>
      <vt:lpstr>1909 G318南青线路大中修工程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2017-01-13T03:05:31Z</cp:lastPrinted>
  <dcterms:created xsi:type="dcterms:W3CDTF">2016-09-21T04:14:24Z</dcterms:created>
  <dcterms:modified xsi:type="dcterms:W3CDTF">2017-01-17T03:23:35Z</dcterms:modified>
</cp:coreProperties>
</file>