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1-4" sheetId="1" r:id="rId1"/>
    <sheet name="5" sheetId="2" r:id="rId2"/>
    <sheet name="6" sheetId="3" r:id="rId3"/>
    <sheet name="7" sheetId="4" r:id="rId4"/>
    <sheet name="8" sheetId="5" r:id="rId5"/>
  </sheets>
  <calcPr calcId="144525"/>
</workbook>
</file>

<file path=xl/sharedStrings.xml><?xml version="1.0" encoding="utf-8"?>
<sst xmlns="http://schemas.openxmlformats.org/spreadsheetml/2006/main" count="423" uniqueCount="64">
  <si>
    <t xml:space="preserve"> 工程款支付证书  </t>
  </si>
  <si>
    <t>本次</t>
  </si>
  <si>
    <t>工程名称</t>
  </si>
  <si>
    <t>庐江县汤池镇农村土地整治项目二期工程2标段</t>
  </si>
  <si>
    <t>档案编号</t>
  </si>
  <si>
    <t>CD201306</t>
  </si>
  <si>
    <t>合同金额</t>
  </si>
  <si>
    <t>中标日期</t>
  </si>
  <si>
    <t>2013.9.22</t>
  </si>
  <si>
    <t>合作单位</t>
  </si>
  <si>
    <t>经营中心</t>
  </si>
  <si>
    <t>刘向东15256522099</t>
  </si>
  <si>
    <t>中标通知书、施工合
同和初验证书原件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</si>
  <si>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</si>
  <si>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</si>
  <si>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</si>
  <si>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</si>
  <si>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</si>
  <si>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</si>
  <si>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</si>
  <si>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</si>
  <si>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</si>
  <si>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</si>
  <si>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</si>
  <si>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</si>
  <si>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</si>
  <si>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</si>
  <si>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</si>
  <si>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</si>
  <si>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</si>
  <si>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</si>
  <si>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</si>
  <si>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企2%</t>
  </si>
  <si>
    <t>个1%</t>
  </si>
  <si>
    <t>借款 本息</t>
  </si>
  <si>
    <t>刘向东</t>
  </si>
  <si>
    <t>暂扣10万   扣借款本金20万  利息72600 刘向东社保43673元</t>
  </si>
  <si>
    <t xml:space="preserve">刘向东社保43673元
</t>
  </si>
  <si>
    <t>暂扣   10万</t>
  </si>
  <si>
    <t>合计</t>
  </si>
  <si>
    <t>-</t>
  </si>
  <si>
    <t>本次支付金额</t>
  </si>
  <si>
    <t>小写</t>
  </si>
  <si>
    <t>支付账号</t>
  </si>
  <si>
    <t>刘向东  工商银行庐江四牌楼支行</t>
  </si>
  <si>
    <t>大写</t>
  </si>
  <si>
    <t>6222  0813  0200  4853  848</t>
  </si>
  <si>
    <t>申请部门
意见</t>
  </si>
  <si>
    <t>1、</t>
  </si>
  <si>
    <t>其中标通知书、施工合同、初验报告、审计报告原件均在庐江</t>
  </si>
  <si>
    <t>项目管理
意见</t>
  </si>
  <si>
    <t>何总、朱总已同意支付（附表背面截图）。</t>
  </si>
  <si>
    <t>财务审核
意见</t>
  </si>
  <si>
    <t>质安稽查
意见</t>
  </si>
  <si>
    <t>总经理审批</t>
  </si>
  <si>
    <t>董事长审批</t>
  </si>
  <si>
    <t>申请退还第1次所扣的1%的个人所得税：20168元</t>
  </si>
  <si>
    <t>成本票已供，申请退还第4次暂扣的10万元；</t>
  </si>
  <si>
    <t>退</t>
  </si>
  <si>
    <t>税</t>
  </si>
  <si>
    <t>预留损失准备金</t>
  </si>
  <si>
    <t>诉讼费2000</t>
  </si>
  <si>
    <t>详见报销单</t>
  </si>
  <si>
    <t>退损失准备金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</si>
</sst>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yy/m/d;@"/>
    <numFmt numFmtId="179" formatCode="m/d;@"/>
    <numFmt numFmtId="180" formatCode="[DBNum2][$-804]General"/>
  </numFmts>
  <fonts count="53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color rgb="FFFFC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theme="1"/>
      <name val="Arial"/>
      <charset val="134"/>
    </font>
    <font>
      <sz val="9"/>
      <color rgb="FF7030A0"/>
      <name val="宋体"/>
      <charset val="134"/>
    </font>
    <font>
      <b/>
      <sz val="9"/>
      <color theme="1"/>
      <name val="宋体"/>
      <charset val="134"/>
    </font>
    <font>
      <sz val="12"/>
      <color indexed="8"/>
      <name val="宋体"/>
      <charset val="134"/>
    </font>
    <font>
      <b/>
      <sz val="9"/>
      <name val="宋体"/>
      <charset val="134"/>
    </font>
    <font>
      <b/>
      <sz val="9"/>
      <color rgb="FF7030A0"/>
      <name val="宋体"/>
      <charset val="134"/>
    </font>
    <font>
      <b/>
      <sz val="9"/>
      <color rgb="FFFFC000"/>
      <name val="宋体"/>
      <charset val="134"/>
    </font>
    <font>
      <b/>
      <sz val="8"/>
      <name val="宋体"/>
      <charset val="134"/>
    </font>
    <font>
      <sz val="11"/>
      <color rgb="FF0070C0"/>
      <name val="宋体"/>
      <charset val="134"/>
    </font>
    <font>
      <sz val="9"/>
      <color theme="1"/>
      <name val="宋体"/>
      <charset val="134"/>
      <scheme val="minor"/>
    </font>
    <font>
      <sz val="11"/>
      <color rgb="FFFFC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8"/>
      <color rgb="FF7030A0"/>
      <name val="宋体"/>
      <charset val="134"/>
    </font>
    <font>
      <b/>
      <sz val="10"/>
      <color rgb="FFFF0000"/>
      <name val="宋体"/>
      <charset val="134"/>
    </font>
    <font>
      <sz val="9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6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0" fillId="9" borderId="16" applyNumberFormat="0" applyAlignment="0" applyProtection="0">
      <alignment vertical="center"/>
    </xf>
    <xf numFmtId="0" fontId="37" fillId="9" borderId="15" applyNumberFormat="0" applyAlignment="0" applyProtection="0">
      <alignment vertical="center"/>
    </xf>
    <xf numFmtId="0" fontId="49" fillId="23" borderId="20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83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/>
    </xf>
    <xf numFmtId="0" fontId="4" fillId="2" borderId="0" xfId="50" applyFont="1" applyFill="1" applyBorder="1" applyAlignment="1">
      <alignment horizontal="center" vertical="center"/>
    </xf>
    <xf numFmtId="0" fontId="5" fillId="0" borderId="0" xfId="50" applyFont="1">
      <alignment vertical="center"/>
    </xf>
    <xf numFmtId="178" fontId="1" fillId="0" borderId="0" xfId="50" applyNumberFormat="1" applyFont="1" applyFill="1" applyBorder="1" applyAlignment="1">
      <alignment horizontal="center" vertical="center"/>
    </xf>
    <xf numFmtId="176" fontId="1" fillId="0" borderId="0" xfId="50" applyNumberFormat="1" applyFont="1" applyFill="1" applyBorder="1" applyAlignment="1">
      <alignment horizontal="center" vertical="center"/>
    </xf>
    <xf numFmtId="0" fontId="6" fillId="0" borderId="0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shrinkToFit="1"/>
    </xf>
    <xf numFmtId="0" fontId="7" fillId="0" borderId="3" xfId="50" applyFont="1" applyFill="1" applyBorder="1" applyAlignment="1">
      <alignment horizontal="center" vertical="center" shrinkToFit="1"/>
    </xf>
    <xf numFmtId="176" fontId="8" fillId="0" borderId="2" xfId="50" applyNumberFormat="1" applyFont="1" applyFill="1" applyBorder="1" applyAlignment="1">
      <alignment horizontal="center" vertical="center" wrapText="1"/>
    </xf>
    <xf numFmtId="176" fontId="8" fillId="0" borderId="3" xfId="50" applyNumberFormat="1" applyFont="1" applyFill="1" applyBorder="1" applyAlignment="1">
      <alignment horizontal="center" vertical="center" wrapText="1"/>
    </xf>
    <xf numFmtId="176" fontId="8" fillId="0" borderId="4" xfId="50" applyNumberFormat="1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shrinkToFit="1"/>
    </xf>
    <xf numFmtId="0" fontId="9" fillId="0" borderId="2" xfId="50" applyFont="1" applyFill="1" applyBorder="1" applyAlignment="1">
      <alignment horizontal="center" vertical="center"/>
    </xf>
    <xf numFmtId="176" fontId="10" fillId="0" borderId="2" xfId="50" applyNumberFormat="1" applyFont="1" applyFill="1" applyBorder="1" applyAlignment="1">
      <alignment horizontal="center" vertical="center" wrapText="1"/>
    </xf>
    <xf numFmtId="176" fontId="10" fillId="0" borderId="3" xfId="50" applyNumberFormat="1" applyFont="1" applyFill="1" applyBorder="1" applyAlignment="1">
      <alignment horizontal="center" vertical="center" wrapText="1"/>
    </xf>
    <xf numFmtId="176" fontId="10" fillId="0" borderId="4" xfId="50" applyNumberFormat="1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178" fontId="4" fillId="0" borderId="1" xfId="50" applyNumberFormat="1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178" fontId="11" fillId="2" borderId="1" xfId="50" applyNumberFormat="1" applyFont="1" applyFill="1" applyBorder="1" applyAlignment="1">
      <alignment horizontal="center" vertical="center" shrinkToFit="1"/>
    </xf>
    <xf numFmtId="14" fontId="4" fillId="2" borderId="1" xfId="50" applyNumberFormat="1" applyFont="1" applyFill="1" applyBorder="1" applyAlignment="1">
      <alignment horizontal="center" vertical="center" wrapText="1"/>
    </xf>
    <xf numFmtId="176" fontId="4" fillId="2" borderId="1" xfId="50" applyNumberFormat="1" applyFont="1" applyFill="1" applyBorder="1" applyAlignment="1">
      <alignment horizontal="right" vertical="center" shrinkToFit="1"/>
    </xf>
    <xf numFmtId="179" fontId="4" fillId="2" borderId="1" xfId="50" applyNumberFormat="1" applyFont="1" applyFill="1" applyBorder="1" applyAlignment="1">
      <alignment horizontal="center" vertical="center" wrapText="1"/>
    </xf>
    <xf numFmtId="9" fontId="4" fillId="0" borderId="1" xfId="19" applyNumberFormat="1" applyFont="1" applyFill="1" applyBorder="1" applyAlignment="1">
      <alignment horizontal="center" vertical="center" wrapText="1"/>
    </xf>
    <xf numFmtId="178" fontId="11" fillId="0" borderId="1" xfId="50" applyNumberFormat="1" applyFont="1" applyFill="1" applyBorder="1" applyAlignment="1">
      <alignment horizontal="center" vertical="center" shrinkToFit="1"/>
    </xf>
    <xf numFmtId="14" fontId="4" fillId="0" borderId="1" xfId="50" applyNumberFormat="1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right" vertical="center" shrinkToFit="1"/>
    </xf>
    <xf numFmtId="179" fontId="4" fillId="0" borderId="1" xfId="50" applyNumberFormat="1" applyFont="1" applyFill="1" applyBorder="1" applyAlignment="1">
      <alignment horizontal="center" vertical="center" wrapText="1"/>
    </xf>
    <xf numFmtId="9" fontId="4" fillId="0" borderId="1" xfId="19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14" fontId="6" fillId="0" borderId="1" xfId="50" applyNumberFormat="1" applyFont="1" applyBorder="1" applyAlignment="1">
      <alignment horizontal="center" vertical="center" wrapText="1"/>
    </xf>
    <xf numFmtId="14" fontId="3" fillId="0" borderId="1" xfId="50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right" vertical="center" shrinkToFit="1"/>
    </xf>
    <xf numFmtId="179" fontId="3" fillId="0" borderId="1" xfId="50" applyNumberFormat="1" applyFont="1" applyFill="1" applyBorder="1" applyAlignment="1">
      <alignment horizontal="center" vertical="center" wrapText="1"/>
    </xf>
    <xf numFmtId="9" fontId="3" fillId="0" borderId="1" xfId="19" applyFont="1" applyFill="1" applyBorder="1" applyAlignment="1">
      <alignment horizontal="center" vertical="center" wrapText="1"/>
    </xf>
    <xf numFmtId="0" fontId="3" fillId="2" borderId="5" xfId="50" applyFont="1" applyFill="1" applyBorder="1" applyAlignment="1">
      <alignment horizontal="center" vertical="center" wrapText="1"/>
    </xf>
    <xf numFmtId="178" fontId="12" fillId="2" borderId="1" xfId="50" applyNumberFormat="1" applyFont="1" applyFill="1" applyBorder="1" applyAlignment="1">
      <alignment horizontal="center" vertical="center" shrinkToFit="1"/>
    </xf>
    <xf numFmtId="14" fontId="3" fillId="2" borderId="1" xfId="50" applyNumberFormat="1" applyFont="1" applyFill="1" applyBorder="1" applyAlignment="1">
      <alignment horizontal="center" vertical="center" wrapText="1"/>
    </xf>
    <xf numFmtId="176" fontId="3" fillId="2" borderId="1" xfId="50" applyNumberFormat="1" applyFont="1" applyFill="1" applyBorder="1" applyAlignment="1">
      <alignment horizontal="right" vertical="center" shrinkToFit="1"/>
    </xf>
    <xf numFmtId="179" fontId="3" fillId="2" borderId="1" xfId="50" applyNumberFormat="1" applyFont="1" applyFill="1" applyBorder="1" applyAlignment="1">
      <alignment horizontal="center" vertical="center" wrapText="1"/>
    </xf>
    <xf numFmtId="9" fontId="3" fillId="0" borderId="1" xfId="19" applyNumberFormat="1" applyFont="1" applyFill="1" applyBorder="1" applyAlignment="1">
      <alignment horizontal="center" vertical="center" wrapText="1"/>
    </xf>
    <xf numFmtId="0" fontId="3" fillId="2" borderId="6" xfId="50" applyFont="1" applyFill="1" applyBorder="1" applyAlignment="1">
      <alignment horizontal="center" vertical="center" wrapText="1"/>
    </xf>
    <xf numFmtId="178" fontId="12" fillId="0" borderId="1" xfId="50" applyNumberFormat="1" applyFont="1" applyFill="1" applyBorder="1" applyAlignment="1">
      <alignment horizontal="center" vertical="center" shrinkToFit="1"/>
    </xf>
    <xf numFmtId="0" fontId="1" fillId="2" borderId="1" xfId="50" applyFont="1" applyFill="1" applyBorder="1" applyAlignment="1">
      <alignment horizontal="center" vertical="center" wrapText="1"/>
    </xf>
    <xf numFmtId="178" fontId="13" fillId="2" borderId="1" xfId="50" applyNumberFormat="1" applyFont="1" applyFill="1" applyBorder="1" applyAlignment="1">
      <alignment horizontal="center" vertical="center" shrinkToFit="1"/>
    </xf>
    <xf numFmtId="14" fontId="1" fillId="2" borderId="1" xfId="50" applyNumberFormat="1" applyFont="1" applyFill="1" applyBorder="1" applyAlignment="1">
      <alignment horizontal="center" vertical="center" wrapText="1"/>
    </xf>
    <xf numFmtId="176" fontId="1" fillId="2" borderId="1" xfId="50" applyNumberFormat="1" applyFont="1" applyFill="1" applyBorder="1" applyAlignment="1">
      <alignment horizontal="right" vertical="center" shrinkToFit="1"/>
    </xf>
    <xf numFmtId="179" fontId="1" fillId="2" borderId="1" xfId="50" applyNumberFormat="1" applyFont="1" applyFill="1" applyBorder="1" applyAlignment="1">
      <alignment horizontal="center" vertical="center" wrapText="1"/>
    </xf>
    <xf numFmtId="9" fontId="1" fillId="0" borderId="1" xfId="19" applyFont="1" applyFill="1" applyBorder="1" applyAlignment="1">
      <alignment horizontal="center" vertical="center" wrapText="1"/>
    </xf>
    <xf numFmtId="14" fontId="10" fillId="0" borderId="1" xfId="50" applyNumberFormat="1" applyFont="1" applyBorder="1" applyAlignment="1">
      <alignment horizontal="center" vertical="center" wrapText="1"/>
    </xf>
    <xf numFmtId="0" fontId="14" fillId="0" borderId="1" xfId="50" applyFont="1" applyFill="1" applyBorder="1" applyAlignment="1">
      <alignment horizontal="left" vertical="center"/>
    </xf>
    <xf numFmtId="0" fontId="15" fillId="0" borderId="1" xfId="5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178" fontId="13" fillId="0" borderId="1" xfId="50" applyNumberFormat="1" applyFont="1" applyFill="1" applyBorder="1" applyAlignment="1">
      <alignment horizontal="center" vertical="center" shrinkToFit="1"/>
    </xf>
    <xf numFmtId="14" fontId="1" fillId="0" borderId="1" xfId="50" applyNumberFormat="1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right" vertical="center" shrinkToFit="1"/>
    </xf>
    <xf numFmtId="179" fontId="1" fillId="0" borderId="1" xfId="50" applyNumberFormat="1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0" fontId="3" fillId="3" borderId="1" xfId="50" applyFont="1" applyFill="1" applyBorder="1" applyAlignment="1">
      <alignment horizontal="center" vertical="center" shrinkToFit="1"/>
    </xf>
    <xf numFmtId="176" fontId="16" fillId="3" borderId="1" xfId="50" applyNumberFormat="1" applyFont="1" applyFill="1" applyBorder="1" applyAlignment="1">
      <alignment horizontal="right" vertical="center" shrinkToFit="1"/>
    </xf>
    <xf numFmtId="176" fontId="10" fillId="2" borderId="1" xfId="50" applyNumberFormat="1" applyFont="1" applyFill="1" applyBorder="1" applyAlignment="1">
      <alignment horizontal="center" vertical="center" wrapText="1"/>
    </xf>
    <xf numFmtId="176" fontId="3" fillId="2" borderId="1" xfId="50" applyNumberFormat="1" applyFont="1" applyFill="1" applyBorder="1" applyAlignment="1">
      <alignment horizontal="center" vertical="center" wrapText="1"/>
    </xf>
    <xf numFmtId="180" fontId="10" fillId="2" borderId="1" xfId="5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vertical="center" wrapText="1"/>
    </xf>
    <xf numFmtId="0" fontId="17" fillId="0" borderId="3" xfId="50" applyFont="1" applyFill="1" applyBorder="1" applyAlignment="1">
      <alignment horizontal="left" vertical="center" wrapText="1"/>
    </xf>
    <xf numFmtId="0" fontId="1" fillId="0" borderId="3" xfId="50" applyFont="1" applyFill="1" applyBorder="1" applyAlignment="1">
      <alignment horizontal="left" vertical="center" wrapText="1"/>
    </xf>
    <xf numFmtId="0" fontId="18" fillId="0" borderId="7" xfId="50" applyFont="1" applyFill="1" applyBorder="1" applyAlignment="1">
      <alignment horizontal="left" vertical="center" wrapText="1"/>
    </xf>
    <xf numFmtId="0" fontId="18" fillId="0" borderId="8" xfId="50" applyFont="1" applyFill="1" applyBorder="1" applyAlignment="1">
      <alignment horizontal="left" vertical="center" wrapText="1"/>
    </xf>
    <xf numFmtId="0" fontId="1" fillId="0" borderId="2" xfId="50" applyFont="1" applyFill="1" applyBorder="1" applyAlignment="1">
      <alignment horizontal="left" vertical="center" wrapText="1"/>
    </xf>
    <xf numFmtId="0" fontId="1" fillId="0" borderId="2" xfId="50" applyFont="1" applyFill="1" applyBorder="1" applyAlignment="1">
      <alignment horizontal="left" vertical="top" wrapText="1"/>
    </xf>
    <xf numFmtId="0" fontId="1" fillId="0" borderId="3" xfId="50" applyFont="1" applyFill="1" applyBorder="1" applyAlignment="1">
      <alignment horizontal="left" vertical="top" wrapTex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center" vertical="center" wrapText="1"/>
    </xf>
    <xf numFmtId="0" fontId="19" fillId="0" borderId="0" xfId="50" applyFont="1" applyBorder="1" applyAlignment="1">
      <alignment vertical="center"/>
    </xf>
    <xf numFmtId="0" fontId="7" fillId="0" borderId="4" xfId="50" applyFont="1" applyFill="1" applyBorder="1" applyAlignment="1">
      <alignment horizontal="center" vertical="center" shrinkToFit="1"/>
    </xf>
    <xf numFmtId="0" fontId="4" fillId="0" borderId="4" xfId="50" applyFont="1" applyFill="1" applyBorder="1" applyAlignment="1">
      <alignment horizontal="center" vertical="center" wrapText="1"/>
    </xf>
    <xf numFmtId="176" fontId="7" fillId="0" borderId="2" xfId="50" applyNumberFormat="1" applyFont="1" applyFill="1" applyBorder="1" applyAlignment="1">
      <alignment horizontal="center" vertical="center" shrinkToFit="1"/>
    </xf>
    <xf numFmtId="176" fontId="7" fillId="0" borderId="4" xfId="50" applyNumberFormat="1" applyFont="1" applyFill="1" applyBorder="1" applyAlignment="1">
      <alignment horizontal="center" vertical="center" shrinkToFit="1"/>
    </xf>
    <xf numFmtId="0" fontId="1" fillId="0" borderId="0" xfId="50" applyFont="1" applyFill="1" applyBorder="1" applyAlignment="1">
      <alignment horizontal="center" vertical="center" shrinkToFit="1"/>
    </xf>
    <xf numFmtId="0" fontId="9" fillId="0" borderId="3" xfId="50" applyFont="1" applyFill="1" applyBorder="1" applyAlignment="1">
      <alignment horizontal="center" vertical="center"/>
    </xf>
    <xf numFmtId="0" fontId="9" fillId="0" borderId="4" xfId="50" applyFont="1" applyFill="1" applyBorder="1" applyAlignment="1">
      <alignment horizontal="center" vertical="center"/>
    </xf>
    <xf numFmtId="176" fontId="14" fillId="0" borderId="2" xfId="50" applyNumberFormat="1" applyFont="1" applyFill="1" applyBorder="1" applyAlignment="1">
      <alignment horizontal="center" vertical="center" wrapText="1"/>
    </xf>
    <xf numFmtId="176" fontId="14" fillId="0" borderId="4" xfId="50" applyNumberFormat="1" applyFont="1" applyFill="1" applyBorder="1" applyAlignment="1">
      <alignment horizontal="center" vertical="center" wrapText="1"/>
    </xf>
    <xf numFmtId="0" fontId="1" fillId="0" borderId="0" xfId="50" applyFont="1" applyFill="1" applyBorder="1" applyAlignment="1">
      <alignment horizontal="center" vertical="center" wrapText="1"/>
    </xf>
    <xf numFmtId="0" fontId="20" fillId="0" borderId="2" xfId="50" applyFont="1" applyBorder="1" applyAlignment="1">
      <alignment horizontal="center" vertical="center" wrapText="1"/>
    </xf>
    <xf numFmtId="0" fontId="20" fillId="0" borderId="4" xfId="50" applyFont="1" applyBorder="1" applyAlignment="1">
      <alignment horizontal="center" vertical="center" wrapText="1"/>
    </xf>
    <xf numFmtId="176" fontId="20" fillId="0" borderId="1" xfId="50" applyNumberFormat="1" applyFont="1" applyFill="1" applyBorder="1" applyAlignment="1">
      <alignment horizontal="center" vertical="center" wrapText="1"/>
    </xf>
    <xf numFmtId="176" fontId="4" fillId="3" borderId="1" xfId="50" applyNumberFormat="1" applyFont="1" applyFill="1" applyBorder="1" applyAlignment="1">
      <alignment horizontal="right" vertical="center" shrinkToFit="1"/>
    </xf>
    <xf numFmtId="9" fontId="11" fillId="0" borderId="1" xfId="50" applyNumberFormat="1" applyFont="1" applyFill="1" applyBorder="1" applyAlignment="1">
      <alignment horizontal="center" vertical="center" wrapText="1"/>
    </xf>
    <xf numFmtId="176" fontId="1" fillId="3" borderId="1" xfId="50" applyNumberFormat="1" applyFont="1" applyFill="1" applyBorder="1" applyAlignment="1">
      <alignment horizontal="right" vertical="center" shrinkToFit="1"/>
    </xf>
    <xf numFmtId="0" fontId="2" fillId="0" borderId="0" xfId="50" applyFont="1" applyFill="1" applyBorder="1" applyAlignment="1">
      <alignment horizontal="center" vertical="center" wrapText="1"/>
    </xf>
    <xf numFmtId="176" fontId="21" fillId="0" borderId="1" xfId="50" applyNumberFormat="1" applyFont="1" applyFill="1" applyBorder="1" applyAlignment="1">
      <alignment horizontal="right" vertical="center" shrinkToFit="1"/>
    </xf>
    <xf numFmtId="176" fontId="17" fillId="3" borderId="1" xfId="50" applyNumberFormat="1" applyFont="1" applyFill="1" applyBorder="1" applyAlignment="1">
      <alignment horizontal="right" vertical="center" shrinkToFit="1"/>
    </xf>
    <xf numFmtId="176" fontId="4" fillId="0" borderId="1" xfId="50" applyNumberFormat="1" applyFont="1" applyFill="1" applyBorder="1" applyAlignment="1">
      <alignment horizontal="right" vertical="center"/>
    </xf>
    <xf numFmtId="176" fontId="4" fillId="0" borderId="1" xfId="50" applyNumberFormat="1" applyFont="1" applyFill="1" applyBorder="1" applyAlignment="1">
      <alignment vertical="center" wrapText="1"/>
    </xf>
    <xf numFmtId="176" fontId="3" fillId="3" borderId="1" xfId="50" applyNumberFormat="1" applyFont="1" applyFill="1" applyBorder="1" applyAlignment="1">
      <alignment horizontal="right" vertical="center" shrinkToFit="1"/>
    </xf>
    <xf numFmtId="176" fontId="3" fillId="0" borderId="1" xfId="50" applyNumberFormat="1" applyFont="1" applyFill="1" applyBorder="1" applyAlignment="1">
      <alignment horizontal="right" vertical="center"/>
    </xf>
    <xf numFmtId="176" fontId="3" fillId="0" borderId="1" xfId="50" applyNumberFormat="1" applyFont="1" applyFill="1" applyBorder="1" applyAlignment="1">
      <alignment vertical="center" wrapText="1"/>
    </xf>
    <xf numFmtId="0" fontId="3" fillId="0" borderId="0" xfId="50" applyFont="1" applyFill="1" applyBorder="1" applyAlignment="1">
      <alignment horizontal="center" vertical="center" wrapText="1"/>
    </xf>
    <xf numFmtId="9" fontId="12" fillId="0" borderId="1" xfId="50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176" fontId="3" fillId="0" borderId="5" xfId="50" applyNumberFormat="1" applyFont="1" applyFill="1" applyBorder="1" applyAlignment="1">
      <alignment horizontal="center" vertical="center" wrapText="1"/>
    </xf>
    <xf numFmtId="176" fontId="3" fillId="3" borderId="5" xfId="50" applyNumberFormat="1" applyFont="1" applyFill="1" applyBorder="1" applyAlignment="1">
      <alignment horizontal="right" vertical="center" shrinkToFit="1"/>
    </xf>
    <xf numFmtId="0" fontId="3" fillId="0" borderId="1" xfId="50" applyFont="1" applyFill="1" applyBorder="1" applyAlignment="1">
      <alignment horizontal="right" vertical="center"/>
    </xf>
    <xf numFmtId="176" fontId="3" fillId="0" borderId="9" xfId="50" applyNumberFormat="1" applyFont="1" applyFill="1" applyBorder="1" applyAlignment="1">
      <alignment horizontal="center" vertical="center" wrapText="1"/>
    </xf>
    <xf numFmtId="176" fontId="3" fillId="3" borderId="9" xfId="50" applyNumberFormat="1" applyFont="1" applyFill="1" applyBorder="1" applyAlignment="1">
      <alignment horizontal="right" vertical="center" shrinkToFit="1"/>
    </xf>
    <xf numFmtId="9" fontId="1" fillId="0" borderId="1" xfId="50" applyNumberFormat="1" applyFont="1" applyFill="1" applyBorder="1" applyAlignment="1">
      <alignment horizontal="center" vertical="center" wrapText="1"/>
    </xf>
    <xf numFmtId="176" fontId="22" fillId="0" borderId="1" xfId="50" applyNumberFormat="1" applyFont="1" applyFill="1" applyBorder="1" applyAlignment="1">
      <alignment horizontal="right" vertical="center" shrinkToFit="1"/>
    </xf>
    <xf numFmtId="176" fontId="22" fillId="0" borderId="1" xfId="50" applyNumberFormat="1" applyFont="1" applyFill="1" applyBorder="1" applyAlignment="1">
      <alignment horizontal="center" vertical="center" wrapText="1"/>
    </xf>
    <xf numFmtId="176" fontId="1" fillId="0" borderId="6" xfId="50" applyNumberFormat="1" applyFont="1" applyFill="1" applyBorder="1" applyAlignment="1">
      <alignment horizontal="center" vertical="center" wrapText="1"/>
    </xf>
    <xf numFmtId="176" fontId="1" fillId="3" borderId="6" xfId="50" applyNumberFormat="1" applyFont="1" applyFill="1" applyBorder="1" applyAlignment="1">
      <alignment horizontal="right" vertical="center" shrinkToFit="1"/>
    </xf>
    <xf numFmtId="176" fontId="21" fillId="0" borderId="1" xfId="50" applyNumberFormat="1" applyFont="1" applyFill="1" applyBorder="1" applyAlignment="1">
      <alignment horizontal="center" vertical="center" wrapText="1"/>
    </xf>
    <xf numFmtId="176" fontId="20" fillId="0" borderId="1" xfId="50" applyNumberFormat="1" applyFont="1" applyFill="1" applyBorder="1" applyAlignment="1">
      <alignment horizontal="right" vertical="center" shrinkToFit="1"/>
    </xf>
    <xf numFmtId="0" fontId="4" fillId="0" borderId="0" xfId="50" applyFont="1" applyFill="1" applyBorder="1" applyAlignment="1">
      <alignment horizontal="center" vertical="center" wrapText="1"/>
    </xf>
    <xf numFmtId="176" fontId="1" fillId="3" borderId="1" xfId="50" applyNumberFormat="1" applyFont="1" applyFill="1" applyBorder="1" applyAlignment="1">
      <alignment horizontal="center" vertical="center" shrinkToFit="1"/>
    </xf>
    <xf numFmtId="176" fontId="20" fillId="0" borderId="1" xfId="50" applyNumberFormat="1" applyFont="1" applyFill="1" applyBorder="1" applyAlignment="1">
      <alignment vertical="center" shrinkToFit="1"/>
    </xf>
    <xf numFmtId="176" fontId="23" fillId="0" borderId="1" xfId="50" applyNumberFormat="1" applyFont="1" applyFill="1" applyBorder="1" applyAlignment="1">
      <alignment vertical="center" wrapText="1"/>
    </xf>
    <xf numFmtId="176" fontId="4" fillId="0" borderId="5" xfId="50" applyNumberFormat="1" applyFont="1" applyFill="1" applyBorder="1" applyAlignment="1">
      <alignment horizontal="center" vertical="center" shrinkToFit="1"/>
    </xf>
    <xf numFmtId="176" fontId="4" fillId="0" borderId="1" xfId="50" applyNumberFormat="1" applyFont="1" applyFill="1" applyBorder="1" applyAlignment="1">
      <alignment horizontal="left" vertical="center"/>
    </xf>
    <xf numFmtId="176" fontId="4" fillId="0" borderId="6" xfId="50" applyNumberFormat="1" applyFont="1" applyFill="1" applyBorder="1" applyAlignment="1">
      <alignment horizontal="center" vertical="center" shrinkToFit="1"/>
    </xf>
    <xf numFmtId="176" fontId="16" fillId="0" borderId="0" xfId="50" applyNumberFormat="1" applyFont="1" applyFill="1" applyBorder="1" applyAlignment="1">
      <alignment horizontal="center" vertical="center" wrapText="1"/>
    </xf>
    <xf numFmtId="0" fontId="24" fillId="2" borderId="10" xfId="50" applyFont="1" applyFill="1" applyBorder="1" applyAlignment="1">
      <alignment horizontal="center" vertical="center" wrapText="1"/>
    </xf>
    <xf numFmtId="0" fontId="24" fillId="2" borderId="11" xfId="50" applyFont="1" applyFill="1" applyBorder="1" applyAlignment="1">
      <alignment horizontal="center" vertical="center" wrapText="1"/>
    </xf>
    <xf numFmtId="0" fontId="24" fillId="2" borderId="12" xfId="50" applyFont="1" applyFill="1" applyBorder="1" applyAlignment="1">
      <alignment horizontal="center" vertical="center" wrapText="1"/>
    </xf>
    <xf numFmtId="0" fontId="24" fillId="2" borderId="7" xfId="50" applyFont="1" applyFill="1" applyBorder="1" applyAlignment="1">
      <alignment horizontal="center" vertical="center" wrapText="1"/>
    </xf>
    <xf numFmtId="0" fontId="24" fillId="2" borderId="8" xfId="50" applyFont="1" applyFill="1" applyBorder="1" applyAlignment="1">
      <alignment horizontal="center" vertical="center" wrapText="1"/>
    </xf>
    <xf numFmtId="0" fontId="24" fillId="2" borderId="13" xfId="50" applyFont="1" applyFill="1" applyBorder="1" applyAlignment="1">
      <alignment horizontal="center" vertical="center" wrapText="1"/>
    </xf>
    <xf numFmtId="180" fontId="4" fillId="2" borderId="0" xfId="50" applyNumberFormat="1" applyFont="1" applyFill="1" applyBorder="1" applyAlignment="1">
      <alignment horizontal="center" vertical="center"/>
    </xf>
    <xf numFmtId="0" fontId="1" fillId="2" borderId="8" xfId="50" applyFont="1" applyFill="1" applyBorder="1" applyAlignment="1">
      <alignment horizontal="left" vertical="center" wrapText="1"/>
    </xf>
    <xf numFmtId="0" fontId="1" fillId="2" borderId="13" xfId="50" applyFont="1" applyFill="1" applyBorder="1" applyAlignment="1">
      <alignment horizontal="left" vertical="center" wrapText="1"/>
    </xf>
    <xf numFmtId="0" fontId="18" fillId="0" borderId="3" xfId="50" applyFont="1" applyFill="1" applyBorder="1" applyAlignment="1">
      <alignment horizontal="left" vertical="center" wrapText="1"/>
    </xf>
    <xf numFmtId="0" fontId="18" fillId="0" borderId="4" xfId="50" applyFont="1" applyFill="1" applyBorder="1" applyAlignment="1">
      <alignment horizontal="left" vertical="center" wrapText="1"/>
    </xf>
    <xf numFmtId="0" fontId="1" fillId="0" borderId="4" xfId="50" applyFont="1" applyFill="1" applyBorder="1" applyAlignment="1">
      <alignment horizontal="left" vertical="center" wrapText="1"/>
    </xf>
    <xf numFmtId="0" fontId="1" fillId="0" borderId="4" xfId="50" applyFont="1" applyFill="1" applyBorder="1" applyAlignment="1">
      <alignment horizontal="left" vertical="top" wrapText="1"/>
    </xf>
    <xf numFmtId="0" fontId="1" fillId="0" borderId="0" xfId="50" applyFont="1" applyFill="1" applyBorder="1" applyAlignment="1">
      <alignment horizontal="left" vertical="center" shrinkToFit="1"/>
    </xf>
    <xf numFmtId="0" fontId="25" fillId="0" borderId="1" xfId="0" applyFont="1" applyBorder="1" applyAlignment="1">
      <alignment horizontal="left" vertical="center"/>
    </xf>
    <xf numFmtId="0" fontId="25" fillId="0" borderId="4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shrinkToFit="1"/>
    </xf>
    <xf numFmtId="0" fontId="4" fillId="4" borderId="1" xfId="0" applyNumberFormat="1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26" fillId="0" borderId="0" xfId="50" applyFont="1">
      <alignment vertical="center"/>
    </xf>
    <xf numFmtId="0" fontId="27" fillId="0" borderId="0" xfId="50" applyFont="1">
      <alignment vertical="center"/>
    </xf>
    <xf numFmtId="0" fontId="28" fillId="0" borderId="0" xfId="50" applyFont="1">
      <alignment vertical="center"/>
    </xf>
    <xf numFmtId="0" fontId="1" fillId="0" borderId="0" xfId="50" applyFont="1" applyFill="1" applyAlignment="1">
      <alignment horizontal="center" vertical="center"/>
    </xf>
    <xf numFmtId="180" fontId="1" fillId="0" borderId="0" xfId="50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vertical="center"/>
    </xf>
    <xf numFmtId="0" fontId="5" fillId="0" borderId="0" xfId="50" applyFont="1" applyAlignment="1">
      <alignment horizontal="center" vertical="center"/>
    </xf>
    <xf numFmtId="0" fontId="30" fillId="0" borderId="1" xfId="0" applyFont="1" applyBorder="1">
      <alignment vertical="center"/>
    </xf>
    <xf numFmtId="9" fontId="1" fillId="0" borderId="1" xfId="19" applyNumberFormat="1" applyFont="1" applyFill="1" applyBorder="1" applyAlignment="1">
      <alignment horizontal="center" vertical="center" wrapText="1"/>
    </xf>
    <xf numFmtId="9" fontId="13" fillId="0" borderId="1" xfId="50" applyNumberFormat="1" applyFont="1" applyFill="1" applyBorder="1" applyAlignment="1">
      <alignment horizontal="center" vertical="center" wrapText="1"/>
    </xf>
    <xf numFmtId="176" fontId="21" fillId="0" borderId="1" xfId="50" applyNumberFormat="1" applyFont="1" applyFill="1" applyBorder="1" applyAlignment="1">
      <alignment vertical="center" shrinkToFit="1"/>
    </xf>
    <xf numFmtId="176" fontId="31" fillId="0" borderId="1" xfId="50" applyNumberFormat="1" applyFont="1" applyFill="1" applyBorder="1" applyAlignment="1">
      <alignment vertical="center" wrapText="1"/>
    </xf>
    <xf numFmtId="176" fontId="1" fillId="0" borderId="5" xfId="50" applyNumberFormat="1" applyFont="1" applyFill="1" applyBorder="1" applyAlignment="1">
      <alignment horizontal="center" vertical="center" shrinkToFit="1"/>
    </xf>
    <xf numFmtId="176" fontId="1" fillId="0" borderId="1" xfId="50" applyNumberFormat="1" applyFont="1" applyFill="1" applyBorder="1" applyAlignment="1">
      <alignment horizontal="left" vertical="center"/>
    </xf>
    <xf numFmtId="176" fontId="1" fillId="0" borderId="1" xfId="50" applyNumberFormat="1" applyFont="1" applyFill="1" applyBorder="1" applyAlignment="1">
      <alignment horizontal="right" vertical="center"/>
    </xf>
    <xf numFmtId="176" fontId="1" fillId="0" borderId="6" xfId="50" applyNumberFormat="1" applyFont="1" applyFill="1" applyBorder="1" applyAlignment="1">
      <alignment horizontal="center" vertical="center" shrinkToFit="1"/>
    </xf>
    <xf numFmtId="0" fontId="32" fillId="0" borderId="1" xfId="50" applyFont="1" applyFill="1" applyBorder="1" applyAlignment="1">
      <alignment horizontal="left" vertical="center"/>
    </xf>
    <xf numFmtId="0" fontId="24" fillId="2" borderId="2" xfId="50" applyFont="1" applyFill="1" applyBorder="1" applyAlignment="1">
      <alignment horizontal="center" vertical="center" wrapText="1"/>
    </xf>
    <xf numFmtId="0" fontId="24" fillId="2" borderId="3" xfId="50" applyFont="1" applyFill="1" applyBorder="1" applyAlignment="1">
      <alignment horizontal="center" vertical="center" wrapText="1"/>
    </xf>
    <xf numFmtId="0" fontId="24" fillId="2" borderId="4" xfId="50" applyFont="1" applyFill="1" applyBorder="1" applyAlignment="1">
      <alignment horizontal="center" vertical="center" wrapText="1"/>
    </xf>
    <xf numFmtId="0" fontId="24" fillId="2" borderId="1" xfId="50" applyFont="1" applyFill="1" applyBorder="1" applyAlignment="1">
      <alignment horizontal="center" vertical="center" wrapText="1"/>
    </xf>
    <xf numFmtId="176" fontId="4" fillId="3" borderId="1" xfId="50" applyNumberFormat="1" applyFont="1" applyFill="1" applyBorder="1" applyAlignment="1">
      <alignment horizontal="center" vertical="center" shrinkToFit="1"/>
    </xf>
    <xf numFmtId="176" fontId="3" fillId="3" borderId="1" xfId="50" applyNumberFormat="1" applyFont="1" applyFill="1" applyBorder="1" applyAlignment="1">
      <alignment horizontal="center" vertical="center" shrinkToFit="1"/>
    </xf>
    <xf numFmtId="176" fontId="3" fillId="3" borderId="5" xfId="50" applyNumberFormat="1" applyFont="1" applyFill="1" applyBorder="1" applyAlignment="1">
      <alignment horizontal="center" vertical="center" shrinkToFit="1"/>
    </xf>
    <xf numFmtId="176" fontId="3" fillId="3" borderId="9" xfId="50" applyNumberFormat="1" applyFont="1" applyFill="1" applyBorder="1" applyAlignment="1">
      <alignment horizontal="center" vertical="center" shrinkToFit="1"/>
    </xf>
    <xf numFmtId="176" fontId="1" fillId="3" borderId="6" xfId="50" applyNumberFormat="1" applyFont="1" applyFill="1" applyBorder="1" applyAlignment="1">
      <alignment horizontal="center" vertical="center" shrinkToFit="1"/>
    </xf>
    <xf numFmtId="0" fontId="1" fillId="2" borderId="5" xfId="50" applyFont="1" applyFill="1" applyBorder="1" applyAlignment="1">
      <alignment horizontal="center" vertical="center" wrapText="1"/>
    </xf>
    <xf numFmtId="0" fontId="1" fillId="2" borderId="6" xfId="50" applyFont="1" applyFill="1" applyBorder="1" applyAlignment="1">
      <alignment horizontal="center" vertical="center" wrapText="1"/>
    </xf>
    <xf numFmtId="176" fontId="1" fillId="0" borderId="5" xfId="50" applyNumberFormat="1" applyFont="1" applyFill="1" applyBorder="1" applyAlignment="1">
      <alignment horizontal="center" vertical="center" wrapText="1"/>
    </xf>
    <xf numFmtId="176" fontId="1" fillId="3" borderId="5" xfId="50" applyNumberFormat="1" applyFont="1" applyFill="1" applyBorder="1" applyAlignment="1">
      <alignment horizontal="center" vertical="center" shrinkToFit="1"/>
    </xf>
    <xf numFmtId="0" fontId="1" fillId="0" borderId="1" xfId="50" applyFont="1" applyFill="1" applyBorder="1" applyAlignment="1">
      <alignment horizontal="right" vertical="center"/>
    </xf>
    <xf numFmtId="176" fontId="1" fillId="0" borderId="9" xfId="50" applyNumberFormat="1" applyFont="1" applyFill="1" applyBorder="1" applyAlignment="1">
      <alignment horizontal="center" vertical="center" wrapText="1"/>
    </xf>
    <xf numFmtId="176" fontId="1" fillId="3" borderId="9" xfId="50" applyNumberFormat="1" applyFont="1" applyFill="1" applyBorder="1" applyAlignment="1">
      <alignment horizontal="center" vertical="center" shrinkToFit="1"/>
    </xf>
    <xf numFmtId="0" fontId="33" fillId="5" borderId="1" xfId="5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11.png"/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11.png"/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371475</xdr:colOff>
      <xdr:row>6</xdr:row>
      <xdr:rowOff>95250</xdr:rowOff>
    </xdr:from>
    <xdr:to>
      <xdr:col>25</xdr:col>
      <xdr:colOff>598805</xdr:colOff>
      <xdr:row>22</xdr:row>
      <xdr:rowOff>246380</xdr:rowOff>
    </xdr:to>
    <xdr:pic>
      <xdr:nvPicPr>
        <xdr:cNvPr id="2" name="图片 1" descr="]_A}6VAU]FI9K_X88VQ9B8Y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00" y="1996440"/>
          <a:ext cx="7894955" cy="4954905"/>
        </a:xfrm>
        <a:prstGeom prst="rect">
          <a:avLst/>
        </a:prstGeom>
      </xdr:spPr>
    </xdr:pic>
    <xdr:clientData/>
  </xdr:twoCellAnchor>
  <xdr:twoCellAnchor editAs="oneCell">
    <xdr:from>
      <xdr:col>16</xdr:col>
      <xdr:colOff>287020</xdr:colOff>
      <xdr:row>6</xdr:row>
      <xdr:rowOff>85725</xdr:rowOff>
    </xdr:from>
    <xdr:to>
      <xdr:col>22</xdr:col>
      <xdr:colOff>125095</xdr:colOff>
      <xdr:row>30</xdr:row>
      <xdr:rowOff>522605</xdr:rowOff>
    </xdr:to>
    <xdr:pic>
      <xdr:nvPicPr>
        <xdr:cNvPr id="4" name="图片 3" descr="3F310E20EA4D0FF121ACAF25E87B3005"/>
        <xdr:cNvPicPr>
          <a:picLocks noChangeAspect="1"/>
        </xdr:cNvPicPr>
      </xdr:nvPicPr>
      <xdr:blipFill>
        <a:blip r:embed="rId2"/>
        <a:srcRect l="-5710" t="-16026" r="9678" b="8320"/>
        <a:stretch>
          <a:fillRect/>
        </a:stretch>
      </xdr:blipFill>
      <xdr:spPr>
        <a:xfrm>
          <a:off x="9440545" y="1986915"/>
          <a:ext cx="5286375" cy="8760460"/>
        </a:xfrm>
        <a:prstGeom prst="rect">
          <a:avLst/>
        </a:prstGeom>
      </xdr:spPr>
    </xdr:pic>
    <xdr:clientData/>
  </xdr:twoCellAnchor>
  <xdr:twoCellAnchor editAs="oneCell">
    <xdr:from>
      <xdr:col>16</xdr:col>
      <xdr:colOff>66675</xdr:colOff>
      <xdr:row>11</xdr:row>
      <xdr:rowOff>28575</xdr:rowOff>
    </xdr:from>
    <xdr:to>
      <xdr:col>21</xdr:col>
      <xdr:colOff>161290</xdr:colOff>
      <xdr:row>13</xdr:row>
      <xdr:rowOff>180975</xdr:rowOff>
    </xdr:to>
    <xdr:pic>
      <xdr:nvPicPr>
        <xdr:cNvPr id="6" name="图片 5" descr="GHG5QZHMH7V73ZVX7$P5[OM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20200" y="3246120"/>
          <a:ext cx="4638040" cy="786130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15</xdr:row>
      <xdr:rowOff>244475</xdr:rowOff>
    </xdr:from>
    <xdr:to>
      <xdr:col>10</xdr:col>
      <xdr:colOff>533400</xdr:colOff>
      <xdr:row>22</xdr:row>
      <xdr:rowOff>5715</xdr:rowOff>
    </xdr:to>
    <xdr:pic>
      <xdr:nvPicPr>
        <xdr:cNvPr id="7" name="图片 6" descr="%%J@0SKNV{RPUBTWA0Y99}M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86150" y="4857115"/>
          <a:ext cx="2286000" cy="1853565"/>
        </a:xfrm>
        <a:prstGeom prst="rect">
          <a:avLst/>
        </a:prstGeom>
      </xdr:spPr>
    </xdr:pic>
    <xdr:clientData/>
  </xdr:twoCellAnchor>
  <xdr:twoCellAnchor editAs="oneCell">
    <xdr:from>
      <xdr:col>16</xdr:col>
      <xdr:colOff>330200</xdr:colOff>
      <xdr:row>22</xdr:row>
      <xdr:rowOff>123825</xdr:rowOff>
    </xdr:from>
    <xdr:to>
      <xdr:col>20</xdr:col>
      <xdr:colOff>551815</xdr:colOff>
      <xdr:row>27</xdr:row>
      <xdr:rowOff>114300</xdr:rowOff>
    </xdr:to>
    <xdr:pic>
      <xdr:nvPicPr>
        <xdr:cNvPr id="8" name="图片 7" descr="_G1~BTOVGFLI54D)ZI7ILI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483725" y="6828790"/>
          <a:ext cx="3964940" cy="1795780"/>
        </a:xfrm>
        <a:prstGeom prst="rect">
          <a:avLst/>
        </a:prstGeom>
      </xdr:spPr>
    </xdr:pic>
    <xdr:clientData/>
  </xdr:twoCellAnchor>
  <xdr:twoCellAnchor editAs="oneCell">
    <xdr:from>
      <xdr:col>15</xdr:col>
      <xdr:colOff>631825</xdr:colOff>
      <xdr:row>9</xdr:row>
      <xdr:rowOff>136525</xdr:rowOff>
    </xdr:from>
    <xdr:to>
      <xdr:col>19</xdr:col>
      <xdr:colOff>1542415</xdr:colOff>
      <xdr:row>19</xdr:row>
      <xdr:rowOff>124460</xdr:rowOff>
    </xdr:to>
    <xdr:pic>
      <xdr:nvPicPr>
        <xdr:cNvPr id="9" name="图片 8" descr="3JBO[M``%}CIVME[H6D5_$W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37625" y="2922905"/>
          <a:ext cx="3691890" cy="3081655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37</xdr:row>
      <xdr:rowOff>161925</xdr:rowOff>
    </xdr:from>
    <xdr:to>
      <xdr:col>11</xdr:col>
      <xdr:colOff>342265</xdr:colOff>
      <xdr:row>69</xdr:row>
      <xdr:rowOff>142240</xdr:rowOff>
    </xdr:to>
    <xdr:pic>
      <xdr:nvPicPr>
        <xdr:cNvPr id="3" name="图片 2" descr="211Y%@3`S(Q%S~9`6}MAOLT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47750" y="11948795"/>
          <a:ext cx="5133340" cy="5466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733425</xdr:colOff>
      <xdr:row>0</xdr:row>
      <xdr:rowOff>210820</xdr:rowOff>
    </xdr:from>
    <xdr:to>
      <xdr:col>21</xdr:col>
      <xdr:colOff>628650</xdr:colOff>
      <xdr:row>29</xdr:row>
      <xdr:rowOff>407035</xdr:rowOff>
    </xdr:to>
    <xdr:pic>
      <xdr:nvPicPr>
        <xdr:cNvPr id="9" name="图片 8" descr="3F310E20EA4D0FF121ACAF25E87B3005"/>
        <xdr:cNvPicPr>
          <a:picLocks noChangeAspect="1"/>
        </xdr:cNvPicPr>
      </xdr:nvPicPr>
      <xdr:blipFill>
        <a:blip r:embed="rId1"/>
        <a:srcRect l="-5710" t="-16026" r="9678" b="8320"/>
        <a:stretch>
          <a:fillRect/>
        </a:stretch>
      </xdr:blipFill>
      <xdr:spPr>
        <a:xfrm>
          <a:off x="9039225" y="210820"/>
          <a:ext cx="5286375" cy="87604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733425</xdr:colOff>
      <xdr:row>0</xdr:row>
      <xdr:rowOff>210820</xdr:rowOff>
    </xdr:from>
    <xdr:to>
      <xdr:col>21</xdr:col>
      <xdr:colOff>628650</xdr:colOff>
      <xdr:row>29</xdr:row>
      <xdr:rowOff>407035</xdr:rowOff>
    </xdr:to>
    <xdr:pic>
      <xdr:nvPicPr>
        <xdr:cNvPr id="2" name="图片 1" descr="3F310E20EA4D0FF121ACAF25E87B3005"/>
        <xdr:cNvPicPr>
          <a:picLocks noChangeAspect="1"/>
        </xdr:cNvPicPr>
      </xdr:nvPicPr>
      <xdr:blipFill>
        <a:blip r:embed="rId1"/>
        <a:srcRect l="-5710" t="-16026" r="9678" b="8320"/>
        <a:stretch>
          <a:fillRect/>
        </a:stretch>
      </xdr:blipFill>
      <xdr:spPr>
        <a:xfrm>
          <a:off x="9039225" y="210820"/>
          <a:ext cx="5286375" cy="8760460"/>
        </a:xfrm>
        <a:prstGeom prst="rect">
          <a:avLst/>
        </a:prstGeom>
      </xdr:spPr>
    </xdr:pic>
    <xdr:clientData/>
  </xdr:twoCellAnchor>
  <xdr:twoCellAnchor editAs="oneCell">
    <xdr:from>
      <xdr:col>3</xdr:col>
      <xdr:colOff>178435</xdr:colOff>
      <xdr:row>39</xdr:row>
      <xdr:rowOff>51435</xdr:rowOff>
    </xdr:from>
    <xdr:to>
      <xdr:col>12</xdr:col>
      <xdr:colOff>182880</xdr:colOff>
      <xdr:row>70</xdr:row>
      <xdr:rowOff>117475</xdr:rowOff>
    </xdr:to>
    <xdr:pic>
      <xdr:nvPicPr>
        <xdr:cNvPr id="3" name="图片 2" descr="_[UA$@63LJ[4)7%P$SV3KA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35710" y="11892280"/>
          <a:ext cx="5643245" cy="53809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23</xdr:col>
      <xdr:colOff>224790</xdr:colOff>
      <xdr:row>0</xdr:row>
      <xdr:rowOff>106680</xdr:rowOff>
    </xdr:from>
    <xdr:to>
      <xdr:col>27</xdr:col>
      <xdr:colOff>1062990</xdr:colOff>
      <xdr:row>29</xdr:row>
      <xdr:rowOff>48895</xdr:rowOff>
    </xdr:to>
    <xdr:pic>
      <xdr:nvPicPr>
        <xdr:cNvPr id="2" name="图片 1" descr="3F310E20EA4D0FF121ACAF25E87B3005"/>
        <xdr:cNvPicPr>
          <a:picLocks noChangeAspect="1"/>
        </xdr:cNvPicPr>
      </xdr:nvPicPr>
      <xdr:blipFill>
        <a:blip r:embed="rId1"/>
        <a:srcRect l="-5710" t="-16026" r="9678" b="8320"/>
        <a:stretch>
          <a:fillRect/>
        </a:stretch>
      </xdr:blipFill>
      <xdr:spPr>
        <a:xfrm>
          <a:off x="15512415" y="106680"/>
          <a:ext cx="5286375" cy="8760460"/>
        </a:xfrm>
        <a:prstGeom prst="rect">
          <a:avLst/>
        </a:prstGeom>
      </xdr:spPr>
    </xdr:pic>
    <xdr:clientData/>
  </xdr:twoCellAnchor>
  <xdr:twoCellAnchor editAs="oneCell">
    <xdr:from>
      <xdr:col>15</xdr:col>
      <xdr:colOff>219710</xdr:colOff>
      <xdr:row>0</xdr:row>
      <xdr:rowOff>635</xdr:rowOff>
    </xdr:from>
    <xdr:to>
      <xdr:col>24</xdr:col>
      <xdr:colOff>384175</xdr:colOff>
      <xdr:row>17</xdr:row>
      <xdr:rowOff>172085</xdr:rowOff>
    </xdr:to>
    <xdr:pic>
      <xdr:nvPicPr>
        <xdr:cNvPr id="4" name="图片 3" descr="8@M3]PUOWA0RI{HKHUFBW5K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25510" y="635"/>
          <a:ext cx="7832090" cy="5152390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22</xdr:row>
      <xdr:rowOff>79375</xdr:rowOff>
    </xdr:from>
    <xdr:to>
      <xdr:col>8</xdr:col>
      <xdr:colOff>387350</xdr:colOff>
      <xdr:row>24</xdr:row>
      <xdr:rowOff>85090</xdr:rowOff>
    </xdr:to>
    <xdr:pic>
      <xdr:nvPicPr>
        <xdr:cNvPr id="5" name="图片 4" descr="4V3VJW5JAK{F4T(O]1~RAE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47875" y="6584315"/>
          <a:ext cx="2520950" cy="513715"/>
        </a:xfrm>
        <a:prstGeom prst="rect">
          <a:avLst/>
        </a:prstGeom>
      </xdr:spPr>
    </xdr:pic>
    <xdr:clientData/>
  </xdr:twoCellAnchor>
  <xdr:twoCellAnchor editAs="oneCell">
    <xdr:from>
      <xdr:col>3</xdr:col>
      <xdr:colOff>579120</xdr:colOff>
      <xdr:row>38</xdr:row>
      <xdr:rowOff>28575</xdr:rowOff>
    </xdr:from>
    <xdr:to>
      <xdr:col>11</xdr:col>
      <xdr:colOff>333375</xdr:colOff>
      <xdr:row>71</xdr:row>
      <xdr:rowOff>3175</xdr:rowOff>
    </xdr:to>
    <xdr:pic>
      <xdr:nvPicPr>
        <xdr:cNvPr id="6" name="图片 5" descr="KAK%B]%}0LK_V$2S%[4Q%P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36395" y="11951970"/>
          <a:ext cx="4535805" cy="5632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23</xdr:col>
      <xdr:colOff>224790</xdr:colOff>
      <xdr:row>0</xdr:row>
      <xdr:rowOff>106680</xdr:rowOff>
    </xdr:from>
    <xdr:to>
      <xdr:col>27</xdr:col>
      <xdr:colOff>1062990</xdr:colOff>
      <xdr:row>29</xdr:row>
      <xdr:rowOff>48895</xdr:rowOff>
    </xdr:to>
    <xdr:pic>
      <xdr:nvPicPr>
        <xdr:cNvPr id="2" name="图片 1" descr="3F310E20EA4D0FF121ACAF25E87B3005"/>
        <xdr:cNvPicPr>
          <a:picLocks noChangeAspect="1"/>
        </xdr:cNvPicPr>
      </xdr:nvPicPr>
      <xdr:blipFill>
        <a:blip r:embed="rId1"/>
        <a:srcRect l="-5710" t="-16026" r="9678" b="8320"/>
        <a:stretch>
          <a:fillRect/>
        </a:stretch>
      </xdr:blipFill>
      <xdr:spPr>
        <a:xfrm>
          <a:off x="15512415" y="106680"/>
          <a:ext cx="5286375" cy="8760460"/>
        </a:xfrm>
        <a:prstGeom prst="rect">
          <a:avLst/>
        </a:prstGeom>
      </xdr:spPr>
    </xdr:pic>
    <xdr:clientData/>
  </xdr:twoCellAnchor>
  <xdr:twoCellAnchor editAs="oneCell">
    <xdr:from>
      <xdr:col>15</xdr:col>
      <xdr:colOff>219710</xdr:colOff>
      <xdr:row>0</xdr:row>
      <xdr:rowOff>635</xdr:rowOff>
    </xdr:from>
    <xdr:to>
      <xdr:col>24</xdr:col>
      <xdr:colOff>384175</xdr:colOff>
      <xdr:row>17</xdr:row>
      <xdr:rowOff>172085</xdr:rowOff>
    </xdr:to>
    <xdr:pic>
      <xdr:nvPicPr>
        <xdr:cNvPr id="3" name="图片 2" descr="8@M3]PUOWA0RI{HKHUFBW5K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25510" y="635"/>
          <a:ext cx="7832090" cy="5152390"/>
        </a:xfrm>
        <a:prstGeom prst="rect">
          <a:avLst/>
        </a:prstGeom>
      </xdr:spPr>
    </xdr:pic>
    <xdr:clientData/>
  </xdr:twoCellAnchor>
  <xdr:twoCellAnchor editAs="oneCell">
    <xdr:from>
      <xdr:col>5</xdr:col>
      <xdr:colOff>619125</xdr:colOff>
      <xdr:row>21</xdr:row>
      <xdr:rowOff>367030</xdr:rowOff>
    </xdr:from>
    <xdr:to>
      <xdr:col>8</xdr:col>
      <xdr:colOff>692785</xdr:colOff>
      <xdr:row>22</xdr:row>
      <xdr:rowOff>243840</xdr:rowOff>
    </xdr:to>
    <xdr:pic>
      <xdr:nvPicPr>
        <xdr:cNvPr id="4" name="图片 3" descr="4V3VJW5JAK{F4T(O]1~RAE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81325" y="6363970"/>
          <a:ext cx="1892935" cy="384810"/>
        </a:xfrm>
        <a:prstGeom prst="rect">
          <a:avLst/>
        </a:prstGeom>
      </xdr:spPr>
    </xdr:pic>
    <xdr:clientData/>
  </xdr:twoCellAnchor>
  <xdr:twoCellAnchor editAs="oneCell">
    <xdr:from>
      <xdr:col>3</xdr:col>
      <xdr:colOff>579120</xdr:colOff>
      <xdr:row>38</xdr:row>
      <xdr:rowOff>28575</xdr:rowOff>
    </xdr:from>
    <xdr:to>
      <xdr:col>11</xdr:col>
      <xdr:colOff>333375</xdr:colOff>
      <xdr:row>71</xdr:row>
      <xdr:rowOff>3175</xdr:rowOff>
    </xdr:to>
    <xdr:pic>
      <xdr:nvPicPr>
        <xdr:cNvPr id="5" name="图片 4" descr="KAK%B]%}0LK_V$2S%[4Q%P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36395" y="11951970"/>
          <a:ext cx="4535805" cy="563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7"/>
  <sheetViews>
    <sheetView workbookViewId="0">
      <selection activeCell="C2" sqref="C2:K2"/>
    </sheetView>
  </sheetViews>
  <sheetFormatPr defaultColWidth="9" defaultRowHeight="13.5"/>
  <cols>
    <col min="1" max="1" width="3.625" style="1" customWidth="1"/>
    <col min="2" max="2" width="6.625" style="7" customWidth="1"/>
    <col min="3" max="3" width="3.625" style="1" customWidth="1"/>
    <col min="4" max="4" width="11.375" style="8" customWidth="1"/>
    <col min="5" max="5" width="5.75" style="7" customWidth="1"/>
    <col min="6" max="6" width="11.375" style="8" customWidth="1"/>
    <col min="7" max="7" width="8.875" style="8" customWidth="1"/>
    <col min="8" max="8" width="3.625" style="1" customWidth="1"/>
    <col min="9" max="9" width="9.75" style="8" customWidth="1"/>
    <col min="10" max="10" width="4.125" style="1" customWidth="1"/>
    <col min="11" max="11" width="7.875" style="8" customWidth="1"/>
    <col min="12" max="12" width="11.25" style="8" customWidth="1"/>
    <col min="13" max="14" width="5.5" style="1" customWidth="1"/>
    <col min="15" max="15" width="10.125" style="8" customWidth="1"/>
    <col min="16" max="16" width="11.125" style="1" customWidth="1"/>
    <col min="17" max="17" width="10.5" style="1" customWidth="1"/>
    <col min="18" max="18" width="6.25" style="6" customWidth="1"/>
    <col min="19" max="19" width="8.625" style="6" customWidth="1"/>
    <col min="20" max="20" width="23.75" style="6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80"/>
      <c r="Q1" s="54" t="s">
        <v>1</v>
      </c>
    </row>
    <row r="2" ht="24.95" customHeight="1" spans="1:36">
      <c r="A2" s="10" t="s">
        <v>2</v>
      </c>
      <c r="B2" s="10"/>
      <c r="C2" s="11" t="s">
        <v>3</v>
      </c>
      <c r="D2" s="12"/>
      <c r="E2" s="12"/>
      <c r="F2" s="12"/>
      <c r="G2" s="12"/>
      <c r="H2" s="12"/>
      <c r="I2" s="12"/>
      <c r="J2" s="12"/>
      <c r="K2" s="81"/>
      <c r="L2" s="68" t="s">
        <v>4</v>
      </c>
      <c r="M2" s="82"/>
      <c r="N2" s="83" t="s">
        <v>5</v>
      </c>
      <c r="O2" s="84"/>
      <c r="P2" s="85"/>
      <c r="Q2" s="85"/>
      <c r="R2" s="141"/>
      <c r="S2" s="141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</row>
    <row r="3" ht="24.95" customHeight="1" spans="1:36">
      <c r="A3" s="10" t="s">
        <v>6</v>
      </c>
      <c r="B3" s="10"/>
      <c r="C3" s="13">
        <v>10083933</v>
      </c>
      <c r="D3" s="14"/>
      <c r="E3" s="14"/>
      <c r="F3" s="15"/>
      <c r="G3" s="16" t="s">
        <v>7</v>
      </c>
      <c r="H3" s="17" t="s">
        <v>8</v>
      </c>
      <c r="I3" s="86"/>
      <c r="J3" s="86"/>
      <c r="K3" s="87"/>
      <c r="L3" s="10" t="s">
        <v>9</v>
      </c>
      <c r="M3" s="10"/>
      <c r="N3" s="88" t="s">
        <v>10</v>
      </c>
      <c r="O3" s="89"/>
      <c r="P3" s="90"/>
      <c r="Q3" s="142" t="s">
        <v>5</v>
      </c>
      <c r="R3" s="143">
        <v>33</v>
      </c>
      <c r="S3" s="144" t="s">
        <v>3</v>
      </c>
      <c r="T3" s="144" t="s">
        <v>3</v>
      </c>
      <c r="U3" s="145" t="s">
        <v>8</v>
      </c>
      <c r="V3" s="146">
        <v>10083933</v>
      </c>
      <c r="W3" s="147" t="s">
        <v>11</v>
      </c>
      <c r="X3" s="148" t="s">
        <v>12</v>
      </c>
      <c r="Y3" s="148"/>
      <c r="Z3" s="142"/>
      <c r="AA3" s="156"/>
      <c r="AB3" s="156"/>
      <c r="AC3" s="156"/>
      <c r="AD3" s="156"/>
      <c r="AE3"/>
      <c r="AF3"/>
      <c r="AG3"/>
      <c r="AH3" s="90"/>
      <c r="AI3" s="90"/>
      <c r="AJ3" s="90"/>
    </row>
    <row r="4" ht="24.95" customHeight="1" spans="1:20">
      <c r="A4" s="10" t="s">
        <v>13</v>
      </c>
      <c r="B4" s="10"/>
      <c r="C4" s="18">
        <v>7903798.73</v>
      </c>
      <c r="D4" s="19"/>
      <c r="E4" s="19"/>
      <c r="F4" s="20"/>
      <c r="G4" s="16" t="s">
        <v>14</v>
      </c>
      <c r="H4" s="13"/>
      <c r="I4" s="14"/>
      <c r="J4" s="14"/>
      <c r="K4" s="15"/>
      <c r="L4" s="10" t="s">
        <v>15</v>
      </c>
      <c r="M4" s="10"/>
      <c r="N4" s="91" t="s">
        <v>11</v>
      </c>
      <c r="O4" s="92"/>
      <c r="P4" s="90"/>
      <c r="Q4" s="182"/>
      <c r="R4" s="1"/>
      <c r="S4" s="1"/>
      <c r="T4" s="1"/>
    </row>
    <row r="5" ht="24.95" customHeight="1" spans="1:29">
      <c r="A5" s="10" t="s">
        <v>16</v>
      </c>
      <c r="B5" s="10" t="s">
        <v>17</v>
      </c>
      <c r="C5" s="10"/>
      <c r="D5" s="10"/>
      <c r="E5" s="10" t="s">
        <v>18</v>
      </c>
      <c r="F5" s="10"/>
      <c r="G5" s="21" t="s">
        <v>19</v>
      </c>
      <c r="H5" s="10" t="s">
        <v>20</v>
      </c>
      <c r="I5" s="10"/>
      <c r="J5" s="10" t="s">
        <v>21</v>
      </c>
      <c r="K5" s="10"/>
      <c r="L5" s="10" t="s">
        <v>22</v>
      </c>
      <c r="M5" s="10"/>
      <c r="N5" s="93" t="s">
        <v>23</v>
      </c>
      <c r="O5" s="93"/>
      <c r="P5" s="90"/>
      <c r="Q5" s="142" t="s">
        <v>5</v>
      </c>
      <c r="R5" s="143">
        <v>33</v>
      </c>
      <c r="S5" s="144" t="s">
        <v>3</v>
      </c>
      <c r="T5" s="145" t="s">
        <v>8</v>
      </c>
      <c r="U5" s="146">
        <v>10083933</v>
      </c>
      <c r="V5" s="147" t="s">
        <v>11</v>
      </c>
      <c r="W5" s="148" t="s">
        <v>12</v>
      </c>
      <c r="X5" s="148"/>
      <c r="Y5" s="142"/>
      <c r="Z5" s="156"/>
      <c r="AA5" s="156"/>
      <c r="AB5" s="156"/>
      <c r="AC5" s="156"/>
    </row>
    <row r="6" ht="24.95" customHeight="1" spans="1:18">
      <c r="A6" s="10"/>
      <c r="B6" s="22" t="s">
        <v>24</v>
      </c>
      <c r="C6" s="10" t="s">
        <v>25</v>
      </c>
      <c r="D6" s="21" t="s">
        <v>26</v>
      </c>
      <c r="E6" s="22" t="s">
        <v>24</v>
      </c>
      <c r="F6" s="21" t="s">
        <v>26</v>
      </c>
      <c r="G6" s="21" t="s">
        <v>26</v>
      </c>
      <c r="H6" s="10" t="s">
        <v>27</v>
      </c>
      <c r="I6" s="21" t="s">
        <v>26</v>
      </c>
      <c r="J6" s="10" t="s">
        <v>28</v>
      </c>
      <c r="K6" s="16" t="s">
        <v>26</v>
      </c>
      <c r="L6" s="21" t="s">
        <v>26</v>
      </c>
      <c r="M6" s="10" t="s">
        <v>29</v>
      </c>
      <c r="N6" s="93" t="s">
        <v>30</v>
      </c>
      <c r="O6" s="93" t="s">
        <v>26</v>
      </c>
      <c r="P6" s="90"/>
      <c r="R6" s="1"/>
    </row>
    <row r="7" s="2" customFormat="1" ht="33.75" customHeight="1" spans="1:20">
      <c r="A7" s="23">
        <v>1</v>
      </c>
      <c r="B7" s="24">
        <v>41661</v>
      </c>
      <c r="C7" s="25" t="s">
        <v>31</v>
      </c>
      <c r="D7" s="26">
        <v>2016786.6</v>
      </c>
      <c r="E7" s="27"/>
      <c r="F7" s="26"/>
      <c r="G7" s="26"/>
      <c r="H7" s="28">
        <v>0.02</v>
      </c>
      <c r="I7" s="94">
        <v>40336</v>
      </c>
      <c r="J7" s="95" t="s">
        <v>32</v>
      </c>
      <c r="K7" s="94">
        <v>40336</v>
      </c>
      <c r="L7" s="31">
        <v>124763</v>
      </c>
      <c r="M7" s="21"/>
      <c r="N7" s="21"/>
      <c r="O7" s="121">
        <v>1791182.9</v>
      </c>
      <c r="P7" s="97"/>
      <c r="S7" s="149"/>
      <c r="T7" s="149"/>
    </row>
    <row r="8" ht="24.95" customHeight="1" spans="1:18">
      <c r="A8" s="10"/>
      <c r="B8" s="29"/>
      <c r="C8" s="30"/>
      <c r="D8" s="31"/>
      <c r="E8" s="32"/>
      <c r="F8" s="31"/>
      <c r="G8" s="31"/>
      <c r="H8" s="33"/>
      <c r="I8" s="94"/>
      <c r="J8" s="10" t="s">
        <v>33</v>
      </c>
      <c r="K8" s="94">
        <v>20168</v>
      </c>
      <c r="L8" s="31"/>
      <c r="M8" s="100"/>
      <c r="N8" s="101"/>
      <c r="O8" s="170"/>
      <c r="P8" s="90"/>
      <c r="R8" s="1"/>
    </row>
    <row r="9" ht="11" customHeight="1" spans="1:18">
      <c r="A9" s="10"/>
      <c r="B9" s="29"/>
      <c r="C9" s="30"/>
      <c r="D9" s="31"/>
      <c r="E9" s="32"/>
      <c r="F9" s="31"/>
      <c r="G9" s="31"/>
      <c r="H9" s="33"/>
      <c r="I9" s="94"/>
      <c r="J9" s="10"/>
      <c r="K9" s="94"/>
      <c r="L9" s="31"/>
      <c r="M9" s="100"/>
      <c r="N9" s="101"/>
      <c r="O9" s="170"/>
      <c r="P9" s="90"/>
      <c r="R9" s="1"/>
    </row>
    <row r="10" ht="24.95" customHeight="1" spans="1:18">
      <c r="A10" s="23">
        <v>2</v>
      </c>
      <c r="B10" s="24">
        <v>41757</v>
      </c>
      <c r="C10" s="25" t="s">
        <v>31</v>
      </c>
      <c r="D10" s="26">
        <v>3025179.9</v>
      </c>
      <c r="E10" s="27"/>
      <c r="F10" s="26"/>
      <c r="G10" s="26"/>
      <c r="H10" s="28">
        <v>0.02</v>
      </c>
      <c r="I10" s="96">
        <v>60504</v>
      </c>
      <c r="J10" s="95" t="s">
        <v>32</v>
      </c>
      <c r="K10" s="94">
        <v>60504</v>
      </c>
      <c r="L10" s="31">
        <v>12550</v>
      </c>
      <c r="M10" s="21"/>
      <c r="N10" s="21"/>
      <c r="O10" s="170">
        <f>ROUNDUP(D10-I10-K10-L10-K11,2)</f>
        <v>2891621.9</v>
      </c>
      <c r="P10" s="90"/>
      <c r="R10" s="1"/>
    </row>
    <row r="11" ht="9" customHeight="1" spans="1:18">
      <c r="A11" s="10"/>
      <c r="B11" s="29"/>
      <c r="C11" s="30"/>
      <c r="D11" s="31"/>
      <c r="E11" s="32"/>
      <c r="F11" s="31"/>
      <c r="G11" s="31"/>
      <c r="H11" s="33"/>
      <c r="I11" s="94"/>
      <c r="J11" s="10"/>
      <c r="K11" s="94"/>
      <c r="L11" s="31"/>
      <c r="M11" s="100"/>
      <c r="N11" s="101"/>
      <c r="O11" s="170"/>
      <c r="P11" s="90"/>
      <c r="R11" s="1"/>
    </row>
    <row r="12" ht="24.95" customHeight="1" spans="1:18">
      <c r="A12" s="23">
        <v>3</v>
      </c>
      <c r="B12" s="24">
        <v>42045</v>
      </c>
      <c r="C12" s="25" t="s">
        <v>31</v>
      </c>
      <c r="D12" s="26">
        <v>1008393</v>
      </c>
      <c r="E12" s="27"/>
      <c r="F12" s="26"/>
      <c r="G12" s="26"/>
      <c r="H12" s="28">
        <v>0.02</v>
      </c>
      <c r="I12" s="94">
        <f>D12*H12</f>
        <v>20167.86</v>
      </c>
      <c r="J12" s="95" t="s">
        <v>32</v>
      </c>
      <c r="K12" s="94">
        <f>D12*0.02</f>
        <v>20167.86</v>
      </c>
      <c r="L12" s="31">
        <v>44900</v>
      </c>
      <c r="M12" s="21"/>
      <c r="N12" s="21"/>
      <c r="O12" s="170">
        <f>ROUNDUP(D12-I12-K12-L12-K13,2)</f>
        <v>923157.28</v>
      </c>
      <c r="P12" s="90"/>
      <c r="R12" s="1"/>
    </row>
    <row r="13" ht="24.95" customHeight="1" spans="1:18">
      <c r="A13" s="10"/>
      <c r="B13" s="54" t="s">
        <v>1</v>
      </c>
      <c r="C13" s="30"/>
      <c r="D13" s="31"/>
      <c r="E13" s="32"/>
      <c r="F13" s="31"/>
      <c r="G13" s="31"/>
      <c r="H13" s="33"/>
      <c r="I13" s="94"/>
      <c r="J13" s="10"/>
      <c r="K13" s="94"/>
      <c r="L13" s="31"/>
      <c r="M13" s="100"/>
      <c r="N13" s="101"/>
      <c r="O13" s="170"/>
      <c r="P13" s="90"/>
      <c r="R13" s="1"/>
    </row>
    <row r="14" ht="35" customHeight="1" spans="1:18">
      <c r="A14" s="175">
        <v>4</v>
      </c>
      <c r="B14" s="49">
        <v>43112</v>
      </c>
      <c r="C14" s="50" t="s">
        <v>31</v>
      </c>
      <c r="D14" s="51">
        <v>795000</v>
      </c>
      <c r="E14" s="52"/>
      <c r="F14" s="51"/>
      <c r="G14" s="51"/>
      <c r="H14" s="157">
        <v>0.02</v>
      </c>
      <c r="I14" s="96">
        <f>D14*0.02</f>
        <v>15900</v>
      </c>
      <c r="J14" s="158"/>
      <c r="K14" s="96">
        <v>26172.48</v>
      </c>
      <c r="L14" s="60">
        <v>272600</v>
      </c>
      <c r="M14" s="62" t="s">
        <v>34</v>
      </c>
      <c r="N14" s="177" t="s">
        <v>35</v>
      </c>
      <c r="O14" s="178">
        <f>ROUNDUP(D14-I14-K14-L14-L15-L16,2)</f>
        <v>336654.52</v>
      </c>
      <c r="P14" s="90"/>
      <c r="R14" s="1"/>
    </row>
    <row r="15" ht="24.95" customHeight="1" spans="1:18">
      <c r="A15" s="176"/>
      <c r="B15" s="58"/>
      <c r="C15" s="59"/>
      <c r="D15" s="60"/>
      <c r="E15" s="61"/>
      <c r="F15" s="60"/>
      <c r="G15" s="60"/>
      <c r="H15" s="53"/>
      <c r="I15" s="96"/>
      <c r="J15" s="179" t="s">
        <v>36</v>
      </c>
      <c r="K15" s="96"/>
      <c r="L15" s="60">
        <v>43673</v>
      </c>
      <c r="M15" s="62" t="s">
        <v>37</v>
      </c>
      <c r="N15" s="180"/>
      <c r="O15" s="181"/>
      <c r="P15" s="90"/>
      <c r="R15" s="1"/>
    </row>
    <row r="16" ht="24.95" customHeight="1" spans="1:18">
      <c r="A16" s="48"/>
      <c r="B16" s="49"/>
      <c r="C16" s="50"/>
      <c r="D16" s="51"/>
      <c r="E16" s="52"/>
      <c r="F16" s="51"/>
      <c r="G16" s="51"/>
      <c r="H16" s="53"/>
      <c r="I16" s="96"/>
      <c r="J16" s="113"/>
      <c r="K16" s="96"/>
      <c r="L16" s="98">
        <v>100000</v>
      </c>
      <c r="M16" s="118" t="s">
        <v>38</v>
      </c>
      <c r="N16" s="116"/>
      <c r="O16" s="174"/>
      <c r="P16" s="90"/>
      <c r="R16" s="1"/>
    </row>
    <row r="17" ht="24.95" customHeight="1" spans="1:18">
      <c r="A17" s="48"/>
      <c r="B17" s="49"/>
      <c r="C17" s="50"/>
      <c r="D17" s="51"/>
      <c r="E17" s="52"/>
      <c r="F17" s="51"/>
      <c r="G17" s="51"/>
      <c r="H17" s="53"/>
      <c r="I17" s="96"/>
      <c r="J17" s="113"/>
      <c r="K17" s="96"/>
      <c r="L17" s="98"/>
      <c r="M17" s="118"/>
      <c r="N17" s="62"/>
      <c r="O17" s="121"/>
      <c r="P17" s="90"/>
      <c r="R17" s="1"/>
    </row>
    <row r="18" ht="24.95" customHeight="1" spans="1:18">
      <c r="A18" s="48"/>
      <c r="B18" s="49"/>
      <c r="C18" s="50"/>
      <c r="D18" s="51"/>
      <c r="E18" s="52"/>
      <c r="F18" s="51"/>
      <c r="G18" s="51"/>
      <c r="H18" s="53"/>
      <c r="I18" s="96"/>
      <c r="J18" s="113"/>
      <c r="K18" s="96"/>
      <c r="L18" s="60"/>
      <c r="M18" s="62"/>
      <c r="N18" s="62"/>
      <c r="O18" s="121"/>
      <c r="P18" s="90"/>
      <c r="R18" s="1"/>
    </row>
    <row r="19" ht="24.95" customHeight="1" spans="1:18">
      <c r="A19" s="48"/>
      <c r="B19" s="49"/>
      <c r="C19" s="50"/>
      <c r="D19" s="51"/>
      <c r="E19" s="52"/>
      <c r="F19" s="51"/>
      <c r="G19" s="51"/>
      <c r="H19" s="53"/>
      <c r="I19" s="96"/>
      <c r="J19" s="113"/>
      <c r="K19" s="96"/>
      <c r="L19" s="60"/>
      <c r="M19" s="62"/>
      <c r="N19" s="62"/>
      <c r="O19" s="121"/>
      <c r="P19" s="90"/>
      <c r="R19" s="1"/>
    </row>
    <row r="20" ht="24.95" customHeight="1" spans="1:16">
      <c r="A20" s="48"/>
      <c r="B20" s="49"/>
      <c r="C20" s="50"/>
      <c r="D20" s="51"/>
      <c r="E20" s="52"/>
      <c r="F20" s="51"/>
      <c r="G20" s="51"/>
      <c r="H20" s="53"/>
      <c r="I20" s="96"/>
      <c r="J20" s="113"/>
      <c r="K20" s="96"/>
      <c r="L20" s="60"/>
      <c r="M20" s="62"/>
      <c r="N20" s="62"/>
      <c r="O20" s="121"/>
      <c r="P20" s="90"/>
    </row>
    <row r="21" ht="20" customHeight="1" spans="1:18">
      <c r="A21" s="57"/>
      <c r="B21" s="58"/>
      <c r="C21" s="59"/>
      <c r="D21" s="60"/>
      <c r="E21" s="61"/>
      <c r="F21" s="60"/>
      <c r="G21" s="60"/>
      <c r="H21" s="62"/>
      <c r="I21" s="96"/>
      <c r="J21" s="57"/>
      <c r="K21" s="96"/>
      <c r="L21" s="60"/>
      <c r="M21" s="163"/>
      <c r="N21" s="163"/>
      <c r="O21" s="96"/>
      <c r="P21" s="90"/>
      <c r="Q21" s="153"/>
      <c r="R21" s="153"/>
    </row>
    <row r="22" ht="20" customHeight="1" spans="1:17">
      <c r="A22" s="57"/>
      <c r="B22" s="58"/>
      <c r="C22" s="59"/>
      <c r="D22" s="60"/>
      <c r="E22" s="61"/>
      <c r="F22" s="60"/>
      <c r="G22" s="60"/>
      <c r="H22" s="62"/>
      <c r="I22" s="96"/>
      <c r="J22" s="57"/>
      <c r="K22" s="96"/>
      <c r="L22" s="60"/>
      <c r="M22" s="62"/>
      <c r="N22" s="62"/>
      <c r="O22" s="96"/>
      <c r="P22" s="90"/>
      <c r="Q22" s="153"/>
    </row>
    <row r="23" ht="20" customHeight="1" spans="1:31">
      <c r="A23" s="57"/>
      <c r="B23" s="58"/>
      <c r="C23" s="59"/>
      <c r="D23" s="60"/>
      <c r="E23" s="61"/>
      <c r="F23" s="60"/>
      <c r="G23" s="60"/>
      <c r="H23" s="62"/>
      <c r="I23" s="96"/>
      <c r="J23" s="57"/>
      <c r="K23" s="96"/>
      <c r="L23" s="60"/>
      <c r="M23" s="62"/>
      <c r="N23" s="62"/>
      <c r="O23" s="96"/>
      <c r="P23" s="90"/>
      <c r="Q23" s="153"/>
      <c r="W23" s="3"/>
      <c r="X23" s="3"/>
      <c r="Y23" s="3"/>
      <c r="Z23" s="3"/>
      <c r="AA23" s="3"/>
      <c r="AB23" s="3"/>
      <c r="AC23" s="3"/>
      <c r="AD23" s="3"/>
      <c r="AE23" s="3"/>
    </row>
    <row r="24" s="3" customFormat="1" ht="24.95" customHeight="1" spans="1:31">
      <c r="A24" s="34" t="s">
        <v>39</v>
      </c>
      <c r="B24" s="34"/>
      <c r="C24" s="63" t="s">
        <v>40</v>
      </c>
      <c r="D24" s="64">
        <f>SUM(D7:D23)</f>
        <v>6845359.5</v>
      </c>
      <c r="E24" s="63" t="s">
        <v>40</v>
      </c>
      <c r="F24" s="64">
        <f>SUM(F7:F23)</f>
        <v>0</v>
      </c>
      <c r="G24" s="64">
        <f>SUM(G7:G23)</f>
        <v>0</v>
      </c>
      <c r="H24" s="63" t="s">
        <v>40</v>
      </c>
      <c r="I24" s="64">
        <f>SUM(I7:I23)</f>
        <v>136907.86</v>
      </c>
      <c r="J24" s="63" t="s">
        <v>40</v>
      </c>
      <c r="K24" s="64">
        <f>SUM(K7:K23)</f>
        <v>167348.34</v>
      </c>
      <c r="L24" s="64">
        <f>SUM(L7:L23)</f>
        <v>598486</v>
      </c>
      <c r="M24" s="63" t="s">
        <v>40</v>
      </c>
      <c r="N24" s="63"/>
      <c r="O24" s="64">
        <f>SUM(O7:O23)</f>
        <v>5942616.6</v>
      </c>
      <c r="P24" s="127"/>
      <c r="Q24" s="153"/>
      <c r="R24" s="6"/>
      <c r="S24" s="6"/>
      <c r="T24" s="6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="5" customFormat="1" ht="26.1" customHeight="1" spans="1:15">
      <c r="A25" s="48" t="s">
        <v>41</v>
      </c>
      <c r="B25" s="48"/>
      <c r="C25" s="48" t="s">
        <v>42</v>
      </c>
      <c r="D25" s="65">
        <f>O14</f>
        <v>336654.52</v>
      </c>
      <c r="E25" s="65"/>
      <c r="F25" s="65"/>
      <c r="G25" s="65"/>
      <c r="H25" s="66" t="s">
        <v>43</v>
      </c>
      <c r="I25" s="66"/>
      <c r="J25" s="166" t="s">
        <v>44</v>
      </c>
      <c r="K25" s="167"/>
      <c r="L25" s="167"/>
      <c r="M25" s="167"/>
      <c r="N25" s="167"/>
      <c r="O25" s="168"/>
    </row>
    <row r="26" s="5" customFormat="1" ht="26.1" customHeight="1" spans="1:21">
      <c r="A26" s="48"/>
      <c r="B26" s="48"/>
      <c r="C26" s="48" t="s">
        <v>45</v>
      </c>
      <c r="D26" s="67">
        <f>D25</f>
        <v>336654.52</v>
      </c>
      <c r="E26" s="67"/>
      <c r="F26" s="67"/>
      <c r="G26" s="67"/>
      <c r="H26" s="66"/>
      <c r="I26" s="66"/>
      <c r="J26" s="169" t="s">
        <v>46</v>
      </c>
      <c r="K26" s="169"/>
      <c r="L26" s="169"/>
      <c r="M26" s="169"/>
      <c r="N26" s="169"/>
      <c r="O26" s="169"/>
      <c r="P26" s="134"/>
      <c r="U26" s="154"/>
    </row>
    <row r="27" ht="45" customHeight="1" spans="1:16">
      <c r="A27" s="10" t="s">
        <v>47</v>
      </c>
      <c r="B27" s="68"/>
      <c r="C27" s="69" t="s">
        <v>48</v>
      </c>
      <c r="D27" s="70" t="s">
        <v>49</v>
      </c>
      <c r="E27" s="71"/>
      <c r="F27" s="71"/>
      <c r="G27" s="71"/>
      <c r="H27" s="71"/>
      <c r="I27" s="71"/>
      <c r="J27" s="135"/>
      <c r="K27" s="135"/>
      <c r="L27" s="135"/>
      <c r="M27" s="135"/>
      <c r="N27" s="135"/>
      <c r="O27" s="136"/>
      <c r="P27" s="90"/>
    </row>
    <row r="28" ht="45" customHeight="1" spans="1:16">
      <c r="A28" s="34" t="s">
        <v>50</v>
      </c>
      <c r="B28" s="34"/>
      <c r="C28" s="72" t="s">
        <v>51</v>
      </c>
      <c r="D28" s="73"/>
      <c r="E28" s="73"/>
      <c r="F28" s="73"/>
      <c r="G28" s="73"/>
      <c r="H28" s="73"/>
      <c r="I28" s="73"/>
      <c r="J28" s="137"/>
      <c r="K28" s="137"/>
      <c r="L28" s="137"/>
      <c r="M28" s="137"/>
      <c r="N28" s="137"/>
      <c r="O28" s="138"/>
      <c r="P28" s="90"/>
    </row>
    <row r="29" ht="45" customHeight="1" spans="1:20">
      <c r="A29" s="34" t="s">
        <v>52</v>
      </c>
      <c r="B29" s="34"/>
      <c r="C29" s="74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139"/>
      <c r="P29" s="90"/>
      <c r="T29" s="155"/>
    </row>
    <row r="30" ht="45" customHeight="1" spans="1:16">
      <c r="A30" s="34" t="s">
        <v>53</v>
      </c>
      <c r="B30" s="34"/>
      <c r="C30" s="75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140"/>
      <c r="P30" s="90"/>
    </row>
    <row r="31" ht="42" customHeight="1" spans="1:16">
      <c r="A31" s="34" t="s">
        <v>54</v>
      </c>
      <c r="B31" s="34"/>
      <c r="C31" s="77"/>
      <c r="D31" s="78"/>
      <c r="E31" s="78"/>
      <c r="F31" s="78"/>
      <c r="G31" s="79"/>
      <c r="H31" s="34" t="s">
        <v>55</v>
      </c>
      <c r="I31" s="34"/>
      <c r="J31" s="77"/>
      <c r="K31" s="78"/>
      <c r="L31" s="78"/>
      <c r="M31" s="78"/>
      <c r="N31" s="78"/>
      <c r="O31" s="79"/>
      <c r="P31" s="90"/>
    </row>
    <row r="33" spans="17:22">
      <c r="Q33" s="6"/>
      <c r="U33" s="6"/>
      <c r="V33" s="6"/>
    </row>
    <row r="34" spans="2:31">
      <c r="B34" s="1"/>
      <c r="D34" s="1"/>
      <c r="E34" s="1"/>
      <c r="F34" s="1"/>
      <c r="G34" s="1"/>
      <c r="I34" s="1"/>
      <c r="K34" s="1"/>
      <c r="L34" s="1"/>
      <c r="O34" s="1"/>
      <c r="Q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="6" customFormat="1"/>
    <row r="36" s="6" customFormat="1" spans="17:22">
      <c r="Q36" s="1"/>
      <c r="U36" s="1"/>
      <c r="V36" s="1"/>
    </row>
    <row r="37" s="6" customFormat="1" spans="17:31">
      <c r="Q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</sheetData>
  <mergeCells count="46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G31"/>
    <mergeCell ref="H31:I31"/>
    <mergeCell ref="J31:O31"/>
    <mergeCell ref="A5:A6"/>
    <mergeCell ref="A14:A15"/>
    <mergeCell ref="N14:N16"/>
    <mergeCell ref="O14:O16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9"/>
  <sheetViews>
    <sheetView topLeftCell="A7" workbookViewId="0">
      <selection activeCell="F25" sqref="F25"/>
    </sheetView>
  </sheetViews>
  <sheetFormatPr defaultColWidth="9" defaultRowHeight="13.5"/>
  <cols>
    <col min="1" max="1" width="3.625" style="1" customWidth="1"/>
    <col min="2" max="2" width="6.625" style="7" customWidth="1"/>
    <col min="3" max="3" width="3.625" style="1" customWidth="1"/>
    <col min="4" max="4" width="11.375" style="8" customWidth="1"/>
    <col min="5" max="5" width="5.75" style="7" customWidth="1"/>
    <col min="6" max="6" width="11.375" style="8" customWidth="1"/>
    <col min="7" max="7" width="8.875" style="8" customWidth="1"/>
    <col min="8" max="8" width="3.625" style="1" customWidth="1"/>
    <col min="9" max="9" width="9.75" style="8" customWidth="1"/>
    <col min="10" max="10" width="4.125" style="1" customWidth="1"/>
    <col min="11" max="11" width="7.875" style="8" customWidth="1"/>
    <col min="12" max="12" width="11.25" style="8" customWidth="1"/>
    <col min="13" max="14" width="5.5" style="1" customWidth="1"/>
    <col min="15" max="15" width="10.125" style="8" customWidth="1"/>
    <col min="16" max="16" width="11.125" style="1" customWidth="1"/>
    <col min="17" max="17" width="10.5" style="1" customWidth="1"/>
    <col min="18" max="18" width="6.25" style="6" customWidth="1"/>
    <col min="19" max="19" width="8.625" style="6" customWidth="1"/>
    <col min="20" max="20" width="23.75" style="6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80"/>
      <c r="Q1" s="54" t="s">
        <v>1</v>
      </c>
    </row>
    <row r="2" ht="24.95" customHeight="1" spans="1:36">
      <c r="A2" s="10" t="s">
        <v>2</v>
      </c>
      <c r="B2" s="10"/>
      <c r="C2" s="11" t="s">
        <v>3</v>
      </c>
      <c r="D2" s="12"/>
      <c r="E2" s="12"/>
      <c r="F2" s="12"/>
      <c r="G2" s="12"/>
      <c r="H2" s="12"/>
      <c r="I2" s="12"/>
      <c r="J2" s="12"/>
      <c r="K2" s="81"/>
      <c r="L2" s="68" t="s">
        <v>4</v>
      </c>
      <c r="M2" s="82"/>
      <c r="N2" s="83" t="s">
        <v>5</v>
      </c>
      <c r="O2" s="84"/>
      <c r="P2" s="85"/>
      <c r="Q2" s="85"/>
      <c r="R2" s="141"/>
      <c r="S2" s="141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</row>
    <row r="3" ht="24.95" customHeight="1" spans="1:36">
      <c r="A3" s="10" t="s">
        <v>6</v>
      </c>
      <c r="B3" s="10"/>
      <c r="C3" s="13">
        <v>10083933</v>
      </c>
      <c r="D3" s="14"/>
      <c r="E3" s="14"/>
      <c r="F3" s="15"/>
      <c r="G3" s="16" t="s">
        <v>7</v>
      </c>
      <c r="H3" s="17" t="s">
        <v>8</v>
      </c>
      <c r="I3" s="86"/>
      <c r="J3" s="86"/>
      <c r="K3" s="87"/>
      <c r="L3" s="10" t="s">
        <v>9</v>
      </c>
      <c r="M3" s="10"/>
      <c r="N3" s="88" t="s">
        <v>10</v>
      </c>
      <c r="O3" s="89"/>
      <c r="P3" s="90"/>
      <c r="Q3" s="142" t="s">
        <v>5</v>
      </c>
      <c r="R3" s="143">
        <v>33</v>
      </c>
      <c r="S3" s="144" t="s">
        <v>3</v>
      </c>
      <c r="T3" s="144" t="s">
        <v>3</v>
      </c>
      <c r="U3" s="145" t="s">
        <v>8</v>
      </c>
      <c r="V3" s="146">
        <v>10083933</v>
      </c>
      <c r="W3" s="147" t="s">
        <v>11</v>
      </c>
      <c r="X3" s="148" t="s">
        <v>12</v>
      </c>
      <c r="Y3" s="148"/>
      <c r="Z3" s="142"/>
      <c r="AA3" s="156"/>
      <c r="AB3" s="156"/>
      <c r="AC3" s="156"/>
      <c r="AD3" s="156"/>
      <c r="AE3"/>
      <c r="AF3"/>
      <c r="AG3"/>
      <c r="AH3" s="90"/>
      <c r="AI3" s="90"/>
      <c r="AJ3" s="90"/>
    </row>
    <row r="4" ht="24.95" customHeight="1" spans="1:33">
      <c r="A4" s="10" t="s">
        <v>13</v>
      </c>
      <c r="B4" s="10"/>
      <c r="C4" s="18">
        <v>7903798.73</v>
      </c>
      <c r="D4" s="19"/>
      <c r="E4" s="19"/>
      <c r="F4" s="20"/>
      <c r="G4" s="16" t="s">
        <v>14</v>
      </c>
      <c r="H4" s="13"/>
      <c r="I4" s="14"/>
      <c r="J4" s="14"/>
      <c r="K4" s="15"/>
      <c r="L4" s="10" t="s">
        <v>15</v>
      </c>
      <c r="M4" s="10"/>
      <c r="N4" s="91" t="s">
        <v>11</v>
      </c>
      <c r="O4" s="92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</row>
    <row r="5" ht="24.95" customHeight="1" spans="1:33">
      <c r="A5" s="10" t="s">
        <v>16</v>
      </c>
      <c r="B5" s="10" t="s">
        <v>17</v>
      </c>
      <c r="C5" s="10"/>
      <c r="D5" s="10"/>
      <c r="E5" s="10" t="s">
        <v>18</v>
      </c>
      <c r="F5" s="10"/>
      <c r="G5" s="21" t="s">
        <v>19</v>
      </c>
      <c r="H5" s="10" t="s">
        <v>20</v>
      </c>
      <c r="I5" s="10"/>
      <c r="J5" s="10" t="s">
        <v>21</v>
      </c>
      <c r="K5" s="10"/>
      <c r="L5" s="10" t="s">
        <v>22</v>
      </c>
      <c r="M5" s="10"/>
      <c r="N5" s="93" t="s">
        <v>23</v>
      </c>
      <c r="O5" s="93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</row>
    <row r="6" ht="24.95" customHeight="1" spans="1:33">
      <c r="A6" s="10"/>
      <c r="B6" s="22" t="s">
        <v>24</v>
      </c>
      <c r="C6" s="10" t="s">
        <v>25</v>
      </c>
      <c r="D6" s="21" t="s">
        <v>26</v>
      </c>
      <c r="E6" s="22" t="s">
        <v>24</v>
      </c>
      <c r="F6" s="21" t="s">
        <v>26</v>
      </c>
      <c r="G6" s="21" t="s">
        <v>26</v>
      </c>
      <c r="H6" s="10" t="s">
        <v>27</v>
      </c>
      <c r="I6" s="21" t="s">
        <v>26</v>
      </c>
      <c r="J6" s="10" t="s">
        <v>28</v>
      </c>
      <c r="K6" s="16" t="s">
        <v>26</v>
      </c>
      <c r="L6" s="21" t="s">
        <v>26</v>
      </c>
      <c r="M6" s="10" t="s">
        <v>29</v>
      </c>
      <c r="N6" s="93" t="s">
        <v>30</v>
      </c>
      <c r="O6" s="93" t="s">
        <v>26</v>
      </c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</row>
    <row r="7" s="2" customFormat="1" ht="33.75" customHeight="1" spans="1:20">
      <c r="A7" s="23">
        <v>1</v>
      </c>
      <c r="B7" s="24">
        <v>41661</v>
      </c>
      <c r="C7" s="25" t="s">
        <v>31</v>
      </c>
      <c r="D7" s="26">
        <v>2016786.6</v>
      </c>
      <c r="E7" s="27"/>
      <c r="F7" s="26"/>
      <c r="G7" s="26"/>
      <c r="H7" s="28">
        <v>0.02</v>
      </c>
      <c r="I7" s="94">
        <v>40336</v>
      </c>
      <c r="J7" s="95" t="s">
        <v>32</v>
      </c>
      <c r="K7" s="94">
        <v>40336</v>
      </c>
      <c r="L7" s="31">
        <v>124763</v>
      </c>
      <c r="M7" s="21"/>
      <c r="N7" s="21"/>
      <c r="O7" s="121">
        <v>1791182.9</v>
      </c>
      <c r="P7" s="97"/>
      <c r="S7" s="149"/>
      <c r="T7" s="149"/>
    </row>
    <row r="8" ht="24.95" customHeight="1" spans="1:18">
      <c r="A8" s="10"/>
      <c r="B8" s="29"/>
      <c r="C8" s="30"/>
      <c r="D8" s="31"/>
      <c r="E8" s="32"/>
      <c r="F8" s="31"/>
      <c r="G8" s="31"/>
      <c r="H8" s="33"/>
      <c r="I8" s="94"/>
      <c r="J8" s="98" t="s">
        <v>33</v>
      </c>
      <c r="K8" s="99">
        <v>20168</v>
      </c>
      <c r="L8" s="31"/>
      <c r="M8" s="100"/>
      <c r="N8" s="101"/>
      <c r="O8" s="170"/>
      <c r="P8" s="90"/>
      <c r="R8" s="1"/>
    </row>
    <row r="9" ht="11" customHeight="1" spans="1:18">
      <c r="A9" s="10"/>
      <c r="B9" s="29"/>
      <c r="C9" s="30"/>
      <c r="D9" s="31"/>
      <c r="E9" s="32"/>
      <c r="F9" s="31"/>
      <c r="G9" s="31"/>
      <c r="H9" s="33"/>
      <c r="I9" s="94"/>
      <c r="J9" s="10"/>
      <c r="K9" s="94"/>
      <c r="L9" s="31"/>
      <c r="M9" s="100"/>
      <c r="N9" s="101"/>
      <c r="O9" s="170"/>
      <c r="P9" s="90"/>
      <c r="R9" s="1"/>
    </row>
    <row r="10" ht="24.95" customHeight="1" spans="1:18">
      <c r="A10" s="23">
        <v>2</v>
      </c>
      <c r="B10" s="24">
        <v>41757</v>
      </c>
      <c r="C10" s="25" t="s">
        <v>31</v>
      </c>
      <c r="D10" s="26">
        <v>3025179.9</v>
      </c>
      <c r="E10" s="27"/>
      <c r="F10" s="26"/>
      <c r="G10" s="26"/>
      <c r="H10" s="28">
        <v>0.02</v>
      </c>
      <c r="I10" s="96">
        <v>60504</v>
      </c>
      <c r="J10" s="95" t="s">
        <v>32</v>
      </c>
      <c r="K10" s="94">
        <v>60504</v>
      </c>
      <c r="L10" s="31">
        <v>12550</v>
      </c>
      <c r="M10" s="21"/>
      <c r="N10" s="21"/>
      <c r="O10" s="170">
        <f>ROUNDUP(D10-I10-K10-L10-K11,2)</f>
        <v>2891621.9</v>
      </c>
      <c r="P10" s="90"/>
      <c r="R10" s="1"/>
    </row>
    <row r="11" ht="9" customHeight="1" spans="1:18">
      <c r="A11" s="10"/>
      <c r="B11" s="29"/>
      <c r="C11" s="30"/>
      <c r="D11" s="31"/>
      <c r="E11" s="32"/>
      <c r="F11" s="31"/>
      <c r="G11" s="31"/>
      <c r="H11" s="33"/>
      <c r="I11" s="94"/>
      <c r="J11" s="10"/>
      <c r="K11" s="94"/>
      <c r="L11" s="31"/>
      <c r="M11" s="100"/>
      <c r="N11" s="101"/>
      <c r="O11" s="170"/>
      <c r="P11" s="90"/>
      <c r="R11" s="1"/>
    </row>
    <row r="12" ht="24.95" customHeight="1" spans="1:18">
      <c r="A12" s="23">
        <v>3</v>
      </c>
      <c r="B12" s="24">
        <v>42045</v>
      </c>
      <c r="C12" s="25" t="s">
        <v>31</v>
      </c>
      <c r="D12" s="26">
        <v>1008393</v>
      </c>
      <c r="E12" s="27"/>
      <c r="F12" s="26"/>
      <c r="G12" s="26"/>
      <c r="H12" s="28">
        <v>0.02</v>
      </c>
      <c r="I12" s="94">
        <f>D12*H12</f>
        <v>20167.86</v>
      </c>
      <c r="J12" s="95" t="s">
        <v>32</v>
      </c>
      <c r="K12" s="94">
        <f>D12*0.02</f>
        <v>20167.86</v>
      </c>
      <c r="L12" s="31">
        <v>44900</v>
      </c>
      <c r="M12" s="21"/>
      <c r="N12" s="21"/>
      <c r="O12" s="170">
        <f>ROUNDUP(D12-I12-K12-L12-K13,2)</f>
        <v>923157.28</v>
      </c>
      <c r="P12" s="90"/>
      <c r="R12" s="1"/>
    </row>
    <row r="13" s="3" customFormat="1" ht="11" customHeight="1" spans="1:20">
      <c r="A13" s="34"/>
      <c r="B13" s="35"/>
      <c r="C13" s="36"/>
      <c r="D13" s="37"/>
      <c r="E13" s="38"/>
      <c r="F13" s="37"/>
      <c r="G13" s="37"/>
      <c r="H13" s="39"/>
      <c r="I13" s="102"/>
      <c r="J13" s="34"/>
      <c r="K13" s="102"/>
      <c r="L13" s="37"/>
      <c r="M13" s="103"/>
      <c r="N13" s="104"/>
      <c r="O13" s="171"/>
      <c r="P13" s="105"/>
      <c r="S13" s="150"/>
      <c r="T13" s="150"/>
    </row>
    <row r="14" s="3" customFormat="1" ht="35" customHeight="1" spans="1:20">
      <c r="A14" s="40">
        <v>4</v>
      </c>
      <c r="B14" s="41">
        <v>43112</v>
      </c>
      <c r="C14" s="42" t="s">
        <v>31</v>
      </c>
      <c r="D14" s="43">
        <v>795000</v>
      </c>
      <c r="E14" s="44"/>
      <c r="F14" s="43"/>
      <c r="G14" s="43"/>
      <c r="H14" s="45">
        <v>0.02</v>
      </c>
      <c r="I14" s="102">
        <f>D14*0.02</f>
        <v>15900</v>
      </c>
      <c r="J14" s="106"/>
      <c r="K14" s="102">
        <v>26172.48</v>
      </c>
      <c r="L14" s="37">
        <v>272600</v>
      </c>
      <c r="M14" s="107" t="s">
        <v>34</v>
      </c>
      <c r="N14" s="108" t="s">
        <v>35</v>
      </c>
      <c r="O14" s="172">
        <f>ROUNDUP(D14-I14-K14-L14-L15-L16,2)</f>
        <v>336654.52</v>
      </c>
      <c r="P14" s="105"/>
      <c r="S14" s="150"/>
      <c r="T14" s="150"/>
    </row>
    <row r="15" s="3" customFormat="1" ht="24.95" customHeight="1" spans="1:20">
      <c r="A15" s="46"/>
      <c r="B15" s="47"/>
      <c r="C15" s="36"/>
      <c r="D15" s="37"/>
      <c r="E15" s="38"/>
      <c r="F15" s="37"/>
      <c r="G15" s="37"/>
      <c r="H15" s="39"/>
      <c r="I15" s="102"/>
      <c r="J15" s="110" t="s">
        <v>36</v>
      </c>
      <c r="K15" s="102"/>
      <c r="L15" s="37">
        <v>43673</v>
      </c>
      <c r="M15" s="107" t="s">
        <v>37</v>
      </c>
      <c r="N15" s="111"/>
      <c r="O15" s="173"/>
      <c r="P15" s="105"/>
      <c r="S15" s="150"/>
      <c r="T15" s="150"/>
    </row>
    <row r="16" ht="24.95" customHeight="1" spans="1:18">
      <c r="A16" s="48"/>
      <c r="B16" s="49"/>
      <c r="C16" s="50"/>
      <c r="D16" s="51"/>
      <c r="E16" s="52"/>
      <c r="F16" s="51"/>
      <c r="G16" s="51"/>
      <c r="H16" s="53"/>
      <c r="I16" s="96"/>
      <c r="J16" s="113"/>
      <c r="K16" s="96"/>
      <c r="L16" s="98">
        <v>100000</v>
      </c>
      <c r="M16" s="118" t="s">
        <v>38</v>
      </c>
      <c r="N16" s="116"/>
      <c r="O16" s="174"/>
      <c r="P16" s="90"/>
      <c r="R16" s="1"/>
    </row>
    <row r="17" ht="18" customHeight="1" spans="1:18">
      <c r="A17" s="48"/>
      <c r="B17" s="54" t="s">
        <v>1</v>
      </c>
      <c r="C17" s="50"/>
      <c r="D17" s="51"/>
      <c r="E17" s="52"/>
      <c r="F17" s="51"/>
      <c r="G17" s="51"/>
      <c r="H17" s="53"/>
      <c r="I17" s="96"/>
      <c r="J17" s="113"/>
      <c r="K17" s="96"/>
      <c r="L17" s="98"/>
      <c r="M17" s="118"/>
      <c r="N17" s="62"/>
      <c r="O17" s="121"/>
      <c r="P17" s="90"/>
      <c r="R17" s="1"/>
    </row>
    <row r="18" ht="20" customHeight="1" spans="1:18">
      <c r="A18" s="48">
        <v>5</v>
      </c>
      <c r="B18" s="165" t="s">
        <v>56</v>
      </c>
      <c r="C18" s="50"/>
      <c r="D18" s="51"/>
      <c r="E18" s="52"/>
      <c r="F18" s="51"/>
      <c r="G18" s="51"/>
      <c r="H18" s="53"/>
      <c r="I18" s="96">
        <v>0</v>
      </c>
      <c r="J18" s="98" t="s">
        <v>33</v>
      </c>
      <c r="K18" s="99">
        <v>-20168</v>
      </c>
      <c r="L18" s="60">
        <v>0</v>
      </c>
      <c r="M18" s="62"/>
      <c r="N18" s="62" t="s">
        <v>35</v>
      </c>
      <c r="O18" s="121">
        <f>D18-I18-K18-L18</f>
        <v>20168</v>
      </c>
      <c r="P18" s="90"/>
      <c r="R18" s="1"/>
    </row>
    <row r="19" ht="20" customHeight="1" spans="1:18">
      <c r="A19" s="48"/>
      <c r="B19" s="49"/>
      <c r="C19" s="50"/>
      <c r="D19" s="51"/>
      <c r="E19" s="52"/>
      <c r="F19" s="51"/>
      <c r="G19" s="51"/>
      <c r="H19" s="53"/>
      <c r="I19" s="96"/>
      <c r="J19" s="113"/>
      <c r="K19" s="96"/>
      <c r="L19" s="60"/>
      <c r="M19" s="62"/>
      <c r="N19" s="62"/>
      <c r="O19" s="121"/>
      <c r="P19" s="90"/>
      <c r="R19" s="1"/>
    </row>
    <row r="20" ht="20" customHeight="1" spans="1:18">
      <c r="A20" s="48"/>
      <c r="B20" s="49"/>
      <c r="C20" s="50"/>
      <c r="D20" s="51"/>
      <c r="E20" s="52"/>
      <c r="F20" s="51"/>
      <c r="G20" s="51"/>
      <c r="H20" s="53"/>
      <c r="I20" s="96"/>
      <c r="J20" s="113"/>
      <c r="K20" s="96"/>
      <c r="L20" s="60"/>
      <c r="M20" s="62"/>
      <c r="N20" s="62"/>
      <c r="O20" s="121"/>
      <c r="P20" s="90"/>
      <c r="R20" s="152"/>
    </row>
    <row r="21" ht="20" customHeight="1" spans="1:18">
      <c r="A21" s="48"/>
      <c r="B21" s="49"/>
      <c r="C21" s="50"/>
      <c r="D21" s="51"/>
      <c r="E21" s="52"/>
      <c r="F21" s="51"/>
      <c r="G21" s="51"/>
      <c r="H21" s="53"/>
      <c r="I21" s="96"/>
      <c r="J21" s="113"/>
      <c r="K21" s="96"/>
      <c r="L21" s="60"/>
      <c r="M21" s="62"/>
      <c r="N21" s="62"/>
      <c r="O21" s="121"/>
      <c r="P21" s="90"/>
      <c r="R21" s="152"/>
    </row>
    <row r="22" ht="20" customHeight="1" spans="1:16">
      <c r="A22" s="48"/>
      <c r="B22" s="49"/>
      <c r="C22" s="50"/>
      <c r="D22" s="51"/>
      <c r="E22" s="52"/>
      <c r="F22" s="51"/>
      <c r="G22" s="51"/>
      <c r="H22" s="53"/>
      <c r="I22" s="96"/>
      <c r="J22" s="113"/>
      <c r="K22" s="96"/>
      <c r="L22" s="60"/>
      <c r="M22" s="62"/>
      <c r="N22" s="62"/>
      <c r="O22" s="121"/>
      <c r="P22" s="90"/>
    </row>
    <row r="23" ht="20" customHeight="1" spans="1:18">
      <c r="A23" s="57"/>
      <c r="B23" s="58"/>
      <c r="C23" s="59"/>
      <c r="D23" s="60"/>
      <c r="E23" s="61"/>
      <c r="F23" s="60"/>
      <c r="G23" s="60"/>
      <c r="H23" s="62"/>
      <c r="I23" s="96"/>
      <c r="J23" s="57"/>
      <c r="K23" s="96"/>
      <c r="L23" s="60"/>
      <c r="M23" s="163"/>
      <c r="N23" s="163"/>
      <c r="O23" s="96"/>
      <c r="P23" s="90"/>
      <c r="Q23" s="153"/>
      <c r="R23" s="153"/>
    </row>
    <row r="24" ht="20" customHeight="1" spans="1:17">
      <c r="A24" s="57"/>
      <c r="B24" s="58"/>
      <c r="C24" s="59"/>
      <c r="D24" s="60"/>
      <c r="E24" s="61"/>
      <c r="F24" s="60"/>
      <c r="G24" s="60"/>
      <c r="H24" s="62"/>
      <c r="I24" s="96"/>
      <c r="J24" s="57"/>
      <c r="K24" s="96"/>
      <c r="L24" s="60"/>
      <c r="M24" s="62"/>
      <c r="N24" s="62"/>
      <c r="O24" s="96"/>
      <c r="P24" s="90"/>
      <c r="Q24" s="153"/>
    </row>
    <row r="25" ht="20" customHeight="1" spans="1:31">
      <c r="A25" s="57"/>
      <c r="B25" s="58"/>
      <c r="C25" s="59"/>
      <c r="D25" s="60"/>
      <c r="E25" s="61"/>
      <c r="F25" s="60"/>
      <c r="G25" s="60"/>
      <c r="H25" s="62"/>
      <c r="I25" s="96"/>
      <c r="J25" s="57"/>
      <c r="K25" s="96"/>
      <c r="L25" s="60"/>
      <c r="M25" s="62"/>
      <c r="N25" s="62"/>
      <c r="O25" s="96"/>
      <c r="P25" s="90"/>
      <c r="Q25" s="153"/>
      <c r="W25" s="3"/>
      <c r="X25" s="3"/>
      <c r="Y25" s="3"/>
      <c r="Z25" s="3"/>
      <c r="AA25" s="3"/>
      <c r="AB25" s="3"/>
      <c r="AC25" s="3"/>
      <c r="AD25" s="3"/>
      <c r="AE25" s="3"/>
    </row>
    <row r="26" s="3" customFormat="1" ht="24.95" customHeight="1" spans="1:31">
      <c r="A26" s="34" t="s">
        <v>39</v>
      </c>
      <c r="B26" s="34"/>
      <c r="C26" s="63" t="s">
        <v>40</v>
      </c>
      <c r="D26" s="64">
        <f>SUM(D7:D25)</f>
        <v>6845359.5</v>
      </c>
      <c r="E26" s="63" t="s">
        <v>40</v>
      </c>
      <c r="F26" s="64">
        <f>SUM(F7:F25)</f>
        <v>0</v>
      </c>
      <c r="G26" s="64">
        <f>SUM(G7:G25)</f>
        <v>0</v>
      </c>
      <c r="H26" s="63" t="s">
        <v>40</v>
      </c>
      <c r="I26" s="64">
        <f>SUM(I7:I25)</f>
        <v>136907.86</v>
      </c>
      <c r="J26" s="63" t="s">
        <v>40</v>
      </c>
      <c r="K26" s="64">
        <f>SUM(K7:K25)</f>
        <v>147180.34</v>
      </c>
      <c r="L26" s="64">
        <f>SUM(L7:L25)</f>
        <v>598486</v>
      </c>
      <c r="M26" s="63" t="s">
        <v>40</v>
      </c>
      <c r="N26" s="63"/>
      <c r="O26" s="64">
        <f>SUM(O7:O25)</f>
        <v>5962784.6</v>
      </c>
      <c r="P26" s="127"/>
      <c r="Q26" s="153"/>
      <c r="R26" s="6"/>
      <c r="S26" s="6"/>
      <c r="T26" s="6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="5" customFormat="1" ht="26.1" customHeight="1" spans="1:15">
      <c r="A27" s="48" t="s">
        <v>41</v>
      </c>
      <c r="B27" s="48"/>
      <c r="C27" s="48" t="s">
        <v>42</v>
      </c>
      <c r="D27" s="65">
        <f>O18</f>
        <v>20168</v>
      </c>
      <c r="E27" s="65"/>
      <c r="F27" s="65"/>
      <c r="G27" s="65"/>
      <c r="H27" s="66" t="s">
        <v>43</v>
      </c>
      <c r="I27" s="66"/>
      <c r="J27" s="166" t="s">
        <v>44</v>
      </c>
      <c r="K27" s="167"/>
      <c r="L27" s="167"/>
      <c r="M27" s="167"/>
      <c r="N27" s="167"/>
      <c r="O27" s="168"/>
    </row>
    <row r="28" s="5" customFormat="1" ht="26.1" customHeight="1" spans="1:21">
      <c r="A28" s="48"/>
      <c r="B28" s="48"/>
      <c r="C28" s="48" t="s">
        <v>45</v>
      </c>
      <c r="D28" s="67">
        <f>D27</f>
        <v>20168</v>
      </c>
      <c r="E28" s="67"/>
      <c r="F28" s="67"/>
      <c r="G28" s="67"/>
      <c r="H28" s="66"/>
      <c r="I28" s="66"/>
      <c r="J28" s="169" t="s">
        <v>46</v>
      </c>
      <c r="K28" s="169"/>
      <c r="L28" s="169"/>
      <c r="M28" s="169"/>
      <c r="N28" s="169"/>
      <c r="O28" s="169"/>
      <c r="P28" s="134"/>
      <c r="U28" s="154"/>
    </row>
    <row r="29" ht="45" customHeight="1" spans="1:16">
      <c r="A29" s="10" t="s">
        <v>47</v>
      </c>
      <c r="B29" s="68"/>
      <c r="C29" s="69" t="s">
        <v>48</v>
      </c>
      <c r="D29" s="70" t="s">
        <v>49</v>
      </c>
      <c r="E29" s="71"/>
      <c r="F29" s="71"/>
      <c r="G29" s="71"/>
      <c r="H29" s="71"/>
      <c r="I29" s="71"/>
      <c r="J29" s="135"/>
      <c r="K29" s="135"/>
      <c r="L29" s="135"/>
      <c r="M29" s="135"/>
      <c r="N29" s="135"/>
      <c r="O29" s="136"/>
      <c r="P29" s="90"/>
    </row>
    <row r="30" ht="45" customHeight="1" spans="1:16">
      <c r="A30" s="34" t="s">
        <v>50</v>
      </c>
      <c r="B30" s="34"/>
      <c r="C30" s="72" t="s">
        <v>51</v>
      </c>
      <c r="D30" s="73"/>
      <c r="E30" s="73"/>
      <c r="F30" s="73"/>
      <c r="G30" s="73"/>
      <c r="H30" s="73"/>
      <c r="I30" s="73"/>
      <c r="J30" s="137"/>
      <c r="K30" s="137"/>
      <c r="L30" s="137"/>
      <c r="M30" s="137"/>
      <c r="N30" s="137"/>
      <c r="O30" s="138"/>
      <c r="P30" s="90"/>
    </row>
    <row r="31" ht="45" customHeight="1" spans="1:20">
      <c r="A31" s="34" t="s">
        <v>52</v>
      </c>
      <c r="B31" s="34"/>
      <c r="C31" s="74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139"/>
      <c r="P31" s="90"/>
      <c r="T31" s="155"/>
    </row>
    <row r="32" ht="45" customHeight="1" spans="1:16">
      <c r="A32" s="34" t="s">
        <v>53</v>
      </c>
      <c r="B32" s="34"/>
      <c r="C32" s="75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140"/>
      <c r="P32" s="90"/>
    </row>
    <row r="33" ht="42" customHeight="1" spans="1:16">
      <c r="A33" s="34" t="s">
        <v>54</v>
      </c>
      <c r="B33" s="34"/>
      <c r="C33" s="77"/>
      <c r="D33" s="78"/>
      <c r="E33" s="78"/>
      <c r="F33" s="78"/>
      <c r="G33" s="79"/>
      <c r="H33" s="34" t="s">
        <v>55</v>
      </c>
      <c r="I33" s="34"/>
      <c r="J33" s="77"/>
      <c r="K33" s="78"/>
      <c r="L33" s="78"/>
      <c r="M33" s="78"/>
      <c r="N33" s="78"/>
      <c r="O33" s="79"/>
      <c r="P33" s="90"/>
    </row>
    <row r="35" spans="17:22">
      <c r="Q35" s="6"/>
      <c r="U35" s="6"/>
      <c r="V35" s="6"/>
    </row>
    <row r="36" spans="2:31">
      <c r="B36" s="1"/>
      <c r="D36" s="1"/>
      <c r="E36" s="1"/>
      <c r="F36" s="1"/>
      <c r="G36" s="1"/>
      <c r="I36" s="1"/>
      <c r="K36" s="1"/>
      <c r="L36" s="1"/>
      <c r="O36" s="1"/>
      <c r="Q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="6" customFormat="1"/>
    <row r="38" s="6" customFormat="1" spans="17:22">
      <c r="Q38" s="1"/>
      <c r="U38" s="1"/>
      <c r="V38" s="1"/>
    </row>
    <row r="39" s="6" customFormat="1" spans="17:31">
      <c r="Q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</sheetData>
  <mergeCells count="46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6:B26"/>
    <mergeCell ref="D27:G27"/>
    <mergeCell ref="J27:O27"/>
    <mergeCell ref="D28:G28"/>
    <mergeCell ref="J28:O28"/>
    <mergeCell ref="A29:B29"/>
    <mergeCell ref="D29:I29"/>
    <mergeCell ref="J29:O29"/>
    <mergeCell ref="A30:B30"/>
    <mergeCell ref="C30:O30"/>
    <mergeCell ref="A31:B31"/>
    <mergeCell ref="C31:O31"/>
    <mergeCell ref="A32:B32"/>
    <mergeCell ref="C32:O32"/>
    <mergeCell ref="A33:B33"/>
    <mergeCell ref="C33:G33"/>
    <mergeCell ref="H33:I33"/>
    <mergeCell ref="J33:O33"/>
    <mergeCell ref="A5:A6"/>
    <mergeCell ref="A14:A15"/>
    <mergeCell ref="N14:N16"/>
    <mergeCell ref="O14:O16"/>
    <mergeCell ref="A27:B28"/>
    <mergeCell ref="H27:I28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9"/>
  <sheetViews>
    <sheetView zoomScale="90" zoomScaleNormal="90" topLeftCell="A10" workbookViewId="0">
      <selection activeCell="C30" sqref="C30:O30"/>
    </sheetView>
  </sheetViews>
  <sheetFormatPr defaultColWidth="9" defaultRowHeight="13.5"/>
  <cols>
    <col min="1" max="1" width="3.625" style="1" customWidth="1"/>
    <col min="2" max="2" width="6.625" style="7" customWidth="1"/>
    <col min="3" max="3" width="3.625" style="1" customWidth="1"/>
    <col min="4" max="4" width="11.375" style="8" customWidth="1"/>
    <col min="5" max="5" width="5.75" style="7" customWidth="1"/>
    <col min="6" max="6" width="11.375" style="8" customWidth="1"/>
    <col min="7" max="7" width="8.875" style="8" customWidth="1"/>
    <col min="8" max="8" width="3.625" style="1" customWidth="1"/>
    <col min="9" max="9" width="9.75" style="8" customWidth="1"/>
    <col min="10" max="10" width="4.125" style="1" customWidth="1"/>
    <col min="11" max="11" width="7.875" style="8" customWidth="1"/>
    <col min="12" max="12" width="11.25" style="8" customWidth="1"/>
    <col min="13" max="14" width="5.5" style="1" customWidth="1"/>
    <col min="15" max="15" width="10.125" style="8" customWidth="1"/>
    <col min="16" max="16" width="11.125" style="1" customWidth="1"/>
    <col min="17" max="17" width="10.5" style="1" customWidth="1"/>
    <col min="18" max="18" width="6.25" style="6" customWidth="1"/>
    <col min="19" max="19" width="8.625" style="6" customWidth="1"/>
    <col min="20" max="20" width="23.75" style="6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80"/>
      <c r="Q1" s="54" t="s">
        <v>1</v>
      </c>
    </row>
    <row r="2" ht="24.95" customHeight="1" spans="1:36">
      <c r="A2" s="10" t="s">
        <v>2</v>
      </c>
      <c r="B2" s="10"/>
      <c r="C2" s="11" t="s">
        <v>3</v>
      </c>
      <c r="D2" s="12"/>
      <c r="E2" s="12"/>
      <c r="F2" s="12"/>
      <c r="G2" s="12"/>
      <c r="H2" s="12"/>
      <c r="I2" s="12"/>
      <c r="J2" s="12"/>
      <c r="K2" s="81"/>
      <c r="L2" s="68" t="s">
        <v>4</v>
      </c>
      <c r="M2" s="82"/>
      <c r="N2" s="83" t="s">
        <v>5</v>
      </c>
      <c r="O2" s="84"/>
      <c r="P2" s="85"/>
      <c r="Q2" s="85"/>
      <c r="R2" s="141"/>
      <c r="S2" s="141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</row>
    <row r="3" ht="24.95" customHeight="1" spans="1:36">
      <c r="A3" s="10" t="s">
        <v>6</v>
      </c>
      <c r="B3" s="10"/>
      <c r="C3" s="13">
        <v>10083933</v>
      </c>
      <c r="D3" s="14"/>
      <c r="E3" s="14"/>
      <c r="F3" s="15"/>
      <c r="G3" s="16" t="s">
        <v>7</v>
      </c>
      <c r="H3" s="17" t="s">
        <v>8</v>
      </c>
      <c r="I3" s="86"/>
      <c r="J3" s="86"/>
      <c r="K3" s="87"/>
      <c r="L3" s="10" t="s">
        <v>9</v>
      </c>
      <c r="M3" s="10"/>
      <c r="N3" s="88" t="s">
        <v>10</v>
      </c>
      <c r="O3" s="89"/>
      <c r="P3" s="90"/>
      <c r="Q3" s="142" t="s">
        <v>5</v>
      </c>
      <c r="R3" s="143">
        <v>33</v>
      </c>
      <c r="S3" s="144" t="s">
        <v>3</v>
      </c>
      <c r="T3" s="144" t="s">
        <v>3</v>
      </c>
      <c r="U3" s="145" t="s">
        <v>8</v>
      </c>
      <c r="V3" s="146">
        <v>10083933</v>
      </c>
      <c r="W3" s="147" t="s">
        <v>11</v>
      </c>
      <c r="X3" s="148" t="s">
        <v>12</v>
      </c>
      <c r="Y3" s="148"/>
      <c r="Z3" s="142"/>
      <c r="AA3" s="156"/>
      <c r="AB3" s="156"/>
      <c r="AC3" s="156"/>
      <c r="AD3" s="156"/>
      <c r="AE3"/>
      <c r="AF3"/>
      <c r="AG3"/>
      <c r="AH3" s="90"/>
      <c r="AI3" s="90"/>
      <c r="AJ3" s="90"/>
    </row>
    <row r="4" ht="24.95" customHeight="1" spans="1:33">
      <c r="A4" s="10" t="s">
        <v>13</v>
      </c>
      <c r="B4" s="10"/>
      <c r="C4" s="18">
        <v>7903798.73</v>
      </c>
      <c r="D4" s="19"/>
      <c r="E4" s="19"/>
      <c r="F4" s="20"/>
      <c r="G4" s="16" t="s">
        <v>14</v>
      </c>
      <c r="H4" s="13"/>
      <c r="I4" s="14"/>
      <c r="J4" s="14"/>
      <c r="K4" s="15"/>
      <c r="L4" s="10" t="s">
        <v>15</v>
      </c>
      <c r="M4" s="10"/>
      <c r="N4" s="91" t="s">
        <v>11</v>
      </c>
      <c r="O4" s="92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</row>
    <row r="5" ht="24.95" customHeight="1" spans="1:33">
      <c r="A5" s="10" t="s">
        <v>16</v>
      </c>
      <c r="B5" s="10" t="s">
        <v>17</v>
      </c>
      <c r="C5" s="10"/>
      <c r="D5" s="10"/>
      <c r="E5" s="10" t="s">
        <v>18</v>
      </c>
      <c r="F5" s="10"/>
      <c r="G5" s="21" t="s">
        <v>19</v>
      </c>
      <c r="H5" s="10" t="s">
        <v>20</v>
      </c>
      <c r="I5" s="10"/>
      <c r="J5" s="10" t="s">
        <v>21</v>
      </c>
      <c r="K5" s="10"/>
      <c r="L5" s="10" t="s">
        <v>22</v>
      </c>
      <c r="M5" s="10"/>
      <c r="N5" s="93" t="s">
        <v>23</v>
      </c>
      <c r="O5" s="93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</row>
    <row r="6" ht="24.95" customHeight="1" spans="1:33">
      <c r="A6" s="10"/>
      <c r="B6" s="22" t="s">
        <v>24</v>
      </c>
      <c r="C6" s="10" t="s">
        <v>25</v>
      </c>
      <c r="D6" s="21" t="s">
        <v>26</v>
      </c>
      <c r="E6" s="22" t="s">
        <v>24</v>
      </c>
      <c r="F6" s="21" t="s">
        <v>26</v>
      </c>
      <c r="G6" s="21" t="s">
        <v>26</v>
      </c>
      <c r="H6" s="10" t="s">
        <v>27</v>
      </c>
      <c r="I6" s="21" t="s">
        <v>26</v>
      </c>
      <c r="J6" s="10" t="s">
        <v>28</v>
      </c>
      <c r="K6" s="16" t="s">
        <v>26</v>
      </c>
      <c r="L6" s="21" t="s">
        <v>26</v>
      </c>
      <c r="M6" s="10" t="s">
        <v>29</v>
      </c>
      <c r="N6" s="93" t="s">
        <v>30</v>
      </c>
      <c r="O6" s="93" t="s">
        <v>26</v>
      </c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</row>
    <row r="7" s="2" customFormat="1" ht="33.75" customHeight="1" spans="1:20">
      <c r="A7" s="23">
        <v>1</v>
      </c>
      <c r="B7" s="24">
        <v>41661</v>
      </c>
      <c r="C7" s="25" t="s">
        <v>31</v>
      </c>
      <c r="D7" s="26">
        <v>2016786.6</v>
      </c>
      <c r="E7" s="27"/>
      <c r="F7" s="26"/>
      <c r="G7" s="26"/>
      <c r="H7" s="28">
        <v>0.02</v>
      </c>
      <c r="I7" s="94">
        <v>40336</v>
      </c>
      <c r="J7" s="95" t="s">
        <v>32</v>
      </c>
      <c r="K7" s="94">
        <v>40336</v>
      </c>
      <c r="L7" s="31">
        <v>124763</v>
      </c>
      <c r="M7" s="21"/>
      <c r="N7" s="21"/>
      <c r="O7" s="96">
        <v>1791182.9</v>
      </c>
      <c r="P7" s="97"/>
      <c r="S7" s="149"/>
      <c r="T7" s="149"/>
    </row>
    <row r="8" ht="24.95" customHeight="1" spans="1:18">
      <c r="A8" s="10"/>
      <c r="B8" s="29"/>
      <c r="C8" s="30"/>
      <c r="D8" s="31"/>
      <c r="E8" s="32"/>
      <c r="F8" s="31"/>
      <c r="G8" s="31"/>
      <c r="H8" s="33"/>
      <c r="I8" s="94"/>
      <c r="J8" s="98" t="s">
        <v>33</v>
      </c>
      <c r="K8" s="99">
        <v>20168</v>
      </c>
      <c r="L8" s="31"/>
      <c r="M8" s="100"/>
      <c r="N8" s="101"/>
      <c r="O8" s="94"/>
      <c r="P8" s="90"/>
      <c r="R8" s="1"/>
    </row>
    <row r="9" ht="11" customHeight="1" spans="1:18">
      <c r="A9" s="10"/>
      <c r="B9" s="29"/>
      <c r="C9" s="30"/>
      <c r="D9" s="31"/>
      <c r="E9" s="32"/>
      <c r="F9" s="31"/>
      <c r="G9" s="31"/>
      <c r="H9" s="33"/>
      <c r="I9" s="94"/>
      <c r="J9" s="10"/>
      <c r="K9" s="94"/>
      <c r="L9" s="31"/>
      <c r="M9" s="100"/>
      <c r="N9" s="101"/>
      <c r="O9" s="94"/>
      <c r="P9" s="90"/>
      <c r="R9" s="1"/>
    </row>
    <row r="10" ht="24.95" customHeight="1" spans="1:18">
      <c r="A10" s="23">
        <v>2</v>
      </c>
      <c r="B10" s="24">
        <v>41757</v>
      </c>
      <c r="C10" s="25" t="s">
        <v>31</v>
      </c>
      <c r="D10" s="26">
        <v>3025179.9</v>
      </c>
      <c r="E10" s="27"/>
      <c r="F10" s="26"/>
      <c r="G10" s="26"/>
      <c r="H10" s="28">
        <v>0.02</v>
      </c>
      <c r="I10" s="96">
        <v>60504</v>
      </c>
      <c r="J10" s="95" t="s">
        <v>32</v>
      </c>
      <c r="K10" s="94">
        <v>60504</v>
      </c>
      <c r="L10" s="31">
        <v>12550</v>
      </c>
      <c r="M10" s="21"/>
      <c r="N10" s="21"/>
      <c r="O10" s="94">
        <f>ROUNDUP(D10-I10-K10-L10-K11,2)</f>
        <v>2891621.9</v>
      </c>
      <c r="P10" s="90"/>
      <c r="R10" s="1"/>
    </row>
    <row r="11" ht="9" customHeight="1" spans="1:18">
      <c r="A11" s="10"/>
      <c r="B11" s="29"/>
      <c r="C11" s="30"/>
      <c r="D11" s="31"/>
      <c r="E11" s="32"/>
      <c r="F11" s="31"/>
      <c r="G11" s="31"/>
      <c r="H11" s="33"/>
      <c r="I11" s="94"/>
      <c r="J11" s="10"/>
      <c r="K11" s="94"/>
      <c r="L11" s="31"/>
      <c r="M11" s="100"/>
      <c r="N11" s="101"/>
      <c r="O11" s="94"/>
      <c r="P11" s="90"/>
      <c r="R11" s="1"/>
    </row>
    <row r="12" ht="24.95" customHeight="1" spans="1:18">
      <c r="A12" s="23">
        <v>3</v>
      </c>
      <c r="B12" s="24">
        <v>42045</v>
      </c>
      <c r="C12" s="25" t="s">
        <v>31</v>
      </c>
      <c r="D12" s="26">
        <v>1008393</v>
      </c>
      <c r="E12" s="27"/>
      <c r="F12" s="26"/>
      <c r="G12" s="26"/>
      <c r="H12" s="28">
        <v>0.02</v>
      </c>
      <c r="I12" s="94">
        <f>D12*H12</f>
        <v>20167.86</v>
      </c>
      <c r="J12" s="95" t="s">
        <v>32</v>
      </c>
      <c r="K12" s="94">
        <f>D12*0.02</f>
        <v>20167.86</v>
      </c>
      <c r="L12" s="31">
        <v>44900</v>
      </c>
      <c r="M12" s="21"/>
      <c r="N12" s="21"/>
      <c r="O12" s="94">
        <f>ROUNDUP(D12-I12-K12-L12-K13,2)</f>
        <v>923157.28</v>
      </c>
      <c r="P12" s="90"/>
      <c r="R12" s="1"/>
    </row>
    <row r="13" s="3" customFormat="1" ht="11" customHeight="1" spans="1:20">
      <c r="A13" s="34"/>
      <c r="B13" s="35"/>
      <c r="C13" s="36"/>
      <c r="D13" s="37"/>
      <c r="E13" s="38"/>
      <c r="F13" s="37"/>
      <c r="G13" s="37"/>
      <c r="H13" s="39"/>
      <c r="I13" s="102"/>
      <c r="J13" s="34"/>
      <c r="K13" s="102"/>
      <c r="L13" s="37"/>
      <c r="M13" s="103"/>
      <c r="N13" s="104"/>
      <c r="O13" s="102"/>
      <c r="P13" s="105"/>
      <c r="S13" s="150"/>
      <c r="T13" s="150"/>
    </row>
    <row r="14" s="3" customFormat="1" ht="35" customHeight="1" spans="1:20">
      <c r="A14" s="40">
        <v>4</v>
      </c>
      <c r="B14" s="41">
        <v>43112</v>
      </c>
      <c r="C14" s="42" t="s">
        <v>31</v>
      </c>
      <c r="D14" s="43">
        <v>795000</v>
      </c>
      <c r="E14" s="44"/>
      <c r="F14" s="43"/>
      <c r="G14" s="43"/>
      <c r="H14" s="45">
        <v>0.02</v>
      </c>
      <c r="I14" s="102">
        <f>D14*0.02</f>
        <v>15900</v>
      </c>
      <c r="J14" s="106"/>
      <c r="K14" s="102">
        <v>26172.48</v>
      </c>
      <c r="L14" s="37">
        <v>272600</v>
      </c>
      <c r="M14" s="107" t="s">
        <v>34</v>
      </c>
      <c r="N14" s="108" t="s">
        <v>35</v>
      </c>
      <c r="O14" s="109">
        <f>ROUNDUP(D14-I14-K14-L14-L15-L16,2)</f>
        <v>336654.52</v>
      </c>
      <c r="P14" s="105"/>
      <c r="S14" s="150"/>
      <c r="T14" s="150"/>
    </row>
    <row r="15" s="3" customFormat="1" ht="24.95" customHeight="1" spans="1:20">
      <c r="A15" s="46"/>
      <c r="B15" s="47"/>
      <c r="C15" s="36"/>
      <c r="D15" s="37"/>
      <c r="E15" s="38"/>
      <c r="F15" s="37"/>
      <c r="G15" s="37"/>
      <c r="H15" s="39"/>
      <c r="I15" s="102"/>
      <c r="J15" s="110" t="s">
        <v>36</v>
      </c>
      <c r="K15" s="102"/>
      <c r="L15" s="37">
        <v>43673</v>
      </c>
      <c r="M15" s="107" t="s">
        <v>37</v>
      </c>
      <c r="N15" s="111"/>
      <c r="O15" s="112"/>
      <c r="P15" s="105"/>
      <c r="S15" s="150"/>
      <c r="T15" s="150"/>
    </row>
    <row r="16" ht="24.95" customHeight="1" spans="1:18">
      <c r="A16" s="48"/>
      <c r="B16" s="49"/>
      <c r="C16" s="50"/>
      <c r="D16" s="51"/>
      <c r="E16" s="52"/>
      <c r="F16" s="51"/>
      <c r="G16" s="51"/>
      <c r="H16" s="53"/>
      <c r="I16" s="96"/>
      <c r="J16" s="113"/>
      <c r="K16" s="96"/>
      <c r="L16" s="98">
        <v>100000</v>
      </c>
      <c r="M16" s="118" t="s">
        <v>38</v>
      </c>
      <c r="N16" s="116"/>
      <c r="O16" s="117"/>
      <c r="P16" s="90"/>
      <c r="R16" s="1"/>
    </row>
    <row r="17" ht="18" customHeight="1" spans="1:18">
      <c r="A17" s="48"/>
      <c r="B17" s="54"/>
      <c r="C17" s="50"/>
      <c r="D17" s="51"/>
      <c r="E17" s="52"/>
      <c r="F17" s="51"/>
      <c r="G17" s="51"/>
      <c r="H17" s="53"/>
      <c r="I17" s="96"/>
      <c r="J17" s="113"/>
      <c r="K17" s="96"/>
      <c r="L17" s="98"/>
      <c r="M17" s="118"/>
      <c r="N17" s="62"/>
      <c r="O17" s="96"/>
      <c r="P17" s="90"/>
      <c r="R17" s="1"/>
    </row>
    <row r="18" s="4" customFormat="1" ht="20" customHeight="1" spans="1:20">
      <c r="A18" s="23">
        <v>5</v>
      </c>
      <c r="B18" s="55" t="s">
        <v>56</v>
      </c>
      <c r="C18" s="25"/>
      <c r="D18" s="26"/>
      <c r="E18" s="27"/>
      <c r="F18" s="26"/>
      <c r="G18" s="26"/>
      <c r="H18" s="33"/>
      <c r="I18" s="94">
        <v>0</v>
      </c>
      <c r="J18" s="119" t="s">
        <v>33</v>
      </c>
      <c r="K18" s="94">
        <v>-20168</v>
      </c>
      <c r="L18" s="31">
        <v>0</v>
      </c>
      <c r="M18" s="21"/>
      <c r="N18" s="21" t="s">
        <v>35</v>
      </c>
      <c r="O18" s="94">
        <f>D18-I18-K18-L18</f>
        <v>20168</v>
      </c>
      <c r="P18" s="120"/>
      <c r="S18" s="151"/>
      <c r="T18" s="151"/>
    </row>
    <row r="19" ht="20" customHeight="1" spans="1:18">
      <c r="A19" s="54"/>
      <c r="B19" s="54" t="s">
        <v>1</v>
      </c>
      <c r="C19" s="50"/>
      <c r="D19" s="51"/>
      <c r="E19" s="52"/>
      <c r="F19" s="51"/>
      <c r="G19" s="51"/>
      <c r="H19" s="53"/>
      <c r="I19" s="96"/>
      <c r="J19" s="113"/>
      <c r="K19" s="96"/>
      <c r="L19" s="60"/>
      <c r="M19" s="62"/>
      <c r="N19" s="62"/>
      <c r="O19" s="96"/>
      <c r="P19" s="90"/>
      <c r="R19" s="1"/>
    </row>
    <row r="20" ht="20" customHeight="1" spans="1:18">
      <c r="A20" s="165">
        <v>6</v>
      </c>
      <c r="B20" s="165" t="s">
        <v>57</v>
      </c>
      <c r="C20" s="50"/>
      <c r="D20" s="51"/>
      <c r="E20" s="52"/>
      <c r="F20" s="51"/>
      <c r="G20" s="51"/>
      <c r="H20" s="53"/>
      <c r="I20" s="96"/>
      <c r="J20" s="113"/>
      <c r="K20" s="96"/>
      <c r="L20" s="98">
        <v>-100000</v>
      </c>
      <c r="M20" s="118" t="s">
        <v>58</v>
      </c>
      <c r="N20" s="62" t="s">
        <v>35</v>
      </c>
      <c r="O20" s="96">
        <f>D20-L20</f>
        <v>100000</v>
      </c>
      <c r="P20" s="90"/>
      <c r="R20" s="152"/>
    </row>
    <row r="21" ht="20" customHeight="1" spans="1:18">
      <c r="A21" s="48"/>
      <c r="B21" s="49"/>
      <c r="C21" s="50"/>
      <c r="D21" s="51"/>
      <c r="E21" s="52"/>
      <c r="F21" s="51"/>
      <c r="G21" s="51"/>
      <c r="H21" s="53"/>
      <c r="I21" s="96"/>
      <c r="J21" s="113"/>
      <c r="K21" s="96"/>
      <c r="L21" s="60"/>
      <c r="M21" s="62"/>
      <c r="N21" s="62"/>
      <c r="O21" s="121"/>
      <c r="P21" s="90"/>
      <c r="R21" s="152"/>
    </row>
    <row r="22" ht="20" customHeight="1" spans="1:16">
      <c r="A22" s="48"/>
      <c r="B22" s="49"/>
      <c r="C22" s="50"/>
      <c r="D22" s="51"/>
      <c r="E22" s="52"/>
      <c r="F22" s="51"/>
      <c r="G22" s="51"/>
      <c r="H22" s="53"/>
      <c r="I22" s="96"/>
      <c r="J22" s="113"/>
      <c r="K22" s="96"/>
      <c r="L22" s="60"/>
      <c r="M22" s="62"/>
      <c r="N22" s="62"/>
      <c r="O22" s="121"/>
      <c r="P22" s="90"/>
    </row>
    <row r="23" ht="20" customHeight="1" spans="1:18">
      <c r="A23" s="57"/>
      <c r="B23" s="58"/>
      <c r="C23" s="59"/>
      <c r="D23" s="60"/>
      <c r="E23" s="61"/>
      <c r="F23" s="60"/>
      <c r="G23" s="60"/>
      <c r="H23" s="62"/>
      <c r="I23" s="96"/>
      <c r="J23" s="57"/>
      <c r="K23" s="96"/>
      <c r="L23" s="60"/>
      <c r="M23" s="163"/>
      <c r="N23" s="163"/>
      <c r="O23" s="96"/>
      <c r="P23" s="90"/>
      <c r="Q23" s="153"/>
      <c r="R23" s="153"/>
    </row>
    <row r="24" ht="20" customHeight="1" spans="1:17">
      <c r="A24" s="57"/>
      <c r="B24" s="58"/>
      <c r="C24" s="59"/>
      <c r="D24" s="60"/>
      <c r="E24" s="61"/>
      <c r="F24" s="60"/>
      <c r="G24" s="60"/>
      <c r="H24" s="62"/>
      <c r="I24" s="96"/>
      <c r="J24" s="57"/>
      <c r="K24" s="96"/>
      <c r="L24" s="60"/>
      <c r="M24" s="62"/>
      <c r="N24" s="62"/>
      <c r="O24" s="96"/>
      <c r="P24" s="90"/>
      <c r="Q24" s="153"/>
    </row>
    <row r="25" ht="20" customHeight="1" spans="1:31">
      <c r="A25" s="57"/>
      <c r="B25" s="58"/>
      <c r="C25" s="59"/>
      <c r="D25" s="60"/>
      <c r="E25" s="61"/>
      <c r="F25" s="60"/>
      <c r="G25" s="60"/>
      <c r="H25" s="62"/>
      <c r="I25" s="96"/>
      <c r="J25" s="57"/>
      <c r="K25" s="96"/>
      <c r="L25" s="60"/>
      <c r="M25" s="62"/>
      <c r="N25" s="62"/>
      <c r="O25" s="96"/>
      <c r="P25" s="90"/>
      <c r="Q25" s="153"/>
      <c r="W25" s="3"/>
      <c r="X25" s="3"/>
      <c r="Y25" s="3"/>
      <c r="Z25" s="3"/>
      <c r="AA25" s="3"/>
      <c r="AB25" s="3"/>
      <c r="AC25" s="3"/>
      <c r="AD25" s="3"/>
      <c r="AE25" s="3"/>
    </row>
    <row r="26" s="3" customFormat="1" ht="24.95" customHeight="1" spans="1:31">
      <c r="A26" s="34" t="s">
        <v>39</v>
      </c>
      <c r="B26" s="34"/>
      <c r="C26" s="63" t="s">
        <v>40</v>
      </c>
      <c r="D26" s="64">
        <f t="shared" ref="D26:G26" si="0">SUM(D7:D25)</f>
        <v>6845359.5</v>
      </c>
      <c r="E26" s="63" t="s">
        <v>40</v>
      </c>
      <c r="F26" s="64">
        <f t="shared" si="0"/>
        <v>0</v>
      </c>
      <c r="G26" s="64">
        <f t="shared" si="0"/>
        <v>0</v>
      </c>
      <c r="H26" s="63" t="s">
        <v>40</v>
      </c>
      <c r="I26" s="64">
        <f t="shared" ref="I26:L26" si="1">SUM(I7:I25)</f>
        <v>136907.86</v>
      </c>
      <c r="J26" s="63" t="s">
        <v>40</v>
      </c>
      <c r="K26" s="64">
        <f t="shared" si="1"/>
        <v>147180.34</v>
      </c>
      <c r="L26" s="64">
        <f t="shared" si="1"/>
        <v>498486</v>
      </c>
      <c r="M26" s="63" t="s">
        <v>40</v>
      </c>
      <c r="N26" s="63"/>
      <c r="O26" s="64">
        <f>SUM(O7:O25)</f>
        <v>6062784.6</v>
      </c>
      <c r="P26" s="127"/>
      <c r="Q26" s="153"/>
      <c r="R26" s="6"/>
      <c r="S26" s="6"/>
      <c r="T26" s="6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="5" customFormat="1" ht="26.1" customHeight="1" spans="1:15">
      <c r="A27" s="48" t="s">
        <v>41</v>
      </c>
      <c r="B27" s="48"/>
      <c r="C27" s="48" t="s">
        <v>42</v>
      </c>
      <c r="D27" s="65">
        <f>O20</f>
        <v>100000</v>
      </c>
      <c r="E27" s="65"/>
      <c r="F27" s="65"/>
      <c r="G27" s="65"/>
      <c r="H27" s="66" t="s">
        <v>43</v>
      </c>
      <c r="I27" s="66"/>
      <c r="J27" s="166" t="s">
        <v>44</v>
      </c>
      <c r="K27" s="167"/>
      <c r="L27" s="167"/>
      <c r="M27" s="167"/>
      <c r="N27" s="167"/>
      <c r="O27" s="168"/>
    </row>
    <row r="28" s="5" customFormat="1" ht="26.1" customHeight="1" spans="1:21">
      <c r="A28" s="48"/>
      <c r="B28" s="48"/>
      <c r="C28" s="48" t="s">
        <v>45</v>
      </c>
      <c r="D28" s="67">
        <f>D27</f>
        <v>100000</v>
      </c>
      <c r="E28" s="67"/>
      <c r="F28" s="67"/>
      <c r="G28" s="67"/>
      <c r="H28" s="66"/>
      <c r="I28" s="66"/>
      <c r="J28" s="169" t="s">
        <v>46</v>
      </c>
      <c r="K28" s="169"/>
      <c r="L28" s="169"/>
      <c r="M28" s="169"/>
      <c r="N28" s="169"/>
      <c r="O28" s="169"/>
      <c r="P28" s="134"/>
      <c r="U28" s="154"/>
    </row>
    <row r="29" ht="45" customHeight="1" spans="1:16">
      <c r="A29" s="10" t="s">
        <v>47</v>
      </c>
      <c r="B29" s="68"/>
      <c r="C29" s="69" t="s">
        <v>48</v>
      </c>
      <c r="D29" s="70" t="s">
        <v>49</v>
      </c>
      <c r="E29" s="71"/>
      <c r="F29" s="71"/>
      <c r="G29" s="71"/>
      <c r="H29" s="71"/>
      <c r="I29" s="71"/>
      <c r="J29" s="135"/>
      <c r="K29" s="135"/>
      <c r="L29" s="135"/>
      <c r="M29" s="135"/>
      <c r="N29" s="135"/>
      <c r="O29" s="136"/>
      <c r="P29" s="90"/>
    </row>
    <row r="30" ht="45" customHeight="1" spans="1:16">
      <c r="A30" s="34" t="s">
        <v>50</v>
      </c>
      <c r="B30" s="34"/>
      <c r="C30" s="72" t="s">
        <v>51</v>
      </c>
      <c r="D30" s="73"/>
      <c r="E30" s="73"/>
      <c r="F30" s="73"/>
      <c r="G30" s="73"/>
      <c r="H30" s="73"/>
      <c r="I30" s="73"/>
      <c r="J30" s="137"/>
      <c r="K30" s="137"/>
      <c r="L30" s="137"/>
      <c r="M30" s="137"/>
      <c r="N30" s="137"/>
      <c r="O30" s="138"/>
      <c r="P30" s="90"/>
    </row>
    <row r="31" ht="45" customHeight="1" spans="1:20">
      <c r="A31" s="34" t="s">
        <v>52</v>
      </c>
      <c r="B31" s="34"/>
      <c r="C31" s="74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139"/>
      <c r="P31" s="90"/>
      <c r="T31" s="155"/>
    </row>
    <row r="32" ht="45" customHeight="1" spans="1:16">
      <c r="A32" s="34" t="s">
        <v>53</v>
      </c>
      <c r="B32" s="34"/>
      <c r="C32" s="75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140"/>
      <c r="P32" s="90"/>
    </row>
    <row r="33" ht="42" customHeight="1" spans="1:16">
      <c r="A33" s="34" t="s">
        <v>54</v>
      </c>
      <c r="B33" s="34"/>
      <c r="C33" s="77"/>
      <c r="D33" s="78"/>
      <c r="E33" s="78"/>
      <c r="F33" s="78"/>
      <c r="G33" s="79"/>
      <c r="H33" s="34" t="s">
        <v>55</v>
      </c>
      <c r="I33" s="34"/>
      <c r="J33" s="77"/>
      <c r="K33" s="78"/>
      <c r="L33" s="78"/>
      <c r="M33" s="78"/>
      <c r="N33" s="78"/>
      <c r="O33" s="79"/>
      <c r="P33" s="90"/>
    </row>
    <row r="35" spans="17:22">
      <c r="Q35" s="6"/>
      <c r="U35" s="6"/>
      <c r="V35" s="6"/>
    </row>
    <row r="36" spans="2:31">
      <c r="B36" s="1"/>
      <c r="D36" s="1"/>
      <c r="E36" s="1"/>
      <c r="F36" s="1"/>
      <c r="G36" s="1"/>
      <c r="I36" s="1"/>
      <c r="K36" s="1"/>
      <c r="L36" s="1"/>
      <c r="O36" s="1"/>
      <c r="Q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="6" customFormat="1"/>
    <row r="38" s="6" customFormat="1" spans="17:22">
      <c r="Q38" s="1"/>
      <c r="U38" s="1"/>
      <c r="V38" s="1"/>
    </row>
    <row r="39" s="6" customFormat="1" spans="17:31">
      <c r="Q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</sheetData>
  <mergeCells count="46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6:B26"/>
    <mergeCell ref="D27:G27"/>
    <mergeCell ref="J27:O27"/>
    <mergeCell ref="D28:G28"/>
    <mergeCell ref="J28:O28"/>
    <mergeCell ref="A29:B29"/>
    <mergeCell ref="D29:I29"/>
    <mergeCell ref="J29:O29"/>
    <mergeCell ref="A30:B30"/>
    <mergeCell ref="C30:O30"/>
    <mergeCell ref="A31:B31"/>
    <mergeCell ref="C31:O31"/>
    <mergeCell ref="A32:B32"/>
    <mergeCell ref="C32:O32"/>
    <mergeCell ref="A33:B33"/>
    <mergeCell ref="C33:G33"/>
    <mergeCell ref="H33:I33"/>
    <mergeCell ref="J33:O33"/>
    <mergeCell ref="A5:A6"/>
    <mergeCell ref="A14:A15"/>
    <mergeCell ref="N14:N16"/>
    <mergeCell ref="O14:O16"/>
    <mergeCell ref="A27:B28"/>
    <mergeCell ref="H27:I28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9"/>
  <sheetViews>
    <sheetView zoomScale="90" zoomScaleNormal="90" workbookViewId="0">
      <selection activeCell="A1" sqref="$A1:$XFD1048576"/>
    </sheetView>
  </sheetViews>
  <sheetFormatPr defaultColWidth="9" defaultRowHeight="13.5"/>
  <cols>
    <col min="1" max="1" width="3.625" style="1" customWidth="1"/>
    <col min="2" max="2" width="6.625" style="7" customWidth="1"/>
    <col min="3" max="3" width="3.625" style="1" customWidth="1"/>
    <col min="4" max="4" width="11.375" style="8" customWidth="1"/>
    <col min="5" max="5" width="5.75" style="7" customWidth="1"/>
    <col min="6" max="6" width="11.375" style="8" customWidth="1"/>
    <col min="7" max="7" width="8.875" style="8" customWidth="1"/>
    <col min="8" max="8" width="3.625" style="1" customWidth="1"/>
    <col min="9" max="9" width="9.75" style="8" customWidth="1"/>
    <col min="10" max="10" width="4.125" style="1" customWidth="1"/>
    <col min="11" max="11" width="7.875" style="8" customWidth="1"/>
    <col min="12" max="12" width="11.25" style="8" customWidth="1"/>
    <col min="13" max="14" width="5.5" style="1" customWidth="1"/>
    <col min="15" max="15" width="10.125" style="8" customWidth="1"/>
    <col min="16" max="16" width="11.125" style="1" customWidth="1"/>
    <col min="17" max="17" width="10.5" style="1" customWidth="1"/>
    <col min="18" max="18" width="6.25" style="6" customWidth="1"/>
    <col min="19" max="19" width="8.625" style="6" customWidth="1"/>
    <col min="20" max="20" width="23.75" style="6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80"/>
      <c r="Q1" s="54" t="s">
        <v>1</v>
      </c>
    </row>
    <row r="2" ht="24.95" customHeight="1" spans="1:36">
      <c r="A2" s="10" t="s">
        <v>2</v>
      </c>
      <c r="B2" s="10"/>
      <c r="C2" s="11" t="s">
        <v>3</v>
      </c>
      <c r="D2" s="12"/>
      <c r="E2" s="12"/>
      <c r="F2" s="12"/>
      <c r="G2" s="12"/>
      <c r="H2" s="12"/>
      <c r="I2" s="12"/>
      <c r="J2" s="12"/>
      <c r="K2" s="81"/>
      <c r="L2" s="68" t="s">
        <v>4</v>
      </c>
      <c r="M2" s="82"/>
      <c r="N2" s="83" t="s">
        <v>5</v>
      </c>
      <c r="O2" s="84"/>
      <c r="P2" s="85"/>
      <c r="Q2" s="85"/>
      <c r="R2" s="141"/>
      <c r="S2" s="141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</row>
    <row r="3" ht="24.95" customHeight="1" spans="1:36">
      <c r="A3" s="10" t="s">
        <v>6</v>
      </c>
      <c r="B3" s="10"/>
      <c r="C3" s="13">
        <v>10083933</v>
      </c>
      <c r="D3" s="14"/>
      <c r="E3" s="14"/>
      <c r="F3" s="15"/>
      <c r="G3" s="16" t="s">
        <v>7</v>
      </c>
      <c r="H3" s="17" t="s">
        <v>8</v>
      </c>
      <c r="I3" s="86"/>
      <c r="J3" s="86"/>
      <c r="K3" s="87"/>
      <c r="L3" s="10" t="s">
        <v>9</v>
      </c>
      <c r="M3" s="10"/>
      <c r="N3" s="88" t="s">
        <v>10</v>
      </c>
      <c r="O3" s="89"/>
      <c r="P3" s="90"/>
      <c r="Q3" s="142" t="s">
        <v>5</v>
      </c>
      <c r="R3" s="143">
        <v>33</v>
      </c>
      <c r="S3" s="144" t="s">
        <v>3</v>
      </c>
      <c r="T3" s="144" t="s">
        <v>3</v>
      </c>
      <c r="U3" s="145" t="s">
        <v>8</v>
      </c>
      <c r="V3" s="146">
        <v>10083933</v>
      </c>
      <c r="W3" s="147" t="s">
        <v>11</v>
      </c>
      <c r="X3" s="148" t="s">
        <v>12</v>
      </c>
      <c r="Y3" s="148"/>
      <c r="Z3" s="142"/>
      <c r="AA3" s="156"/>
      <c r="AB3" s="156"/>
      <c r="AC3" s="156"/>
      <c r="AD3" s="156"/>
      <c r="AE3"/>
      <c r="AF3"/>
      <c r="AG3"/>
      <c r="AH3" s="90"/>
      <c r="AI3" s="90"/>
      <c r="AJ3" s="90"/>
    </row>
    <row r="4" ht="24.95" customHeight="1" spans="1:33">
      <c r="A4" s="10" t="s">
        <v>13</v>
      </c>
      <c r="B4" s="10"/>
      <c r="C4" s="18">
        <v>7903798.73</v>
      </c>
      <c r="D4" s="19"/>
      <c r="E4" s="19"/>
      <c r="F4" s="20"/>
      <c r="G4" s="16" t="s">
        <v>14</v>
      </c>
      <c r="H4" s="13"/>
      <c r="I4" s="14"/>
      <c r="J4" s="14"/>
      <c r="K4" s="15"/>
      <c r="L4" s="10" t="s">
        <v>15</v>
      </c>
      <c r="M4" s="10"/>
      <c r="N4" s="91" t="s">
        <v>11</v>
      </c>
      <c r="O4" s="92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</row>
    <row r="5" ht="24.95" customHeight="1" spans="1:33">
      <c r="A5" s="10" t="s">
        <v>16</v>
      </c>
      <c r="B5" s="10" t="s">
        <v>17</v>
      </c>
      <c r="C5" s="10"/>
      <c r="D5" s="10"/>
      <c r="E5" s="10" t="s">
        <v>18</v>
      </c>
      <c r="F5" s="10"/>
      <c r="G5" s="21" t="s">
        <v>19</v>
      </c>
      <c r="H5" s="10" t="s">
        <v>20</v>
      </c>
      <c r="I5" s="10"/>
      <c r="J5" s="10" t="s">
        <v>21</v>
      </c>
      <c r="K5" s="10"/>
      <c r="L5" s="10" t="s">
        <v>22</v>
      </c>
      <c r="M5" s="10"/>
      <c r="N5" s="93" t="s">
        <v>23</v>
      </c>
      <c r="O5" s="93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</row>
    <row r="6" ht="24.95" customHeight="1" spans="1:33">
      <c r="A6" s="10"/>
      <c r="B6" s="22" t="s">
        <v>24</v>
      </c>
      <c r="C6" s="10" t="s">
        <v>25</v>
      </c>
      <c r="D6" s="21" t="s">
        <v>26</v>
      </c>
      <c r="E6" s="22" t="s">
        <v>24</v>
      </c>
      <c r="F6" s="21" t="s">
        <v>26</v>
      </c>
      <c r="G6" s="21" t="s">
        <v>26</v>
      </c>
      <c r="H6" s="10" t="s">
        <v>27</v>
      </c>
      <c r="I6" s="21" t="s">
        <v>26</v>
      </c>
      <c r="J6" s="10" t="s">
        <v>28</v>
      </c>
      <c r="K6" s="16" t="s">
        <v>26</v>
      </c>
      <c r="L6" s="21" t="s">
        <v>26</v>
      </c>
      <c r="M6" s="10" t="s">
        <v>29</v>
      </c>
      <c r="N6" s="93" t="s">
        <v>30</v>
      </c>
      <c r="O6" s="93" t="s">
        <v>26</v>
      </c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</row>
    <row r="7" s="2" customFormat="1" ht="33.75" customHeight="1" spans="1:20">
      <c r="A7" s="23">
        <v>1</v>
      </c>
      <c r="B7" s="24">
        <v>41661</v>
      </c>
      <c r="C7" s="25" t="s">
        <v>31</v>
      </c>
      <c r="D7" s="26">
        <v>2016786.6</v>
      </c>
      <c r="E7" s="27"/>
      <c r="F7" s="26"/>
      <c r="G7" s="26"/>
      <c r="H7" s="28">
        <v>0.02</v>
      </c>
      <c r="I7" s="94">
        <v>40336</v>
      </c>
      <c r="J7" s="95" t="s">
        <v>32</v>
      </c>
      <c r="K7" s="94">
        <v>40336</v>
      </c>
      <c r="L7" s="31">
        <v>124763</v>
      </c>
      <c r="M7" s="21"/>
      <c r="N7" s="21"/>
      <c r="O7" s="96">
        <v>1791182.9</v>
      </c>
      <c r="P7" s="97"/>
      <c r="S7" s="149"/>
      <c r="T7" s="149"/>
    </row>
    <row r="8" ht="24.95" customHeight="1" spans="1:18">
      <c r="A8" s="10"/>
      <c r="B8" s="29"/>
      <c r="C8" s="30"/>
      <c r="D8" s="31"/>
      <c r="E8" s="32"/>
      <c r="F8" s="31"/>
      <c r="G8" s="31"/>
      <c r="H8" s="33"/>
      <c r="I8" s="94"/>
      <c r="J8" s="98" t="s">
        <v>33</v>
      </c>
      <c r="K8" s="99">
        <v>20168</v>
      </c>
      <c r="L8" s="60">
        <v>0.7</v>
      </c>
      <c r="M8" s="100"/>
      <c r="N8" s="101"/>
      <c r="O8" s="94"/>
      <c r="P8" s="90"/>
      <c r="R8" s="1"/>
    </row>
    <row r="9" ht="11" customHeight="1" spans="1:18">
      <c r="A9" s="10"/>
      <c r="B9" s="29"/>
      <c r="C9" s="30"/>
      <c r="D9" s="31"/>
      <c r="E9" s="32"/>
      <c r="F9" s="31"/>
      <c r="G9" s="31"/>
      <c r="H9" s="33"/>
      <c r="I9" s="94"/>
      <c r="J9" s="10"/>
      <c r="K9" s="94"/>
      <c r="L9" s="31"/>
      <c r="M9" s="100"/>
      <c r="N9" s="101"/>
      <c r="O9" s="94"/>
      <c r="P9" s="90"/>
      <c r="R9" s="1"/>
    </row>
    <row r="10" ht="24.95" customHeight="1" spans="1:18">
      <c r="A10" s="23">
        <v>2</v>
      </c>
      <c r="B10" s="24">
        <v>41757</v>
      </c>
      <c r="C10" s="25" t="s">
        <v>31</v>
      </c>
      <c r="D10" s="26">
        <v>3025179.9</v>
      </c>
      <c r="E10" s="27"/>
      <c r="F10" s="26"/>
      <c r="G10" s="26"/>
      <c r="H10" s="28">
        <v>0.02</v>
      </c>
      <c r="I10" s="96">
        <v>60504</v>
      </c>
      <c r="J10" s="95" t="s">
        <v>32</v>
      </c>
      <c r="K10" s="94">
        <v>60504</v>
      </c>
      <c r="L10" s="31">
        <v>12550</v>
      </c>
      <c r="M10" s="21"/>
      <c r="N10" s="21"/>
      <c r="O10" s="94">
        <f>ROUNDUP(D10-I10-K10-L10-K11,2)</f>
        <v>2891621.9</v>
      </c>
      <c r="P10" s="90"/>
      <c r="R10" s="1"/>
    </row>
    <row r="11" ht="9" customHeight="1" spans="1:18">
      <c r="A11" s="10"/>
      <c r="B11" s="29"/>
      <c r="C11" s="30"/>
      <c r="D11" s="31"/>
      <c r="E11" s="32"/>
      <c r="F11" s="31"/>
      <c r="G11" s="31"/>
      <c r="H11" s="33"/>
      <c r="I11" s="94"/>
      <c r="J11" s="10"/>
      <c r="K11" s="94"/>
      <c r="L11" s="31"/>
      <c r="M11" s="100"/>
      <c r="N11" s="101"/>
      <c r="O11" s="94"/>
      <c r="P11" s="90"/>
      <c r="R11" s="1"/>
    </row>
    <row r="12" ht="24.95" customHeight="1" spans="1:18">
      <c r="A12" s="23">
        <v>3</v>
      </c>
      <c r="B12" s="24">
        <v>42045</v>
      </c>
      <c r="C12" s="25" t="s">
        <v>31</v>
      </c>
      <c r="D12" s="26">
        <v>1008393</v>
      </c>
      <c r="E12" s="27"/>
      <c r="F12" s="26"/>
      <c r="G12" s="26"/>
      <c r="H12" s="28">
        <v>0.02</v>
      </c>
      <c r="I12" s="94">
        <f>D12*H12</f>
        <v>20167.86</v>
      </c>
      <c r="J12" s="95" t="s">
        <v>32</v>
      </c>
      <c r="K12" s="94">
        <f>D12*0.02</f>
        <v>20167.86</v>
      </c>
      <c r="L12" s="31">
        <v>44900</v>
      </c>
      <c r="M12" s="21"/>
      <c r="N12" s="21"/>
      <c r="O12" s="94">
        <f>ROUNDUP(D12-I12-K12-L12-K13,2)</f>
        <v>923157.28</v>
      </c>
      <c r="P12" s="90"/>
      <c r="R12" s="1"/>
    </row>
    <row r="13" s="3" customFormat="1" ht="11" customHeight="1" spans="1:20">
      <c r="A13" s="34"/>
      <c r="B13" s="35"/>
      <c r="C13" s="36"/>
      <c r="D13" s="37"/>
      <c r="E13" s="38"/>
      <c r="F13" s="37"/>
      <c r="G13" s="37"/>
      <c r="H13" s="39"/>
      <c r="I13" s="102"/>
      <c r="J13" s="34"/>
      <c r="K13" s="102"/>
      <c r="L13" s="37"/>
      <c r="M13" s="103"/>
      <c r="N13" s="104"/>
      <c r="O13" s="102"/>
      <c r="P13" s="105"/>
      <c r="S13" s="150"/>
      <c r="T13" s="150"/>
    </row>
    <row r="14" s="3" customFormat="1" ht="35" customHeight="1" spans="1:20">
      <c r="A14" s="40">
        <v>4</v>
      </c>
      <c r="B14" s="41">
        <v>43112</v>
      </c>
      <c r="C14" s="42" t="s">
        <v>31</v>
      </c>
      <c r="D14" s="43">
        <v>795000</v>
      </c>
      <c r="E14" s="44"/>
      <c r="F14" s="43"/>
      <c r="G14" s="43"/>
      <c r="H14" s="45">
        <v>0.02</v>
      </c>
      <c r="I14" s="102">
        <f>D14*0.02</f>
        <v>15900</v>
      </c>
      <c r="J14" s="106"/>
      <c r="K14" s="102">
        <v>26172.48</v>
      </c>
      <c r="L14" s="37">
        <v>272600</v>
      </c>
      <c r="M14" s="107" t="s">
        <v>34</v>
      </c>
      <c r="N14" s="108" t="s">
        <v>35</v>
      </c>
      <c r="O14" s="109">
        <f>ROUNDUP(D14-I14-K14-L14-L15-L16,2)</f>
        <v>336654.52</v>
      </c>
      <c r="P14" s="105"/>
      <c r="S14" s="150"/>
      <c r="T14" s="150"/>
    </row>
    <row r="15" s="3" customFormat="1" ht="24.95" customHeight="1" spans="1:20">
      <c r="A15" s="46"/>
      <c r="B15" s="47"/>
      <c r="C15" s="36"/>
      <c r="D15" s="37"/>
      <c r="E15" s="38"/>
      <c r="F15" s="37"/>
      <c r="G15" s="37"/>
      <c r="H15" s="39"/>
      <c r="I15" s="102"/>
      <c r="J15" s="110" t="s">
        <v>36</v>
      </c>
      <c r="K15" s="102"/>
      <c r="L15" s="37">
        <v>43673</v>
      </c>
      <c r="M15" s="107" t="s">
        <v>37</v>
      </c>
      <c r="N15" s="111"/>
      <c r="O15" s="112"/>
      <c r="P15" s="105"/>
      <c r="S15" s="150"/>
      <c r="T15" s="150"/>
    </row>
    <row r="16" ht="24.95" customHeight="1" spans="1:18">
      <c r="A16" s="48"/>
      <c r="B16" s="49"/>
      <c r="C16" s="50"/>
      <c r="D16" s="51"/>
      <c r="E16" s="52"/>
      <c r="F16" s="51"/>
      <c r="G16" s="51"/>
      <c r="H16" s="53"/>
      <c r="I16" s="96"/>
      <c r="J16" s="113"/>
      <c r="K16" s="96"/>
      <c r="L16" s="114">
        <v>100000</v>
      </c>
      <c r="M16" s="115" t="s">
        <v>38</v>
      </c>
      <c r="N16" s="116"/>
      <c r="O16" s="117"/>
      <c r="P16" s="90"/>
      <c r="R16" s="1"/>
    </row>
    <row r="17" ht="18" customHeight="1" spans="1:18">
      <c r="A17" s="48"/>
      <c r="B17" s="54"/>
      <c r="C17" s="50"/>
      <c r="D17" s="51"/>
      <c r="E17" s="52"/>
      <c r="F17" s="51"/>
      <c r="G17" s="51"/>
      <c r="H17" s="53"/>
      <c r="I17" s="96"/>
      <c r="J17" s="113"/>
      <c r="K17" s="96"/>
      <c r="L17" s="98"/>
      <c r="M17" s="118"/>
      <c r="N17" s="62"/>
      <c r="O17" s="96"/>
      <c r="P17" s="90"/>
      <c r="R17" s="1"/>
    </row>
    <row r="18" s="4" customFormat="1" ht="20" customHeight="1" spans="1:20">
      <c r="A18" s="23">
        <v>5</v>
      </c>
      <c r="B18" s="55" t="s">
        <v>56</v>
      </c>
      <c r="C18" s="25"/>
      <c r="D18" s="26"/>
      <c r="E18" s="27"/>
      <c r="F18" s="26"/>
      <c r="G18" s="26"/>
      <c r="H18" s="33"/>
      <c r="I18" s="94">
        <v>0</v>
      </c>
      <c r="J18" s="119" t="s">
        <v>33</v>
      </c>
      <c r="K18" s="94">
        <v>-20168</v>
      </c>
      <c r="L18" s="31">
        <v>0</v>
      </c>
      <c r="M18" s="21"/>
      <c r="N18" s="21" t="s">
        <v>35</v>
      </c>
      <c r="O18" s="94">
        <f>D18-I18-K18-L18</f>
        <v>20168</v>
      </c>
      <c r="P18" s="120"/>
      <c r="S18" s="151"/>
      <c r="T18" s="151"/>
    </row>
    <row r="19" ht="20" customHeight="1" spans="1:18">
      <c r="A19" s="54"/>
      <c r="B19" s="54"/>
      <c r="C19" s="50"/>
      <c r="D19" s="51"/>
      <c r="E19" s="52"/>
      <c r="F19" s="51"/>
      <c r="G19" s="51"/>
      <c r="H19" s="53"/>
      <c r="I19" s="96"/>
      <c r="J19" s="113"/>
      <c r="K19" s="96"/>
      <c r="L19" s="60"/>
      <c r="M19" s="62"/>
      <c r="N19" s="62"/>
      <c r="O19" s="96"/>
      <c r="P19" s="90"/>
      <c r="R19" s="1"/>
    </row>
    <row r="20" ht="20" customHeight="1" spans="1:18">
      <c r="A20" s="56">
        <v>6</v>
      </c>
      <c r="B20" s="55" t="s">
        <v>57</v>
      </c>
      <c r="C20" s="25"/>
      <c r="D20" s="26"/>
      <c r="E20" s="27"/>
      <c r="F20" s="26"/>
      <c r="G20" s="26"/>
      <c r="H20" s="33"/>
      <c r="I20" s="94"/>
      <c r="J20" s="113"/>
      <c r="K20" s="96"/>
      <c r="L20" s="114">
        <v>-100000</v>
      </c>
      <c r="M20" s="115" t="s">
        <v>58</v>
      </c>
      <c r="N20" s="21" t="s">
        <v>35</v>
      </c>
      <c r="O20" s="94">
        <f>D20-L20</f>
        <v>100000</v>
      </c>
      <c r="P20" s="90"/>
      <c r="R20" s="152"/>
    </row>
    <row r="21" ht="20" customHeight="1" spans="1:18">
      <c r="A21" s="48"/>
      <c r="B21" s="54" t="s">
        <v>1</v>
      </c>
      <c r="C21" s="50"/>
      <c r="D21" s="51"/>
      <c r="E21" s="52"/>
      <c r="F21" s="51"/>
      <c r="G21" s="51"/>
      <c r="H21" s="53"/>
      <c r="I21" s="96"/>
      <c r="J21" s="113"/>
      <c r="K21" s="96"/>
      <c r="L21" s="60"/>
      <c r="M21" s="62"/>
      <c r="N21" s="62"/>
      <c r="O21" s="121"/>
      <c r="P21" s="90"/>
      <c r="R21" s="152"/>
    </row>
    <row r="22" ht="40" customHeight="1" spans="1:16">
      <c r="A22" s="48">
        <v>7</v>
      </c>
      <c r="B22" s="49">
        <v>43497</v>
      </c>
      <c r="C22" s="50" t="s">
        <v>31</v>
      </c>
      <c r="D22" s="51">
        <v>50045</v>
      </c>
      <c r="E22" s="52"/>
      <c r="F22" s="51"/>
      <c r="G22" s="51"/>
      <c r="H22" s="157">
        <v>0.02</v>
      </c>
      <c r="I22" s="96">
        <f>ROUNDUP(D22*H22,0)</f>
        <v>1001</v>
      </c>
      <c r="J22" s="158" t="s">
        <v>59</v>
      </c>
      <c r="K22" s="96">
        <v>1649</v>
      </c>
      <c r="L22" s="159">
        <v>2000</v>
      </c>
      <c r="M22" s="160" t="s">
        <v>60</v>
      </c>
      <c r="N22" s="62"/>
      <c r="O22" s="161">
        <f>ROUNDUP(D22-I22-K22-L22-K23-L23,2)</f>
        <v>43395</v>
      </c>
      <c r="P22" s="90"/>
    </row>
    <row r="23" ht="20" customHeight="1" spans="1:18">
      <c r="A23" s="57"/>
      <c r="B23" s="58"/>
      <c r="C23" s="59"/>
      <c r="D23" s="60"/>
      <c r="E23" s="61"/>
      <c r="F23" s="60"/>
      <c r="G23" s="60"/>
      <c r="H23" s="62"/>
      <c r="I23" s="96"/>
      <c r="J23" s="162" t="s">
        <v>61</v>
      </c>
      <c r="K23" s="96"/>
      <c r="L23" s="60">
        <v>2000</v>
      </c>
      <c r="M23" s="163"/>
      <c r="N23" s="163"/>
      <c r="O23" s="164"/>
      <c r="P23" s="90"/>
      <c r="Q23" s="153"/>
      <c r="R23" s="153"/>
    </row>
    <row r="24" ht="20" customHeight="1" spans="1:17">
      <c r="A24" s="57"/>
      <c r="B24" s="58"/>
      <c r="C24" s="59"/>
      <c r="D24" s="60"/>
      <c r="E24" s="61"/>
      <c r="F24" s="60"/>
      <c r="G24" s="60"/>
      <c r="H24" s="62"/>
      <c r="I24" s="96"/>
      <c r="J24" s="57"/>
      <c r="K24" s="96"/>
      <c r="L24" s="60"/>
      <c r="M24" s="62"/>
      <c r="N24" s="62"/>
      <c r="O24" s="96"/>
      <c r="P24" s="90"/>
      <c r="Q24" s="153"/>
    </row>
    <row r="25" ht="20" customHeight="1" spans="1:31">
      <c r="A25" s="57"/>
      <c r="B25" s="58"/>
      <c r="C25" s="59"/>
      <c r="D25" s="60"/>
      <c r="E25" s="61"/>
      <c r="F25" s="60"/>
      <c r="G25" s="60"/>
      <c r="H25" s="62"/>
      <c r="I25" s="96"/>
      <c r="J25" s="57"/>
      <c r="K25" s="96"/>
      <c r="L25" s="60"/>
      <c r="M25" s="62"/>
      <c r="N25" s="62"/>
      <c r="O25" s="96"/>
      <c r="P25" s="90"/>
      <c r="Q25" s="153"/>
      <c r="W25" s="3"/>
      <c r="X25" s="3"/>
      <c r="Y25" s="3"/>
      <c r="Z25" s="3"/>
      <c r="AA25" s="3"/>
      <c r="AB25" s="3"/>
      <c r="AC25" s="3"/>
      <c r="AD25" s="3"/>
      <c r="AE25" s="3"/>
    </row>
    <row r="26" s="3" customFormat="1" ht="24.95" customHeight="1" spans="1:31">
      <c r="A26" s="34" t="s">
        <v>39</v>
      </c>
      <c r="B26" s="34"/>
      <c r="C26" s="63" t="s">
        <v>40</v>
      </c>
      <c r="D26" s="64">
        <f t="shared" ref="D26:G26" si="0">SUM(D7:D25)</f>
        <v>6895404.5</v>
      </c>
      <c r="E26" s="63" t="s">
        <v>40</v>
      </c>
      <c r="F26" s="64">
        <f t="shared" si="0"/>
        <v>0</v>
      </c>
      <c r="G26" s="64">
        <f t="shared" si="0"/>
        <v>0</v>
      </c>
      <c r="H26" s="63" t="s">
        <v>40</v>
      </c>
      <c r="I26" s="64">
        <f t="shared" ref="I26:L26" si="1">SUM(I7:I25)</f>
        <v>137908.86</v>
      </c>
      <c r="J26" s="63" t="s">
        <v>40</v>
      </c>
      <c r="K26" s="64">
        <f t="shared" si="1"/>
        <v>148829.34</v>
      </c>
      <c r="L26" s="64">
        <f t="shared" si="1"/>
        <v>502486.7</v>
      </c>
      <c r="M26" s="63" t="s">
        <v>40</v>
      </c>
      <c r="N26" s="63"/>
      <c r="O26" s="64">
        <f>SUM(O7:O25)</f>
        <v>6106179.6</v>
      </c>
      <c r="P26" s="127"/>
      <c r="Q26" s="153"/>
      <c r="R26" s="6"/>
      <c r="S26" s="6"/>
      <c r="T26" s="6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="5" customFormat="1" ht="26.1" customHeight="1" spans="1:15">
      <c r="A27" s="48" t="s">
        <v>41</v>
      </c>
      <c r="B27" s="48"/>
      <c r="C27" s="48" t="s">
        <v>42</v>
      </c>
      <c r="D27" s="65">
        <f>O22</f>
        <v>43395</v>
      </c>
      <c r="E27" s="65"/>
      <c r="F27" s="65"/>
      <c r="G27" s="65"/>
      <c r="H27" s="66" t="s">
        <v>43</v>
      </c>
      <c r="I27" s="66"/>
      <c r="J27" s="128" t="s">
        <v>62</v>
      </c>
      <c r="K27" s="129"/>
      <c r="L27" s="129"/>
      <c r="M27" s="129"/>
      <c r="N27" s="129"/>
      <c r="O27" s="130"/>
    </row>
    <row r="28" s="5" customFormat="1" ht="26.1" customHeight="1" spans="1:21">
      <c r="A28" s="48"/>
      <c r="B28" s="48"/>
      <c r="C28" s="48" t="s">
        <v>45</v>
      </c>
      <c r="D28" s="67">
        <f>D27</f>
        <v>43395</v>
      </c>
      <c r="E28" s="67"/>
      <c r="F28" s="67"/>
      <c r="G28" s="67"/>
      <c r="H28" s="66"/>
      <c r="I28" s="66"/>
      <c r="J28" s="131"/>
      <c r="K28" s="132"/>
      <c r="L28" s="132"/>
      <c r="M28" s="132"/>
      <c r="N28" s="132"/>
      <c r="O28" s="133"/>
      <c r="P28" s="134"/>
      <c r="U28" s="154"/>
    </row>
    <row r="29" ht="45" customHeight="1" spans="1:16">
      <c r="A29" s="10" t="s">
        <v>47</v>
      </c>
      <c r="B29" s="68"/>
      <c r="C29" s="69" t="s">
        <v>48</v>
      </c>
      <c r="D29" s="70" t="s">
        <v>49</v>
      </c>
      <c r="E29" s="71"/>
      <c r="F29" s="71"/>
      <c r="G29" s="71"/>
      <c r="H29" s="71"/>
      <c r="I29" s="71"/>
      <c r="J29" s="135"/>
      <c r="K29" s="135"/>
      <c r="L29" s="135"/>
      <c r="M29" s="135"/>
      <c r="N29" s="135"/>
      <c r="O29" s="136"/>
      <c r="P29" s="90"/>
    </row>
    <row r="30" ht="45" customHeight="1" spans="1:16">
      <c r="A30" s="34" t="s">
        <v>50</v>
      </c>
      <c r="B30" s="34"/>
      <c r="C30" s="72" t="s">
        <v>51</v>
      </c>
      <c r="D30" s="73"/>
      <c r="E30" s="73"/>
      <c r="F30" s="73"/>
      <c r="G30" s="73"/>
      <c r="H30" s="73"/>
      <c r="I30" s="73"/>
      <c r="J30" s="137"/>
      <c r="K30" s="137"/>
      <c r="L30" s="137"/>
      <c r="M30" s="137"/>
      <c r="N30" s="137"/>
      <c r="O30" s="138"/>
      <c r="P30" s="90"/>
    </row>
    <row r="31" ht="45" customHeight="1" spans="1:20">
      <c r="A31" s="34" t="s">
        <v>52</v>
      </c>
      <c r="B31" s="34"/>
      <c r="C31" s="74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139"/>
      <c r="P31" s="90"/>
      <c r="T31" s="155"/>
    </row>
    <row r="32" ht="45" customHeight="1" spans="1:17">
      <c r="A32" s="34" t="s">
        <v>53</v>
      </c>
      <c r="B32" s="34"/>
      <c r="C32" s="75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140"/>
      <c r="P32" s="90"/>
      <c r="Q32" s="1">
        <f>D26/C4</f>
        <v>0.872416509523137</v>
      </c>
    </row>
    <row r="33" ht="42" customHeight="1" spans="1:16">
      <c r="A33" s="34" t="s">
        <v>54</v>
      </c>
      <c r="B33" s="34"/>
      <c r="C33" s="77"/>
      <c r="D33" s="78"/>
      <c r="E33" s="78"/>
      <c r="F33" s="78"/>
      <c r="G33" s="79"/>
      <c r="H33" s="34" t="s">
        <v>55</v>
      </c>
      <c r="I33" s="34"/>
      <c r="J33" s="77"/>
      <c r="K33" s="78"/>
      <c r="L33" s="78"/>
      <c r="M33" s="78"/>
      <c r="N33" s="78"/>
      <c r="O33" s="79"/>
      <c r="P33" s="90"/>
    </row>
    <row r="35" spans="17:22">
      <c r="Q35" s="6"/>
      <c r="U35" s="6"/>
      <c r="V35" s="6"/>
    </row>
    <row r="36" spans="2:31">
      <c r="B36" s="1"/>
      <c r="D36" s="1"/>
      <c r="E36" s="1"/>
      <c r="F36" s="1"/>
      <c r="G36" s="1"/>
      <c r="I36" s="1"/>
      <c r="K36" s="1"/>
      <c r="L36" s="1"/>
      <c r="O36" s="1"/>
      <c r="Q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="6" customFormat="1"/>
    <row r="38" s="6" customFormat="1" spans="17:22">
      <c r="Q38" s="1"/>
      <c r="U38" s="1"/>
      <c r="V38" s="1"/>
    </row>
    <row r="39" s="6" customFormat="1" spans="17:31">
      <c r="Q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</sheetData>
  <mergeCells count="46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6:B26"/>
    <mergeCell ref="D27:G27"/>
    <mergeCell ref="D28:G28"/>
    <mergeCell ref="A29:B29"/>
    <mergeCell ref="D29:I29"/>
    <mergeCell ref="J29:O29"/>
    <mergeCell ref="A30:B30"/>
    <mergeCell ref="C30:O30"/>
    <mergeCell ref="A31:B31"/>
    <mergeCell ref="C31:O31"/>
    <mergeCell ref="A32:B32"/>
    <mergeCell ref="C32:O32"/>
    <mergeCell ref="A33:B33"/>
    <mergeCell ref="C33:G33"/>
    <mergeCell ref="H33:I33"/>
    <mergeCell ref="J33:O33"/>
    <mergeCell ref="A5:A6"/>
    <mergeCell ref="A14:A15"/>
    <mergeCell ref="N14:N16"/>
    <mergeCell ref="O14:O16"/>
    <mergeCell ref="O22:O23"/>
    <mergeCell ref="A27:B28"/>
    <mergeCell ref="H27:I28"/>
    <mergeCell ref="J27:O28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9"/>
  <sheetViews>
    <sheetView tabSelected="1" workbookViewId="0">
      <selection activeCell="M26" sqref="M26"/>
    </sheetView>
  </sheetViews>
  <sheetFormatPr defaultColWidth="9" defaultRowHeight="13.5"/>
  <cols>
    <col min="1" max="1" width="3.625" style="1" customWidth="1"/>
    <col min="2" max="2" width="6.625" style="7" customWidth="1"/>
    <col min="3" max="3" width="3.625" style="1" customWidth="1"/>
    <col min="4" max="4" width="11.375" style="8" customWidth="1"/>
    <col min="5" max="5" width="5.75" style="7" customWidth="1"/>
    <col min="6" max="6" width="11.375" style="8" customWidth="1"/>
    <col min="7" max="7" width="8.875" style="8" customWidth="1"/>
    <col min="8" max="8" width="3.625" style="1" customWidth="1"/>
    <col min="9" max="9" width="9.75" style="8" customWidth="1"/>
    <col min="10" max="10" width="4.125" style="1" customWidth="1"/>
    <col min="11" max="11" width="7.875" style="8" customWidth="1"/>
    <col min="12" max="12" width="11.25" style="8" customWidth="1"/>
    <col min="13" max="14" width="5.5" style="1" customWidth="1"/>
    <col min="15" max="15" width="10.125" style="8" customWidth="1"/>
    <col min="16" max="16" width="11.125" style="1" customWidth="1"/>
    <col min="17" max="17" width="10.5" style="1" customWidth="1"/>
    <col min="18" max="18" width="6.25" style="6" customWidth="1"/>
    <col min="19" max="19" width="8.625" style="6" customWidth="1"/>
    <col min="20" max="20" width="23.75" style="6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s="1" customFormat="1" ht="24.95" customHeight="1" spans="1:2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80"/>
      <c r="Q1" s="54" t="s">
        <v>1</v>
      </c>
      <c r="R1" s="6"/>
      <c r="S1" s="6"/>
      <c r="T1" s="6"/>
    </row>
    <row r="2" s="1" customFormat="1" ht="24.95" customHeight="1" spans="1:36">
      <c r="A2" s="10" t="s">
        <v>2</v>
      </c>
      <c r="B2" s="10"/>
      <c r="C2" s="11" t="s">
        <v>3</v>
      </c>
      <c r="D2" s="12"/>
      <c r="E2" s="12"/>
      <c r="F2" s="12"/>
      <c r="G2" s="12"/>
      <c r="H2" s="12"/>
      <c r="I2" s="12"/>
      <c r="J2" s="12"/>
      <c r="K2" s="81"/>
      <c r="L2" s="68" t="s">
        <v>4</v>
      </c>
      <c r="M2" s="82"/>
      <c r="N2" s="83" t="s">
        <v>5</v>
      </c>
      <c r="O2" s="84"/>
      <c r="P2" s="85"/>
      <c r="Q2" s="85"/>
      <c r="R2" s="141"/>
      <c r="S2" s="141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</row>
    <row r="3" s="1" customFormat="1" ht="24.95" customHeight="1" spans="1:36">
      <c r="A3" s="10" t="s">
        <v>6</v>
      </c>
      <c r="B3" s="10"/>
      <c r="C3" s="13">
        <v>10083933</v>
      </c>
      <c r="D3" s="14"/>
      <c r="E3" s="14"/>
      <c r="F3" s="15"/>
      <c r="G3" s="16" t="s">
        <v>7</v>
      </c>
      <c r="H3" s="17" t="s">
        <v>8</v>
      </c>
      <c r="I3" s="86"/>
      <c r="J3" s="86"/>
      <c r="K3" s="87"/>
      <c r="L3" s="10" t="s">
        <v>9</v>
      </c>
      <c r="M3" s="10"/>
      <c r="N3" s="88" t="s">
        <v>10</v>
      </c>
      <c r="O3" s="89"/>
      <c r="P3" s="90"/>
      <c r="Q3" s="142" t="s">
        <v>5</v>
      </c>
      <c r="R3" s="143">
        <v>33</v>
      </c>
      <c r="S3" s="144" t="s">
        <v>3</v>
      </c>
      <c r="T3" s="144" t="s">
        <v>3</v>
      </c>
      <c r="U3" s="145" t="s">
        <v>8</v>
      </c>
      <c r="V3" s="146">
        <v>10083933</v>
      </c>
      <c r="W3" s="147" t="s">
        <v>11</v>
      </c>
      <c r="X3" s="148" t="s">
        <v>12</v>
      </c>
      <c r="Y3" s="148"/>
      <c r="Z3" s="142"/>
      <c r="AA3" s="156"/>
      <c r="AB3" s="156"/>
      <c r="AC3" s="156"/>
      <c r="AD3" s="156"/>
      <c r="AE3"/>
      <c r="AF3"/>
      <c r="AG3"/>
      <c r="AH3" s="90"/>
      <c r="AI3" s="90"/>
      <c r="AJ3" s="90"/>
    </row>
    <row r="4" s="1" customFormat="1" ht="24.95" customHeight="1" spans="1:33">
      <c r="A4" s="10" t="s">
        <v>13</v>
      </c>
      <c r="B4" s="10"/>
      <c r="C4" s="18">
        <v>7903798.73</v>
      </c>
      <c r="D4" s="19"/>
      <c r="E4" s="19"/>
      <c r="F4" s="20"/>
      <c r="G4" s="16" t="s">
        <v>14</v>
      </c>
      <c r="H4" s="13"/>
      <c r="I4" s="14"/>
      <c r="J4" s="14"/>
      <c r="K4" s="15"/>
      <c r="L4" s="10" t="s">
        <v>15</v>
      </c>
      <c r="M4" s="10"/>
      <c r="N4" s="91" t="s">
        <v>11</v>
      </c>
      <c r="O4" s="92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</row>
    <row r="5" s="1" customFormat="1" ht="24.95" customHeight="1" spans="1:33">
      <c r="A5" s="10" t="s">
        <v>16</v>
      </c>
      <c r="B5" s="10" t="s">
        <v>17</v>
      </c>
      <c r="C5" s="10"/>
      <c r="D5" s="10"/>
      <c r="E5" s="10" t="s">
        <v>18</v>
      </c>
      <c r="F5" s="10"/>
      <c r="G5" s="21" t="s">
        <v>19</v>
      </c>
      <c r="H5" s="10" t="s">
        <v>20</v>
      </c>
      <c r="I5" s="10"/>
      <c r="J5" s="10" t="s">
        <v>21</v>
      </c>
      <c r="K5" s="10"/>
      <c r="L5" s="10" t="s">
        <v>22</v>
      </c>
      <c r="M5" s="10"/>
      <c r="N5" s="93" t="s">
        <v>23</v>
      </c>
      <c r="O5" s="93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</row>
    <row r="6" s="1" customFormat="1" ht="24.95" customHeight="1" spans="1:33">
      <c r="A6" s="10"/>
      <c r="B6" s="22" t="s">
        <v>24</v>
      </c>
      <c r="C6" s="10" t="s">
        <v>25</v>
      </c>
      <c r="D6" s="21" t="s">
        <v>26</v>
      </c>
      <c r="E6" s="22" t="s">
        <v>24</v>
      </c>
      <c r="F6" s="21" t="s">
        <v>26</v>
      </c>
      <c r="G6" s="21" t="s">
        <v>26</v>
      </c>
      <c r="H6" s="10" t="s">
        <v>27</v>
      </c>
      <c r="I6" s="21" t="s">
        <v>26</v>
      </c>
      <c r="J6" s="10" t="s">
        <v>28</v>
      </c>
      <c r="K6" s="16" t="s">
        <v>26</v>
      </c>
      <c r="L6" s="21" t="s">
        <v>26</v>
      </c>
      <c r="M6" s="10" t="s">
        <v>29</v>
      </c>
      <c r="N6" s="93" t="s">
        <v>30</v>
      </c>
      <c r="O6" s="93" t="s">
        <v>26</v>
      </c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</row>
    <row r="7" s="2" customFormat="1" ht="33.75" customHeight="1" spans="1:20">
      <c r="A7" s="23">
        <v>1</v>
      </c>
      <c r="B7" s="24">
        <v>41661</v>
      </c>
      <c r="C7" s="25" t="s">
        <v>31</v>
      </c>
      <c r="D7" s="26">
        <v>2016786.6</v>
      </c>
      <c r="E7" s="27"/>
      <c r="F7" s="26"/>
      <c r="G7" s="26"/>
      <c r="H7" s="28">
        <v>0.02</v>
      </c>
      <c r="I7" s="94">
        <v>40336</v>
      </c>
      <c r="J7" s="95" t="s">
        <v>32</v>
      </c>
      <c r="K7" s="94">
        <v>40336</v>
      </c>
      <c r="L7" s="31">
        <v>124763</v>
      </c>
      <c r="M7" s="21"/>
      <c r="N7" s="21"/>
      <c r="O7" s="96">
        <v>1791182.9</v>
      </c>
      <c r="P7" s="97"/>
      <c r="S7" s="149"/>
      <c r="T7" s="149"/>
    </row>
    <row r="8" s="1" customFormat="1" ht="24.95" customHeight="1" spans="1:20">
      <c r="A8" s="10"/>
      <c r="B8" s="29"/>
      <c r="C8" s="30"/>
      <c r="D8" s="31"/>
      <c r="E8" s="32"/>
      <c r="F8" s="31"/>
      <c r="G8" s="31"/>
      <c r="H8" s="33"/>
      <c r="I8" s="94"/>
      <c r="J8" s="98" t="s">
        <v>33</v>
      </c>
      <c r="K8" s="99">
        <v>20168</v>
      </c>
      <c r="L8" s="60">
        <v>0.7</v>
      </c>
      <c r="M8" s="100"/>
      <c r="N8" s="101"/>
      <c r="O8" s="94"/>
      <c r="P8" s="90"/>
      <c r="S8" s="6"/>
      <c r="T8" s="6"/>
    </row>
    <row r="9" s="1" customFormat="1" ht="11" customHeight="1" spans="1:20">
      <c r="A9" s="10"/>
      <c r="B9" s="29"/>
      <c r="C9" s="30"/>
      <c r="D9" s="31"/>
      <c r="E9" s="32"/>
      <c r="F9" s="31"/>
      <c r="G9" s="31"/>
      <c r="H9" s="33"/>
      <c r="I9" s="94"/>
      <c r="J9" s="10"/>
      <c r="K9" s="94"/>
      <c r="L9" s="31"/>
      <c r="M9" s="100"/>
      <c r="N9" s="101"/>
      <c r="O9" s="94"/>
      <c r="P9" s="90"/>
      <c r="S9" s="6"/>
      <c r="T9" s="6"/>
    </row>
    <row r="10" s="1" customFormat="1" ht="24.95" customHeight="1" spans="1:20">
      <c r="A10" s="23">
        <v>2</v>
      </c>
      <c r="B10" s="24">
        <v>41757</v>
      </c>
      <c r="C10" s="25" t="s">
        <v>31</v>
      </c>
      <c r="D10" s="26">
        <v>3025179.9</v>
      </c>
      <c r="E10" s="27"/>
      <c r="F10" s="26"/>
      <c r="G10" s="26"/>
      <c r="H10" s="28">
        <v>0.02</v>
      </c>
      <c r="I10" s="96">
        <v>60504</v>
      </c>
      <c r="J10" s="95" t="s">
        <v>32</v>
      </c>
      <c r="K10" s="94">
        <v>60504</v>
      </c>
      <c r="L10" s="31">
        <v>12550</v>
      </c>
      <c r="M10" s="21"/>
      <c r="N10" s="21"/>
      <c r="O10" s="94">
        <f>ROUNDUP(D10-I10-K10-L10-K11,2)</f>
        <v>2891621.9</v>
      </c>
      <c r="P10" s="90"/>
      <c r="S10" s="6"/>
      <c r="T10" s="6"/>
    </row>
    <row r="11" s="1" customFormat="1" ht="9" customHeight="1" spans="1:20">
      <c r="A11" s="10"/>
      <c r="B11" s="29"/>
      <c r="C11" s="30"/>
      <c r="D11" s="31"/>
      <c r="E11" s="32"/>
      <c r="F11" s="31"/>
      <c r="G11" s="31"/>
      <c r="H11" s="33"/>
      <c r="I11" s="94"/>
      <c r="J11" s="10"/>
      <c r="K11" s="94"/>
      <c r="L11" s="31"/>
      <c r="M11" s="100"/>
      <c r="N11" s="101"/>
      <c r="O11" s="94"/>
      <c r="P11" s="90"/>
      <c r="S11" s="6"/>
      <c r="T11" s="6"/>
    </row>
    <row r="12" s="1" customFormat="1" ht="24.95" customHeight="1" spans="1:20">
      <c r="A12" s="23">
        <v>3</v>
      </c>
      <c r="B12" s="24">
        <v>42045</v>
      </c>
      <c r="C12" s="25" t="s">
        <v>31</v>
      </c>
      <c r="D12" s="26">
        <v>1008393</v>
      </c>
      <c r="E12" s="27"/>
      <c r="F12" s="26"/>
      <c r="G12" s="26"/>
      <c r="H12" s="28">
        <v>0.02</v>
      </c>
      <c r="I12" s="94">
        <f>D12*H12</f>
        <v>20167.86</v>
      </c>
      <c r="J12" s="95" t="s">
        <v>32</v>
      </c>
      <c r="K12" s="94">
        <f>D12*0.02</f>
        <v>20167.86</v>
      </c>
      <c r="L12" s="31">
        <v>44900</v>
      </c>
      <c r="M12" s="21"/>
      <c r="N12" s="21"/>
      <c r="O12" s="94">
        <f>ROUNDUP(D12-I12-K12-L12-K13,2)</f>
        <v>923157.28</v>
      </c>
      <c r="P12" s="90"/>
      <c r="S12" s="6"/>
      <c r="T12" s="6"/>
    </row>
    <row r="13" s="3" customFormat="1" ht="11" customHeight="1" spans="1:20">
      <c r="A13" s="34"/>
      <c r="B13" s="35"/>
      <c r="C13" s="36"/>
      <c r="D13" s="37"/>
      <c r="E13" s="38"/>
      <c r="F13" s="37"/>
      <c r="G13" s="37"/>
      <c r="H13" s="39"/>
      <c r="I13" s="102"/>
      <c r="J13" s="34"/>
      <c r="K13" s="102"/>
      <c r="L13" s="37"/>
      <c r="M13" s="103"/>
      <c r="N13" s="104"/>
      <c r="O13" s="102"/>
      <c r="P13" s="105"/>
      <c r="S13" s="150"/>
      <c r="T13" s="150"/>
    </row>
    <row r="14" s="3" customFormat="1" ht="35" customHeight="1" spans="1:20">
      <c r="A14" s="40">
        <v>4</v>
      </c>
      <c r="B14" s="41">
        <v>43112</v>
      </c>
      <c r="C14" s="42" t="s">
        <v>31</v>
      </c>
      <c r="D14" s="43">
        <v>795000</v>
      </c>
      <c r="E14" s="44"/>
      <c r="F14" s="43"/>
      <c r="G14" s="43"/>
      <c r="H14" s="45">
        <v>0.02</v>
      </c>
      <c r="I14" s="102">
        <f>D14*0.02</f>
        <v>15900</v>
      </c>
      <c r="J14" s="106"/>
      <c r="K14" s="102">
        <v>26172.48</v>
      </c>
      <c r="L14" s="37">
        <v>272600</v>
      </c>
      <c r="M14" s="107" t="s">
        <v>34</v>
      </c>
      <c r="N14" s="108" t="s">
        <v>35</v>
      </c>
      <c r="O14" s="109">
        <f>ROUNDUP(D14-I14-K14-L14-L15-L16,2)</f>
        <v>336654.52</v>
      </c>
      <c r="P14" s="105"/>
      <c r="S14" s="150"/>
      <c r="T14" s="150"/>
    </row>
    <row r="15" s="3" customFormat="1" ht="24.95" customHeight="1" spans="1:20">
      <c r="A15" s="46"/>
      <c r="B15" s="47"/>
      <c r="C15" s="36"/>
      <c r="D15" s="37"/>
      <c r="E15" s="38"/>
      <c r="F15" s="37"/>
      <c r="G15" s="37"/>
      <c r="H15" s="39"/>
      <c r="I15" s="102"/>
      <c r="J15" s="110" t="s">
        <v>36</v>
      </c>
      <c r="K15" s="102"/>
      <c r="L15" s="37">
        <v>43673</v>
      </c>
      <c r="M15" s="107" t="s">
        <v>37</v>
      </c>
      <c r="N15" s="111"/>
      <c r="O15" s="112"/>
      <c r="P15" s="105"/>
      <c r="S15" s="150"/>
      <c r="T15" s="150"/>
    </row>
    <row r="16" s="1" customFormat="1" ht="24.95" customHeight="1" spans="1:20">
      <c r="A16" s="48"/>
      <c r="B16" s="49"/>
      <c r="C16" s="50"/>
      <c r="D16" s="51"/>
      <c r="E16" s="52"/>
      <c r="F16" s="51"/>
      <c r="G16" s="51"/>
      <c r="H16" s="53"/>
      <c r="I16" s="96"/>
      <c r="J16" s="113"/>
      <c r="K16" s="96"/>
      <c r="L16" s="114">
        <v>100000</v>
      </c>
      <c r="M16" s="115" t="s">
        <v>38</v>
      </c>
      <c r="N16" s="116"/>
      <c r="O16" s="117"/>
      <c r="P16" s="90"/>
      <c r="S16" s="6"/>
      <c r="T16" s="6"/>
    </row>
    <row r="17" s="1" customFormat="1" ht="18" customHeight="1" spans="1:20">
      <c r="A17" s="48"/>
      <c r="B17" s="54"/>
      <c r="C17" s="50"/>
      <c r="D17" s="51"/>
      <c r="E17" s="52"/>
      <c r="F17" s="51"/>
      <c r="G17" s="51"/>
      <c r="H17" s="53"/>
      <c r="I17" s="96"/>
      <c r="J17" s="113"/>
      <c r="K17" s="96"/>
      <c r="L17" s="98"/>
      <c r="M17" s="118"/>
      <c r="N17" s="62"/>
      <c r="O17" s="96"/>
      <c r="P17" s="90"/>
      <c r="S17" s="6"/>
      <c r="T17" s="6"/>
    </row>
    <row r="18" s="4" customFormat="1" ht="20" customHeight="1" spans="1:20">
      <c r="A18" s="23">
        <v>5</v>
      </c>
      <c r="B18" s="55" t="s">
        <v>56</v>
      </c>
      <c r="C18" s="25"/>
      <c r="D18" s="26"/>
      <c r="E18" s="27"/>
      <c r="F18" s="26"/>
      <c r="G18" s="26"/>
      <c r="H18" s="33"/>
      <c r="I18" s="94">
        <v>0</v>
      </c>
      <c r="J18" s="119" t="s">
        <v>33</v>
      </c>
      <c r="K18" s="94">
        <v>-20168</v>
      </c>
      <c r="L18" s="31">
        <v>0</v>
      </c>
      <c r="M18" s="21"/>
      <c r="N18" s="21" t="s">
        <v>35</v>
      </c>
      <c r="O18" s="94">
        <f>D18-I18-K18-L18</f>
        <v>20168</v>
      </c>
      <c r="P18" s="120"/>
      <c r="S18" s="151"/>
      <c r="T18" s="151"/>
    </row>
    <row r="19" s="1" customFormat="1" ht="20" customHeight="1" spans="1:20">
      <c r="A19" s="54"/>
      <c r="B19" s="54"/>
      <c r="C19" s="50"/>
      <c r="D19" s="51"/>
      <c r="E19" s="52"/>
      <c r="F19" s="51"/>
      <c r="G19" s="51"/>
      <c r="H19" s="53"/>
      <c r="I19" s="96"/>
      <c r="J19" s="113"/>
      <c r="K19" s="96"/>
      <c r="L19" s="60"/>
      <c r="M19" s="62"/>
      <c r="N19" s="62"/>
      <c r="O19" s="96"/>
      <c r="P19" s="90"/>
      <c r="S19" s="6"/>
      <c r="T19" s="6"/>
    </row>
    <row r="20" s="1" customFormat="1" ht="20" customHeight="1" spans="1:20">
      <c r="A20" s="56">
        <v>6</v>
      </c>
      <c r="B20" s="55" t="s">
        <v>57</v>
      </c>
      <c r="C20" s="25"/>
      <c r="D20" s="26"/>
      <c r="E20" s="27"/>
      <c r="F20" s="26"/>
      <c r="G20" s="26"/>
      <c r="H20" s="33"/>
      <c r="I20" s="94"/>
      <c r="J20" s="113"/>
      <c r="K20" s="96"/>
      <c r="L20" s="114">
        <v>-100000</v>
      </c>
      <c r="M20" s="115" t="s">
        <v>58</v>
      </c>
      <c r="N20" s="21" t="s">
        <v>35</v>
      </c>
      <c r="O20" s="94">
        <f>D20-L20</f>
        <v>100000</v>
      </c>
      <c r="P20" s="90"/>
      <c r="R20" s="152"/>
      <c r="S20" s="6"/>
      <c r="T20" s="6"/>
    </row>
    <row r="21" s="1" customFormat="1" ht="20" customHeight="1" spans="1:20">
      <c r="A21" s="48"/>
      <c r="B21" s="54"/>
      <c r="C21" s="50"/>
      <c r="D21" s="51"/>
      <c r="E21" s="52"/>
      <c r="F21" s="51"/>
      <c r="G21" s="51"/>
      <c r="H21" s="53"/>
      <c r="I21" s="96"/>
      <c r="J21" s="113"/>
      <c r="K21" s="96"/>
      <c r="L21" s="60"/>
      <c r="M21" s="62"/>
      <c r="N21" s="62"/>
      <c r="O21" s="121"/>
      <c r="P21" s="90"/>
      <c r="R21" s="152"/>
      <c r="S21" s="6"/>
      <c r="T21" s="6"/>
    </row>
    <row r="22" s="1" customFormat="1" ht="40" customHeight="1" spans="1:20">
      <c r="A22" s="23">
        <v>7</v>
      </c>
      <c r="B22" s="24">
        <v>43497</v>
      </c>
      <c r="C22" s="25" t="s">
        <v>31</v>
      </c>
      <c r="D22" s="26">
        <v>50045</v>
      </c>
      <c r="E22" s="27"/>
      <c r="F22" s="26"/>
      <c r="G22" s="26"/>
      <c r="H22" s="28">
        <v>0.02</v>
      </c>
      <c r="I22" s="94">
        <f>ROUNDUP(D22*H22,0)</f>
        <v>1001</v>
      </c>
      <c r="J22" s="95" t="s">
        <v>59</v>
      </c>
      <c r="K22" s="94">
        <v>1649</v>
      </c>
      <c r="L22" s="122">
        <v>2000</v>
      </c>
      <c r="M22" s="123" t="s">
        <v>60</v>
      </c>
      <c r="N22" s="21"/>
      <c r="O22" s="124">
        <f>ROUNDUP(D22-I22-K22-L22-K23-L23,2)</f>
        <v>43395</v>
      </c>
      <c r="P22" s="90"/>
      <c r="R22" s="6"/>
      <c r="S22" s="6"/>
      <c r="T22" s="6"/>
    </row>
    <row r="23" s="1" customFormat="1" ht="20" customHeight="1" spans="1:20">
      <c r="A23" s="10"/>
      <c r="B23" s="29"/>
      <c r="C23" s="30"/>
      <c r="D23" s="31"/>
      <c r="E23" s="32"/>
      <c r="F23" s="31"/>
      <c r="G23" s="31"/>
      <c r="H23" s="21"/>
      <c r="I23" s="94"/>
      <c r="J23" s="125" t="s">
        <v>61</v>
      </c>
      <c r="K23" s="94"/>
      <c r="L23" s="31">
        <v>2000</v>
      </c>
      <c r="M23" s="100"/>
      <c r="N23" s="100"/>
      <c r="O23" s="126"/>
      <c r="P23" s="90"/>
      <c r="Q23" s="153"/>
      <c r="R23" s="153"/>
      <c r="S23" s="6"/>
      <c r="T23" s="6"/>
    </row>
    <row r="24" s="1" customFormat="1" ht="20" customHeight="1" spans="1:20">
      <c r="A24" s="57"/>
      <c r="B24" s="58"/>
      <c r="C24" s="59"/>
      <c r="D24" s="60"/>
      <c r="E24" s="61"/>
      <c r="F24" s="60"/>
      <c r="G24" s="60"/>
      <c r="H24" s="62"/>
      <c r="I24" s="96"/>
      <c r="J24" s="57"/>
      <c r="K24" s="96"/>
      <c r="L24" s="60"/>
      <c r="M24" s="62"/>
      <c r="N24" s="62"/>
      <c r="O24" s="96"/>
      <c r="P24" s="90"/>
      <c r="Q24" s="153"/>
      <c r="R24" s="6"/>
      <c r="S24" s="6"/>
      <c r="T24" s="6"/>
    </row>
    <row r="25" s="1" customFormat="1" ht="20" customHeight="1" spans="1:31">
      <c r="A25" s="57">
        <v>8</v>
      </c>
      <c r="B25" s="58">
        <v>44613</v>
      </c>
      <c r="C25" s="59" t="s">
        <v>31</v>
      </c>
      <c r="D25" s="60"/>
      <c r="E25" s="61"/>
      <c r="F25" s="60"/>
      <c r="G25" s="60"/>
      <c r="H25" s="62"/>
      <c r="I25" s="96"/>
      <c r="J25" s="57"/>
      <c r="K25" s="96"/>
      <c r="L25" s="60">
        <v>-2000</v>
      </c>
      <c r="M25" s="62" t="s">
        <v>63</v>
      </c>
      <c r="N25" s="62"/>
      <c r="O25" s="96">
        <v>2000</v>
      </c>
      <c r="P25" s="90"/>
      <c r="Q25" s="153"/>
      <c r="R25" s="6"/>
      <c r="S25" s="6"/>
      <c r="T25" s="6"/>
      <c r="W25" s="3"/>
      <c r="X25" s="3"/>
      <c r="Y25" s="3"/>
      <c r="Z25" s="3"/>
      <c r="AA25" s="3"/>
      <c r="AB25" s="3"/>
      <c r="AC25" s="3"/>
      <c r="AD25" s="3"/>
      <c r="AE25" s="3"/>
    </row>
    <row r="26" s="3" customFormat="1" ht="24.95" customHeight="1" spans="1:31">
      <c r="A26" s="34" t="s">
        <v>39</v>
      </c>
      <c r="B26" s="34"/>
      <c r="C26" s="63" t="s">
        <v>40</v>
      </c>
      <c r="D26" s="64">
        <f t="shared" ref="D26:G26" si="0">SUM(D7:D25)</f>
        <v>6895404.5</v>
      </c>
      <c r="E26" s="63" t="s">
        <v>40</v>
      </c>
      <c r="F26" s="64">
        <f t="shared" si="0"/>
        <v>0</v>
      </c>
      <c r="G26" s="64">
        <f t="shared" si="0"/>
        <v>0</v>
      </c>
      <c r="H26" s="63" t="s">
        <v>40</v>
      </c>
      <c r="I26" s="64">
        <f t="shared" ref="I26:L26" si="1">SUM(I7:I25)</f>
        <v>137908.86</v>
      </c>
      <c r="J26" s="63" t="s">
        <v>40</v>
      </c>
      <c r="K26" s="64">
        <f t="shared" si="1"/>
        <v>148829.34</v>
      </c>
      <c r="L26" s="64">
        <f t="shared" si="1"/>
        <v>500486.7</v>
      </c>
      <c r="M26" s="63" t="s">
        <v>40</v>
      </c>
      <c r="N26" s="63"/>
      <c r="O26" s="64">
        <f>SUM(O7:O25)</f>
        <v>6108179.6</v>
      </c>
      <c r="P26" s="127"/>
      <c r="Q26" s="153"/>
      <c r="R26" s="6"/>
      <c r="S26" s="6"/>
      <c r="T26" s="6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="5" customFormat="1" ht="26.1" customHeight="1" spans="1:15">
      <c r="A27" s="48" t="s">
        <v>41</v>
      </c>
      <c r="B27" s="48"/>
      <c r="C27" s="48" t="s">
        <v>42</v>
      </c>
      <c r="D27" s="65">
        <v>2000</v>
      </c>
      <c r="E27" s="65"/>
      <c r="F27" s="65"/>
      <c r="G27" s="65"/>
      <c r="H27" s="66" t="s">
        <v>43</v>
      </c>
      <c r="I27" s="66"/>
      <c r="J27" s="128" t="s">
        <v>62</v>
      </c>
      <c r="K27" s="129"/>
      <c r="L27" s="129"/>
      <c r="M27" s="129"/>
      <c r="N27" s="129"/>
      <c r="O27" s="130"/>
    </row>
    <row r="28" s="5" customFormat="1" ht="26.1" customHeight="1" spans="1:21">
      <c r="A28" s="48"/>
      <c r="B28" s="48"/>
      <c r="C28" s="48" t="s">
        <v>45</v>
      </c>
      <c r="D28" s="67">
        <f>D27</f>
        <v>2000</v>
      </c>
      <c r="E28" s="67"/>
      <c r="F28" s="67"/>
      <c r="G28" s="67"/>
      <c r="H28" s="66"/>
      <c r="I28" s="66"/>
      <c r="J28" s="131"/>
      <c r="K28" s="132"/>
      <c r="L28" s="132"/>
      <c r="M28" s="132"/>
      <c r="N28" s="132"/>
      <c r="O28" s="133"/>
      <c r="P28" s="134"/>
      <c r="U28" s="154"/>
    </row>
    <row r="29" s="1" customFormat="1" ht="45" customHeight="1" spans="1:20">
      <c r="A29" s="10" t="s">
        <v>47</v>
      </c>
      <c r="B29" s="68"/>
      <c r="C29" s="69" t="s">
        <v>48</v>
      </c>
      <c r="D29" s="70" t="s">
        <v>49</v>
      </c>
      <c r="E29" s="71"/>
      <c r="F29" s="71"/>
      <c r="G29" s="71"/>
      <c r="H29" s="71"/>
      <c r="I29" s="71"/>
      <c r="J29" s="135"/>
      <c r="K29" s="135"/>
      <c r="L29" s="135"/>
      <c r="M29" s="135"/>
      <c r="N29" s="135"/>
      <c r="O29" s="136"/>
      <c r="P29" s="90"/>
      <c r="R29" s="6"/>
      <c r="S29" s="6"/>
      <c r="T29" s="6"/>
    </row>
    <row r="30" s="1" customFormat="1" ht="45" customHeight="1" spans="1:20">
      <c r="A30" s="34" t="s">
        <v>50</v>
      </c>
      <c r="B30" s="34"/>
      <c r="C30" s="72" t="s">
        <v>51</v>
      </c>
      <c r="D30" s="73"/>
      <c r="E30" s="73"/>
      <c r="F30" s="73"/>
      <c r="G30" s="73"/>
      <c r="H30" s="73"/>
      <c r="I30" s="73"/>
      <c r="J30" s="137"/>
      <c r="K30" s="137"/>
      <c r="L30" s="137"/>
      <c r="M30" s="137"/>
      <c r="N30" s="137"/>
      <c r="O30" s="138"/>
      <c r="P30" s="90"/>
      <c r="R30" s="6"/>
      <c r="S30" s="6"/>
      <c r="T30" s="6"/>
    </row>
    <row r="31" s="1" customFormat="1" ht="45" customHeight="1" spans="1:20">
      <c r="A31" s="34" t="s">
        <v>52</v>
      </c>
      <c r="B31" s="34"/>
      <c r="C31" s="74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139"/>
      <c r="P31" s="90"/>
      <c r="R31" s="6"/>
      <c r="S31" s="6"/>
      <c r="T31" s="155"/>
    </row>
    <row r="32" s="1" customFormat="1" ht="45" customHeight="1" spans="1:20">
      <c r="A32" s="34" t="s">
        <v>53</v>
      </c>
      <c r="B32" s="34"/>
      <c r="C32" s="75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140"/>
      <c r="P32" s="90"/>
      <c r="Q32" s="1">
        <f>D26/C4</f>
        <v>0.872416509523137</v>
      </c>
      <c r="R32" s="6"/>
      <c r="S32" s="6"/>
      <c r="T32" s="6"/>
    </row>
    <row r="33" s="1" customFormat="1" ht="42" customHeight="1" spans="1:20">
      <c r="A33" s="34" t="s">
        <v>54</v>
      </c>
      <c r="B33" s="34"/>
      <c r="C33" s="77"/>
      <c r="D33" s="78"/>
      <c r="E33" s="78"/>
      <c r="F33" s="78"/>
      <c r="G33" s="79"/>
      <c r="H33" s="34" t="s">
        <v>55</v>
      </c>
      <c r="I33" s="34"/>
      <c r="J33" s="77"/>
      <c r="K33" s="78"/>
      <c r="L33" s="78"/>
      <c r="M33" s="78"/>
      <c r="N33" s="78"/>
      <c r="O33" s="79"/>
      <c r="P33" s="90"/>
      <c r="R33" s="6"/>
      <c r="S33" s="6"/>
      <c r="T33" s="6"/>
    </row>
    <row r="34" s="1" customFormat="1" spans="2:20">
      <c r="B34" s="7"/>
      <c r="D34" s="8"/>
      <c r="E34" s="7"/>
      <c r="F34" s="8"/>
      <c r="G34" s="8"/>
      <c r="I34" s="8"/>
      <c r="K34" s="8"/>
      <c r="L34" s="8"/>
      <c r="O34" s="8"/>
      <c r="R34" s="6"/>
      <c r="S34" s="6"/>
      <c r="T34" s="6"/>
    </row>
    <row r="35" s="1" customFormat="1" spans="2:22">
      <c r="B35" s="7"/>
      <c r="D35" s="8"/>
      <c r="E35" s="7"/>
      <c r="F35" s="8"/>
      <c r="G35" s="8"/>
      <c r="I35" s="8"/>
      <c r="K35" s="8"/>
      <c r="L35" s="8"/>
      <c r="O35" s="8"/>
      <c r="Q35" s="6"/>
      <c r="R35" s="6"/>
      <c r="S35" s="6"/>
      <c r="T35" s="6"/>
      <c r="U35" s="6"/>
      <c r="V35" s="6"/>
    </row>
    <row r="36" s="1" customFormat="1" spans="17:31"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="6" customFormat="1"/>
    <row r="38" s="6" customFormat="1" spans="17:22">
      <c r="Q38" s="1"/>
      <c r="U38" s="1"/>
      <c r="V38" s="1"/>
    </row>
    <row r="39" s="6" customFormat="1" spans="17:31">
      <c r="Q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</sheetData>
  <mergeCells count="46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6:B26"/>
    <mergeCell ref="D27:G27"/>
    <mergeCell ref="D28:G28"/>
    <mergeCell ref="A29:B29"/>
    <mergeCell ref="D29:I29"/>
    <mergeCell ref="J29:O29"/>
    <mergeCell ref="A30:B30"/>
    <mergeCell ref="C30:O30"/>
    <mergeCell ref="A31:B31"/>
    <mergeCell ref="C31:O31"/>
    <mergeCell ref="A32:B32"/>
    <mergeCell ref="C32:O32"/>
    <mergeCell ref="A33:B33"/>
    <mergeCell ref="C33:G33"/>
    <mergeCell ref="H33:I33"/>
    <mergeCell ref="J33:O33"/>
    <mergeCell ref="A5:A6"/>
    <mergeCell ref="A14:A15"/>
    <mergeCell ref="N14:N16"/>
    <mergeCell ref="O14:O16"/>
    <mergeCell ref="O22:O23"/>
    <mergeCell ref="A27:B28"/>
    <mergeCell ref="H27:I28"/>
    <mergeCell ref="J27:O2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1-4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朱敏</cp:lastModifiedBy>
  <dcterms:created xsi:type="dcterms:W3CDTF">2018-01-13T02:55:00Z</dcterms:created>
  <dcterms:modified xsi:type="dcterms:W3CDTF">2022-02-28T03:17:24Z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ABDE0A0D1F9A4AB7875AE81A75DEC55C</vt:lpwstr>
  </property>
</Properties>
</file>