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/>
  </bookViews>
  <sheets>
    <sheet name="1-1" sheetId="12" r:id="rId1"/>
    <sheet name="Sheet1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<sst xmlns="http://schemas.openxmlformats.org/spreadsheetml/2006/main" count="87" uniqueCount="72">
  <si>
    <t xml:space="preserve">工程款支付证书 </t>
  </si>
  <si>
    <t>工程名称</t>
  </si>
  <si>
    <t>歙县2023年农村公路安防设施提升工程</t>
  </si>
  <si>
    <t>建设单位</t>
  </si>
  <si>
    <t>ERP编号</t>
  </si>
  <si>
    <t>档案编号</t>
  </si>
  <si>
    <t>合同金额</t>
  </si>
  <si>
    <t>中标时间</t>
  </si>
  <si>
    <t>已提供工程资料</t>
  </si>
  <si>
    <t>中标通知书、投资协议</t>
  </si>
  <si>
    <t>保存地址</t>
  </si>
  <si>
    <t>合肥</t>
  </si>
  <si>
    <t>责任单位</t>
  </si>
  <si>
    <t>安徽大区</t>
  </si>
  <si>
    <t>决算金额</t>
  </si>
  <si>
    <t>决算时间</t>
  </si>
  <si>
    <t>项目部印章</t>
  </si>
  <si>
    <t>无</t>
  </si>
  <si>
    <t>施工人</t>
  </si>
  <si>
    <t>汪桂君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</si>
  <si>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</si>
  <si>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</si>
  <si>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</si>
  <si>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</si>
  <si>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</si>
  <si>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</si>
  <si>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</si>
  <si>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</si>
  <si>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</si>
  <si>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</si>
  <si>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</si>
  <si>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</si>
  <si>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</si>
  <si>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</si>
  <si>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</si>
  <si>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</si>
  <si>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</si>
  <si>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</si>
  <si>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</si>
  <si>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</si>
  <si>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</si>
  <si>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</si>
  <si>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</si>
  <si>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</si>
  <si>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</si>
  <si>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</si>
  <si>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</si>
  <si>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</si>
  <si>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</si>
  <si>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</si>
  <si>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</si>
  <si>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冠县信卓交通设施有限公司-护栏
开户行：中国建设银行股份有限公司冠县支行
账号：1611 0020 0920 0399 564</t>
  </si>
  <si>
    <t>冠县恒仁交通设施有限公司-护栏
开户行：中国农业银行股份有限公司冠县支行
账号：1582 1101 0400 3031 7</t>
  </si>
  <si>
    <t>中行</t>
  </si>
  <si>
    <t>1752 5719 0682</t>
  </si>
  <si>
    <t>50%管理费</t>
  </si>
  <si>
    <t>1%企税一半</t>
  </si>
  <si>
    <t>2023.8.15外经证</t>
  </si>
  <si>
    <t>安徽滨工建设工程有限公司-劳务
开户行：徽商银行歙县支行
账号：2250 0762 1041 0000 02</t>
  </si>
  <si>
    <t>汪桂君-中国建设银行黄山市徽州区支行</t>
  </si>
  <si>
    <t>6236 6817 1000 0078 208</t>
  </si>
  <si>
    <t>水利基金953.8+印花税519.82</t>
  </si>
  <si>
    <t>转账费</t>
  </si>
  <si>
    <t>歙县瑞芳民用建材店-标志、道口标注等采购
开户行：歙县农村商业银行北岸支行
账号：2001 0055 0270 6660 0000 012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</si>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</sst>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5" fillId="0" borderId="0">
      <protection locked="0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15" fillId="0" borderId="0">
      <protection locked="0"/>
    </xf>
    <xf numFmtId="0" fontId="35" fillId="0" borderId="0">
      <protection locked="0"/>
    </xf>
  </cellStyleXfs>
  <cellXfs count="12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9" fontId="6" fillId="0" borderId="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horizontal="center" vertical="center"/>
    </xf>
    <xf numFmtId="177" fontId="7" fillId="2" borderId="2" xfId="50" applyNumberFormat="1" applyFont="1" applyFill="1" applyBorder="1" applyAlignment="1" applyProtection="1">
      <alignment horizontal="left" vertical="center" wrapText="1" shrinkToFit="1"/>
    </xf>
    <xf numFmtId="180" fontId="7" fillId="2" borderId="2" xfId="49" applyNumberFormat="1" applyFont="1" applyFill="1" applyBorder="1" applyAlignment="1" applyProtection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8" fontId="6" fillId="0" borderId="6" xfId="0" applyNumberFormat="1" applyFont="1" applyFill="1" applyBorder="1" applyAlignment="1">
      <alignment horizontal="center" vertical="center"/>
    </xf>
    <xf numFmtId="0" fontId="7" fillId="2" borderId="2" xfId="50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9" fontId="7" fillId="2" borderId="2" xfId="2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vertical="center" wrapText="1" shrinkToFit="1"/>
    </xf>
    <xf numFmtId="9" fontId="7" fillId="2" borderId="2" xfId="4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center" vertical="center" wrapText="1" shrinkToFit="1"/>
    </xf>
    <xf numFmtId="0" fontId="7" fillId="2" borderId="2" xfId="50" applyFont="1" applyFill="1" applyBorder="1" applyAlignment="1" applyProtection="1">
      <alignment horizontal="center" vertical="center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82" fontId="7" fillId="2" borderId="2" xfId="50" applyNumberFormat="1" applyFont="1" applyFill="1" applyBorder="1" applyAlignment="1" applyProtection="1">
      <alignment vertical="center" shrinkToFit="1"/>
    </xf>
    <xf numFmtId="177" fontId="7" fillId="2" borderId="2" xfId="50" applyNumberFormat="1" applyFont="1" applyFill="1" applyBorder="1" applyAlignment="1" applyProtection="1">
      <alignment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82" fontId="7" fillId="2" borderId="2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left"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0" fontId="6" fillId="0" borderId="2" xfId="0" applyNumberFormat="1" applyFont="1" applyFill="1" applyBorder="1" applyAlignment="1">
      <alignment vertical="center" wrapText="1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/>
    </xf>
    <xf numFmtId="179" fontId="6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7" fillId="2" borderId="2" xfId="50" applyNumberFormat="1" applyFont="1" applyFill="1" applyBorder="1" applyAlignment="1" applyProtection="1">
      <alignment horizontal="center" vertical="center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76200</xdr:rowOff>
    </xdr:from>
    <xdr:to>
      <xdr:col>6</xdr:col>
      <xdr:colOff>450850</xdr:colOff>
      <xdr:row>57</xdr:row>
      <xdr:rowOff>123825</xdr:rowOff>
    </xdr:to>
    <xdr:pic>
      <xdr:nvPicPr>
        <xdr:cNvPr id="3" name="图片 2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220710"/>
          <a:ext cx="7198995" cy="519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workbookViewId="0">
      <selection activeCell="Q13" sqref="Q13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51.9083333333333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8"/>
      <c r="J2" s="7"/>
      <c r="K2" s="7"/>
      <c r="L2" s="7"/>
      <c r="M2" s="7"/>
      <c r="N2" s="7"/>
      <c r="O2" s="69" t="s">
        <v>4</v>
      </c>
      <c r="P2" s="69"/>
      <c r="Q2" s="92">
        <v>17473</v>
      </c>
      <c r="R2" s="70" t="s">
        <v>5</v>
      </c>
      <c r="S2" s="70"/>
      <c r="T2" s="93"/>
      <c r="U2" s="9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4077035.08</v>
      </c>
      <c r="D3" s="10"/>
      <c r="E3" s="10"/>
      <c r="F3" s="10" t="s">
        <v>7</v>
      </c>
      <c r="G3" s="11">
        <v>45084</v>
      </c>
      <c r="H3" s="6" t="s">
        <v>8</v>
      </c>
      <c r="I3" s="6"/>
      <c r="J3" s="47" t="s">
        <v>9</v>
      </c>
      <c r="K3" s="47"/>
      <c r="L3" s="47"/>
      <c r="M3" s="47"/>
      <c r="N3" s="47"/>
      <c r="O3" s="6" t="s">
        <v>10</v>
      </c>
      <c r="P3" s="6"/>
      <c r="Q3" s="47" t="s">
        <v>11</v>
      </c>
      <c r="R3" s="95" t="s">
        <v>12</v>
      </c>
      <c r="S3" s="96"/>
      <c r="T3" s="97" t="s">
        <v>13</v>
      </c>
      <c r="U3" s="97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10"/>
      <c r="D4" s="10"/>
      <c r="E4" s="10"/>
      <c r="F4" s="10" t="s">
        <v>15</v>
      </c>
      <c r="G4" s="12"/>
      <c r="H4" s="6" t="s">
        <v>16</v>
      </c>
      <c r="I4" s="6"/>
      <c r="J4" s="47" t="s">
        <v>17</v>
      </c>
      <c r="K4" s="47"/>
      <c r="L4" s="47"/>
      <c r="M4" s="47"/>
      <c r="N4" s="47"/>
      <c r="O4" s="6" t="s">
        <v>18</v>
      </c>
      <c r="P4" s="6"/>
      <c r="Q4" s="71" t="s">
        <v>19</v>
      </c>
      <c r="R4" s="10" t="s">
        <v>20</v>
      </c>
      <c r="S4" s="71" t="s">
        <v>21</v>
      </c>
      <c r="T4" s="98" t="s">
        <v>22</v>
      </c>
      <c r="U4" s="99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3" t="s">
        <v>26</v>
      </c>
      <c r="L5" s="14"/>
      <c r="M5" s="13" t="s">
        <v>27</v>
      </c>
      <c r="N5" s="15"/>
      <c r="O5" s="13" t="s">
        <v>28</v>
      </c>
      <c r="P5" s="15"/>
      <c r="Q5" s="100" t="s">
        <v>29</v>
      </c>
      <c r="R5" s="101"/>
      <c r="S5" s="101"/>
      <c r="T5" s="98" t="s">
        <v>30</v>
      </c>
      <c r="U5" s="102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7" t="s">
        <v>32</v>
      </c>
      <c r="C6" s="18"/>
      <c r="D6" s="18"/>
      <c r="E6" s="18"/>
      <c r="F6" s="19"/>
      <c r="G6" s="6"/>
      <c r="H6" s="17" t="s">
        <v>33</v>
      </c>
      <c r="I6" s="18"/>
      <c r="J6" s="19"/>
      <c r="K6" s="17" t="s">
        <v>34</v>
      </c>
      <c r="L6" s="18"/>
      <c r="M6" s="17" t="s">
        <v>35</v>
      </c>
      <c r="N6" s="19"/>
      <c r="O6" s="17" t="s">
        <v>36</v>
      </c>
      <c r="P6" s="19"/>
      <c r="Q6" s="103" t="s">
        <v>37</v>
      </c>
      <c r="R6" s="104"/>
      <c r="S6" s="104"/>
      <c r="T6" s="98"/>
      <c r="U6" s="102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20" t="s">
        <v>38</v>
      </c>
      <c r="C7" s="6" t="s">
        <v>39</v>
      </c>
      <c r="D7" s="6" t="s">
        <v>40</v>
      </c>
      <c r="E7" s="10" t="s">
        <v>41</v>
      </c>
      <c r="F7" s="10" t="s">
        <v>42</v>
      </c>
      <c r="G7" s="20" t="s">
        <v>43</v>
      </c>
      <c r="H7" s="6" t="s">
        <v>44</v>
      </c>
      <c r="I7" s="10" t="s">
        <v>45</v>
      </c>
      <c r="J7" s="10" t="s">
        <v>46</v>
      </c>
      <c r="K7" s="70" t="s">
        <v>45</v>
      </c>
      <c r="L7" s="70" t="s">
        <v>46</v>
      </c>
      <c r="M7" s="10" t="s">
        <v>45</v>
      </c>
      <c r="N7" s="6" t="s">
        <v>46</v>
      </c>
      <c r="O7" s="6" t="s">
        <v>45</v>
      </c>
      <c r="P7" s="6" t="s">
        <v>46</v>
      </c>
      <c r="Q7" s="10" t="s">
        <v>47</v>
      </c>
      <c r="R7" s="10" t="s">
        <v>48</v>
      </c>
      <c r="S7" s="10" t="s">
        <v>49</v>
      </c>
      <c r="T7" s="98"/>
      <c r="U7" s="102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4" customHeight="1" spans="1:16384">
      <c r="A8" s="21">
        <v>1</v>
      </c>
      <c r="B8" s="22">
        <v>45161</v>
      </c>
      <c r="C8" s="23"/>
      <c r="D8" s="24">
        <v>400000</v>
      </c>
      <c r="E8" s="25" t="s">
        <v>50</v>
      </c>
      <c r="F8" s="26"/>
      <c r="G8" s="27"/>
      <c r="H8" s="28"/>
      <c r="I8" s="27"/>
      <c r="J8" s="50"/>
      <c r="K8" s="47"/>
      <c r="L8" s="47"/>
      <c r="M8" s="27"/>
      <c r="N8" s="71"/>
      <c r="O8" s="72"/>
      <c r="P8" s="10"/>
      <c r="Q8" s="105" t="s">
        <v>51</v>
      </c>
      <c r="R8" s="10">
        <v>2044400</v>
      </c>
      <c r="S8" s="73"/>
      <c r="T8" s="106">
        <v>400000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4" customHeight="1" spans="1:16384">
      <c r="A9" s="21">
        <v>2</v>
      </c>
      <c r="B9" s="22">
        <v>45170</v>
      </c>
      <c r="C9" s="29"/>
      <c r="D9" s="24">
        <v>700000</v>
      </c>
      <c r="E9" s="25" t="s">
        <v>50</v>
      </c>
      <c r="F9" s="26"/>
      <c r="G9" s="30"/>
      <c r="H9" s="28"/>
      <c r="I9" s="27"/>
      <c r="J9" s="50"/>
      <c r="K9" s="73"/>
      <c r="L9" s="73"/>
      <c r="M9" s="27"/>
      <c r="N9" s="71"/>
      <c r="O9" s="72"/>
      <c r="P9" s="10"/>
      <c r="Q9" s="105" t="s">
        <v>51</v>
      </c>
      <c r="R9" s="10">
        <v>2044400</v>
      </c>
      <c r="S9" s="10"/>
      <c r="T9" s="106">
        <v>700000</v>
      </c>
      <c r="U9" s="73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2" customHeight="1" spans="1:16384">
      <c r="A10" s="21">
        <v>3</v>
      </c>
      <c r="B10" s="22">
        <v>45195</v>
      </c>
      <c r="C10" s="31"/>
      <c r="D10" s="24">
        <v>400000</v>
      </c>
      <c r="E10" s="25" t="s">
        <v>50</v>
      </c>
      <c r="F10" s="26"/>
      <c r="G10" s="30"/>
      <c r="H10" s="28"/>
      <c r="I10" s="27"/>
      <c r="J10" s="74"/>
      <c r="K10" s="47"/>
      <c r="L10" s="47"/>
      <c r="M10" s="27"/>
      <c r="N10" s="71"/>
      <c r="O10" s="72"/>
      <c r="P10" s="10"/>
      <c r="Q10" s="105" t="s">
        <v>52</v>
      </c>
      <c r="R10" s="10">
        <v>950000</v>
      </c>
      <c r="S10" s="10"/>
      <c r="T10" s="106">
        <v>400000</v>
      </c>
      <c r="U10" s="73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1" customHeight="1" spans="1:16384">
      <c r="A11" s="32">
        <v>4</v>
      </c>
      <c r="B11" s="33">
        <v>45281</v>
      </c>
      <c r="C11" s="34">
        <v>1732739.91</v>
      </c>
      <c r="D11" s="35"/>
      <c r="E11" s="36" t="s">
        <v>53</v>
      </c>
      <c r="F11" s="36" t="s">
        <v>54</v>
      </c>
      <c r="G11" s="37"/>
      <c r="H11" s="38"/>
      <c r="I11" s="75">
        <v>50000</v>
      </c>
      <c r="J11" s="76" t="s">
        <v>55</v>
      </c>
      <c r="K11" s="77">
        <v>20385.18</v>
      </c>
      <c r="L11" s="77" t="s">
        <v>56</v>
      </c>
      <c r="M11" s="75">
        <v>500</v>
      </c>
      <c r="N11" s="78" t="s">
        <v>57</v>
      </c>
      <c r="O11" s="79"/>
      <c r="P11" s="80"/>
      <c r="Q11" s="107" t="s">
        <v>58</v>
      </c>
      <c r="R11" s="82">
        <v>407703.79</v>
      </c>
      <c r="S11" s="82"/>
      <c r="T11" s="108">
        <v>407703.79</v>
      </c>
      <c r="U11" s="73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4" customHeight="1" spans="1:16384">
      <c r="A12" s="32"/>
      <c r="B12" s="33"/>
      <c r="C12" s="34"/>
      <c r="D12" s="35">
        <v>-905102.32</v>
      </c>
      <c r="E12" s="39" t="s">
        <v>59</v>
      </c>
      <c r="F12" s="39" t="s">
        <v>60</v>
      </c>
      <c r="G12" s="37"/>
      <c r="H12" s="38"/>
      <c r="I12" s="75"/>
      <c r="J12" s="37"/>
      <c r="K12" s="42">
        <v>1473.62</v>
      </c>
      <c r="L12" s="42" t="s">
        <v>61</v>
      </c>
      <c r="M12" s="75">
        <v>400</v>
      </c>
      <c r="N12" s="78" t="s">
        <v>62</v>
      </c>
      <c r="O12" s="81"/>
      <c r="P12" s="82"/>
      <c r="Q12" s="107" t="s">
        <v>51</v>
      </c>
      <c r="R12" s="82">
        <v>2044400</v>
      </c>
      <c r="S12" s="82"/>
      <c r="T12" s="108">
        <v>217175</v>
      </c>
      <c r="U12" s="73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32"/>
      <c r="B13" s="33"/>
      <c r="C13" s="40"/>
      <c r="D13" s="35"/>
      <c r="E13" s="36"/>
      <c r="F13" s="39"/>
      <c r="G13" s="37"/>
      <c r="H13" s="38"/>
      <c r="I13" s="75"/>
      <c r="J13" s="37"/>
      <c r="K13" s="77"/>
      <c r="L13" s="77"/>
      <c r="M13" s="75"/>
      <c r="N13" s="78"/>
      <c r="O13" s="83"/>
      <c r="P13" s="80"/>
      <c r="Q13" s="107" t="s">
        <v>63</v>
      </c>
      <c r="R13" s="82">
        <v>130000</v>
      </c>
      <c r="S13" s="82"/>
      <c r="T13" s="108">
        <v>130000</v>
      </c>
      <c r="U13" s="73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0" customHeight="1" spans="1:16384">
      <c r="A14" s="32"/>
      <c r="B14" s="41"/>
      <c r="C14" s="40"/>
      <c r="D14" s="35"/>
      <c r="E14" s="36"/>
      <c r="F14" s="36"/>
      <c r="G14" s="37"/>
      <c r="H14" s="38"/>
      <c r="I14" s="75"/>
      <c r="J14" s="37"/>
      <c r="K14" s="42"/>
      <c r="L14" s="42"/>
      <c r="M14" s="75"/>
      <c r="N14" s="78"/>
      <c r="O14" s="81"/>
      <c r="P14" s="82"/>
      <c r="Q14" s="109"/>
      <c r="R14" s="82"/>
      <c r="S14" s="82"/>
      <c r="T14" s="108"/>
      <c r="U14" s="11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42"/>
      <c r="B15" s="43"/>
      <c r="C15" s="40"/>
      <c r="D15" s="44"/>
      <c r="E15" s="36"/>
      <c r="F15" s="36"/>
      <c r="G15" s="37"/>
      <c r="H15" s="38"/>
      <c r="I15" s="75"/>
      <c r="J15" s="37"/>
      <c r="K15" s="77"/>
      <c r="L15" s="77"/>
      <c r="M15" s="75"/>
      <c r="N15" s="78"/>
      <c r="O15" s="81"/>
      <c r="P15" s="82"/>
      <c r="Q15" s="107"/>
      <c r="R15" s="82"/>
      <c r="S15" s="82"/>
      <c r="T15" s="108"/>
      <c r="U15" s="11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42"/>
      <c r="B16" s="41"/>
      <c r="C16" s="40"/>
      <c r="D16" s="45"/>
      <c r="E16" s="36"/>
      <c r="F16" s="36"/>
      <c r="G16" s="46"/>
      <c r="H16" s="38"/>
      <c r="I16" s="75"/>
      <c r="J16" s="75"/>
      <c r="K16" s="42"/>
      <c r="L16" s="42"/>
      <c r="M16" s="75"/>
      <c r="N16" s="78"/>
      <c r="O16" s="75"/>
      <c r="P16" s="78"/>
      <c r="Q16" s="111"/>
      <c r="R16" s="82"/>
      <c r="S16" s="82"/>
      <c r="T16" s="112"/>
      <c r="U16" s="11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47"/>
      <c r="B17" s="48"/>
      <c r="C17" s="31"/>
      <c r="D17" s="49"/>
      <c r="E17" s="50"/>
      <c r="F17" s="51"/>
      <c r="G17" s="52"/>
      <c r="H17" s="53"/>
      <c r="I17" s="27"/>
      <c r="J17" s="27"/>
      <c r="K17" s="27"/>
      <c r="L17" s="27"/>
      <c r="M17" s="27"/>
      <c r="N17" s="71"/>
      <c r="O17" s="27"/>
      <c r="P17" s="71"/>
      <c r="Q17" s="113"/>
      <c r="R17" s="10"/>
      <c r="S17" s="10"/>
      <c r="T17" s="114"/>
      <c r="U17" s="11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47"/>
      <c r="B18" s="48"/>
      <c r="C18" s="31"/>
      <c r="D18" s="49"/>
      <c r="E18" s="25"/>
      <c r="F18" s="25"/>
      <c r="G18" s="52"/>
      <c r="H18" s="54"/>
      <c r="I18" s="27"/>
      <c r="J18" s="27"/>
      <c r="K18" s="50"/>
      <c r="L18" s="50"/>
      <c r="M18" s="27"/>
      <c r="N18" s="71"/>
      <c r="O18" s="27"/>
      <c r="P18" s="71"/>
      <c r="Q18" s="113"/>
      <c r="R18" s="10"/>
      <c r="S18" s="10"/>
      <c r="T18" s="114"/>
      <c r="U18" s="11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47"/>
      <c r="B19" s="48"/>
      <c r="C19" s="55"/>
      <c r="D19" s="49"/>
      <c r="E19" s="50"/>
      <c r="F19" s="51"/>
      <c r="G19" s="52"/>
      <c r="H19" s="53"/>
      <c r="I19" s="27"/>
      <c r="J19" s="27"/>
      <c r="K19" s="27"/>
      <c r="L19" s="27"/>
      <c r="M19" s="27"/>
      <c r="N19" s="71"/>
      <c r="O19" s="27"/>
      <c r="P19" s="71"/>
      <c r="Q19" s="115"/>
      <c r="R19" s="10"/>
      <c r="S19" s="10"/>
      <c r="T19" s="114"/>
      <c r="U19" s="116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47"/>
      <c r="B20" s="48"/>
      <c r="C20" s="31"/>
      <c r="D20" s="49"/>
      <c r="E20" s="25"/>
      <c r="F20" s="25"/>
      <c r="G20" s="52"/>
      <c r="H20" s="54"/>
      <c r="I20" s="27"/>
      <c r="J20" s="27"/>
      <c r="K20" s="27"/>
      <c r="L20" s="27"/>
      <c r="M20" s="27"/>
      <c r="N20" s="71"/>
      <c r="O20" s="27"/>
      <c r="P20" s="71"/>
      <c r="Q20" s="115"/>
      <c r="R20" s="10"/>
      <c r="S20" s="10"/>
      <c r="T20" s="114"/>
      <c r="U20" s="116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47"/>
      <c r="B21" s="48"/>
      <c r="C21" s="31"/>
      <c r="D21" s="49"/>
      <c r="E21" s="25"/>
      <c r="F21" s="25"/>
      <c r="G21" s="52"/>
      <c r="H21" s="54"/>
      <c r="I21" s="27"/>
      <c r="J21" s="27"/>
      <c r="K21" s="27"/>
      <c r="L21" s="27"/>
      <c r="M21" s="27"/>
      <c r="N21" s="71"/>
      <c r="O21" s="27"/>
      <c r="P21" s="71"/>
      <c r="Q21" s="115"/>
      <c r="R21" s="10"/>
      <c r="S21" s="10"/>
      <c r="T21" s="114"/>
      <c r="U21" s="116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42"/>
      <c r="B22" s="56"/>
      <c r="C22" s="40"/>
      <c r="D22" s="45"/>
      <c r="E22" s="36"/>
      <c r="F22" s="36"/>
      <c r="G22" s="57"/>
      <c r="H22" s="58"/>
      <c r="I22" s="75"/>
      <c r="J22" s="75"/>
      <c r="K22" s="75"/>
      <c r="L22" s="75"/>
      <c r="M22" s="75"/>
      <c r="N22" s="78"/>
      <c r="O22" s="75"/>
      <c r="P22" s="78"/>
      <c r="Q22" s="109"/>
      <c r="R22" s="82"/>
      <c r="S22" s="82"/>
      <c r="T22" s="112"/>
      <c r="U22" s="116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42"/>
      <c r="B23" s="56"/>
      <c r="C23" s="40"/>
      <c r="D23" s="45"/>
      <c r="E23" s="36"/>
      <c r="F23" s="36"/>
      <c r="G23" s="57"/>
      <c r="H23" s="58"/>
      <c r="I23" s="75"/>
      <c r="J23" s="75"/>
      <c r="K23" s="75"/>
      <c r="L23" s="75"/>
      <c r="M23" s="75"/>
      <c r="N23" s="78"/>
      <c r="O23" s="75"/>
      <c r="P23" s="78"/>
      <c r="Q23" s="109"/>
      <c r="R23" s="82"/>
      <c r="S23" s="82"/>
      <c r="T23" s="112"/>
      <c r="U23" s="116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42"/>
      <c r="B24" s="56"/>
      <c r="C24" s="40"/>
      <c r="D24" s="45"/>
      <c r="E24" s="36"/>
      <c r="F24" s="36"/>
      <c r="G24" s="57"/>
      <c r="H24" s="58"/>
      <c r="I24" s="75"/>
      <c r="J24" s="75"/>
      <c r="K24" s="75"/>
      <c r="L24" s="75"/>
      <c r="M24" s="75"/>
      <c r="N24" s="78"/>
      <c r="O24" s="75"/>
      <c r="P24" s="78"/>
      <c r="Q24" s="109"/>
      <c r="R24" s="82"/>
      <c r="S24" s="82"/>
      <c r="T24" s="112"/>
      <c r="U24" s="116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64</v>
      </c>
      <c r="B25" s="6"/>
      <c r="C25" s="59">
        <f>SUM(C8:C24)</f>
        <v>1732739.91</v>
      </c>
      <c r="D25" s="60">
        <f>SUM(D8:D24)</f>
        <v>594897.68</v>
      </c>
      <c r="E25" s="61"/>
      <c r="F25" s="61"/>
      <c r="G25" s="61"/>
      <c r="H25" s="59" t="s">
        <v>65</v>
      </c>
      <c r="I25" s="72">
        <f>SUM(I8:I24)</f>
        <v>50000</v>
      </c>
      <c r="J25" s="61"/>
      <c r="K25" s="72">
        <f>SUM(K8:K17)</f>
        <v>21858.8</v>
      </c>
      <c r="L25" s="72"/>
      <c r="M25" s="72">
        <f>SUM(M8:M24)</f>
        <v>900</v>
      </c>
      <c r="N25" s="59" t="s">
        <v>65</v>
      </c>
      <c r="O25" s="72">
        <f>SUM(O8:O24)</f>
        <v>0</v>
      </c>
      <c r="P25" s="59" t="s">
        <v>65</v>
      </c>
      <c r="Q25" s="59" t="s">
        <v>65</v>
      </c>
      <c r="R25" s="59"/>
      <c r="S25" s="59"/>
      <c r="T25" s="72">
        <f>SUM(T8:T24)</f>
        <v>2254878.79</v>
      </c>
      <c r="U25" s="117">
        <f>D25+C25-T25-I25-K25-M25-O25</f>
        <v>-1.85536919161677e-10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2" t="s">
        <v>66</v>
      </c>
      <c r="B26" s="62"/>
      <c r="C26" s="62" t="s">
        <v>67</v>
      </c>
      <c r="D26" s="62"/>
      <c r="E26" s="62"/>
      <c r="F26" s="63">
        <f>O26</f>
        <v>1659981.11</v>
      </c>
      <c r="G26" s="64"/>
      <c r="H26" s="65" t="s">
        <v>68</v>
      </c>
      <c r="I26" s="84"/>
      <c r="J26" s="84"/>
      <c r="K26" s="84"/>
      <c r="L26" s="84"/>
      <c r="M26" s="85"/>
      <c r="N26" s="62" t="s">
        <v>69</v>
      </c>
      <c r="O26" s="86">
        <f>T11+T12+T13-D12</f>
        <v>1659981.11</v>
      </c>
      <c r="P26" s="87"/>
      <c r="Q26" s="87"/>
      <c r="R26" s="87"/>
      <c r="S26" s="87"/>
      <c r="T26" s="87"/>
      <c r="U26" s="118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2"/>
      <c r="B27" s="62"/>
      <c r="C27" s="62" t="s">
        <v>70</v>
      </c>
      <c r="D27" s="62"/>
      <c r="E27" s="62"/>
      <c r="F27" s="63">
        <v>0</v>
      </c>
      <c r="G27" s="64"/>
      <c r="H27" s="66"/>
      <c r="I27" s="88"/>
      <c r="J27" s="88"/>
      <c r="K27" s="88"/>
      <c r="L27" s="88"/>
      <c r="M27" s="89"/>
      <c r="N27" s="62" t="s">
        <v>71</v>
      </c>
      <c r="O27" s="90">
        <f>O26</f>
        <v>1659981.11</v>
      </c>
      <c r="P27" s="91"/>
      <c r="Q27" s="91"/>
      <c r="R27" s="91"/>
      <c r="S27" s="91"/>
      <c r="T27" s="91"/>
      <c r="U27" s="119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7"/>
      <c r="E3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5" spans="7:7">
      <c r="G35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1" sqref="F1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2023-12-25T02:16:04Z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F68181F6B9634207A95492B065FDA041</vt:lpwstr>
  </property>
</Properties>
</file>