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2"/>
  </bookViews>
  <sheets>
    <sheet name="共管户" sheetId="2" r:id="rId1"/>
    <sheet name="农民工专户" sheetId="4" r:id="rId2"/>
    <sheet name="供应商发票" sheetId="3" r:id="rId3"/>
    <sheet name="五局开给包建发" sheetId="5" r:id="rId4"/>
  </sheets>
  <definedNames>
    <definedName name="_xlnm._FilterDatabase" localSheetId="2" hidden="1">供应商发票!$F$2:$L$66</definedName>
    <definedName name="_xlnm.Print_Area" localSheetId="0">共管户!$G$2:$J$18</definedName>
    <definedName name="_xlnm.Print_Area" localSheetId="1">农民工专户!$G$2:$J$16</definedName>
    <definedName name="_xlnm.Print_Area" localSheetId="2">供应商发票!$F$77:$L$88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<sst xmlns="http://schemas.openxmlformats.org/spreadsheetml/2006/main" count="517" uniqueCount="166">
  <si>
    <t>共管户收入支出明细账</t>
  </si>
  <si>
    <t>日期</t>
  </si>
  <si>
    <t>摘要</t>
  </si>
  <si>
    <t>收入</t>
  </si>
  <si>
    <t>支出</t>
  </si>
  <si>
    <t>余额</t>
  </si>
  <si>
    <t>2023.10.30</t>
  </si>
  <si>
    <t>第一次到款（共管户2250000元，农民工专户750000元）</t>
  </si>
  <si>
    <t>2024.2.6</t>
  </si>
  <si>
    <t>支付安徽双亮支护工程款</t>
  </si>
  <si>
    <t>2024.6.7</t>
  </si>
  <si>
    <t>第二次到款（共管户2818134.78元，农民工专户2181865.22元）</t>
  </si>
  <si>
    <t>支付安徽盛谊门窗工程款</t>
  </si>
  <si>
    <t>支付合肥市王氏脚手架工程款</t>
  </si>
  <si>
    <t>转五局基本户10%</t>
  </si>
  <si>
    <t>2024.7.8</t>
  </si>
  <si>
    <t xml:space="preserve">支付安徽旭安砂石砖水泥等材料款                    </t>
  </si>
  <si>
    <t xml:space="preserve">支付合肥磊天混凝土款                            </t>
  </si>
  <si>
    <t xml:space="preserve">支付安徽泰荣砂浆款                     </t>
  </si>
  <si>
    <t>2024.7.12</t>
  </si>
  <si>
    <t>支付巢发工程款</t>
  </si>
  <si>
    <t>截止7.12共管户实际剩余</t>
  </si>
  <si>
    <t>2024.7.19</t>
  </si>
  <si>
    <t>第三次到款（共管户19523911.22元）</t>
  </si>
  <si>
    <t>2024.7.26</t>
  </si>
  <si>
    <t>截止7.26共管户实际剩余</t>
  </si>
  <si>
    <t>2024.8.20</t>
  </si>
  <si>
    <t>第四次到款（共管户6037469.99元，农民工工资2012489.99元）</t>
  </si>
  <si>
    <t>截止8.20共管户实际剩余</t>
  </si>
  <si>
    <t>2024.8.28</t>
  </si>
  <si>
    <t>支付安徽君洋保温工程款</t>
  </si>
  <si>
    <t>支付安徽森柏幕墙工程款</t>
  </si>
  <si>
    <t>支付安徽皖巢幕墙工程款</t>
  </si>
  <si>
    <t>支付安徽左之岸精装修工程款</t>
  </si>
  <si>
    <t>支付安徽恒邦精装修工程款</t>
  </si>
  <si>
    <t>支付巢发工程款（安徽润锦）</t>
  </si>
  <si>
    <t>支付安徽昌达代垫付的土方款（合肥康辉）</t>
  </si>
  <si>
    <t>支付安徽昌达代垫付的混凝土款（合肥磊天）</t>
  </si>
  <si>
    <t>2024.9.25</t>
  </si>
  <si>
    <t>支付合肥康辉土方款</t>
  </si>
  <si>
    <t>2024.10.28</t>
  </si>
  <si>
    <t>2024.10.30</t>
  </si>
  <si>
    <t>第六次到款（共管户20266251.37元，农民工工资6286849.68元）</t>
  </si>
  <si>
    <t>2024.11.4</t>
  </si>
  <si>
    <t>支付合肥筑艺动画制作费</t>
  </si>
  <si>
    <t>2024.12.27</t>
  </si>
  <si>
    <t>第七次到款（共管户12075740.32元，农民工工资2924259.68元）</t>
  </si>
  <si>
    <t>2024.12.31</t>
  </si>
  <si>
    <t>支付巢发工程款（安徽润锦过）</t>
  </si>
  <si>
    <t>支付合肥市王氏模板工程款</t>
  </si>
  <si>
    <t>农民工专用账户收入支出明细账</t>
  </si>
  <si>
    <t>支付安徽巢发-4月瓦工班组人工费（安徽润锦）</t>
  </si>
  <si>
    <t>支付安徽巢发--钢筋班组人工费（安徽卓缘）</t>
  </si>
  <si>
    <t>支付安徽盛谊门窗班组人工费</t>
  </si>
  <si>
    <t>支付合肥市王氏脚手架人工费</t>
  </si>
  <si>
    <t>支付安徽君洋保温班组人工费</t>
  </si>
  <si>
    <t>支付安徽巢发-瓦工班组人工费（安徽润锦）</t>
  </si>
  <si>
    <t>支付安徽森柏幕墙班组人工费</t>
  </si>
  <si>
    <t>支付安徽皖巢幕墙班组人工费</t>
  </si>
  <si>
    <t>支付安徽左之岸精装修班组人工费</t>
  </si>
  <si>
    <t>支付安徽恒邦精装修班组人工费</t>
  </si>
  <si>
    <t>截止7.26农民工户实际剩余</t>
  </si>
  <si>
    <t>截止8.20农民工户实际剩余</t>
  </si>
  <si>
    <t>支付安徽巢发-钢筋班组人工费（安徽卓缘）</t>
  </si>
  <si>
    <t>2024.9.20</t>
  </si>
  <si>
    <t>2024.9.27</t>
  </si>
  <si>
    <t>第五次到款（农民工工资2000000元）</t>
  </si>
  <si>
    <t>2024.12.3</t>
  </si>
  <si>
    <t>进账（7次）</t>
  </si>
  <si>
    <t>出账</t>
  </si>
  <si>
    <t>总账</t>
  </si>
  <si>
    <t>其中：</t>
  </si>
  <si>
    <t>共管户</t>
  </si>
  <si>
    <t>农民工账户</t>
  </si>
  <si>
    <t>五局基本户（提现）</t>
  </si>
  <si>
    <t xml:space="preserve">                              供应商中建五局开票明细                            单位：元</t>
  </si>
  <si>
    <t>时间</t>
  </si>
  <si>
    <t>供应商名称</t>
  </si>
  <si>
    <t>开票内容</t>
  </si>
  <si>
    <t>税率</t>
  </si>
  <si>
    <t>金额</t>
  </si>
  <si>
    <t>税额</t>
  </si>
  <si>
    <t>合计</t>
  </si>
  <si>
    <t>合肥筑艺科技研发有限公司</t>
  </si>
  <si>
    <t>动画制作费</t>
  </si>
  <si>
    <t>付款100000元</t>
  </si>
  <si>
    <t>安徽双亮建筑工程有限公司</t>
  </si>
  <si>
    <t>工程款</t>
  </si>
  <si>
    <t>合肥市王氏脚手架有限公司</t>
  </si>
  <si>
    <t>其他建筑服务</t>
  </si>
  <si>
    <t>够400000+99920元支付</t>
  </si>
  <si>
    <t>安徽盛谊建筑工程有限公司</t>
  </si>
  <si>
    <t>工程服务</t>
  </si>
  <si>
    <t>实付50000+250000元</t>
  </si>
  <si>
    <t>安徽巢发建设工程有限公司</t>
  </si>
  <si>
    <t>建筑服务劳务费</t>
  </si>
  <si>
    <t>安徽润锦40万，安徽繁茂7万</t>
  </si>
  <si>
    <t>安徽君洋建筑材料有限公司</t>
  </si>
  <si>
    <t>实付30000元</t>
  </si>
  <si>
    <t>安徽旭安商贸有限公司</t>
  </si>
  <si>
    <t>水泥/砂</t>
  </si>
  <si>
    <t>付款60000元</t>
  </si>
  <si>
    <t>合肥磊天建材有限公司</t>
  </si>
  <si>
    <t>混凝土</t>
  </si>
  <si>
    <t>已打印</t>
  </si>
  <si>
    <t>安徽泰荣新型建材科技有限公司</t>
  </si>
  <si>
    <t>砂浆</t>
  </si>
  <si>
    <t>付款50000元</t>
  </si>
  <si>
    <t>安徽昌达</t>
  </si>
  <si>
    <t>4结束</t>
  </si>
  <si>
    <t>合计580万（付款477万）</t>
  </si>
  <si>
    <t>合肥康辉运输有限公司</t>
  </si>
  <si>
    <t>合计720万</t>
  </si>
  <si>
    <t>发票登记完整</t>
  </si>
  <si>
    <t>安徽润锦15万</t>
  </si>
  <si>
    <t>实付80000元</t>
  </si>
  <si>
    <t>安徽森柏建设集团有限公司</t>
  </si>
  <si>
    <t>建筑工程</t>
  </si>
  <si>
    <t>实付250000元</t>
  </si>
  <si>
    <t>安徽皖巢建设工程有限公司</t>
  </si>
  <si>
    <t>实付300000元</t>
  </si>
  <si>
    <t>安徽左之岸建设工程有限公司</t>
  </si>
  <si>
    <t>实付160300元</t>
  </si>
  <si>
    <t>安徽恒邦建设工程有限公司</t>
  </si>
  <si>
    <t>实付200000元</t>
  </si>
  <si>
    <t>石子/砂</t>
  </si>
  <si>
    <t>实付50000元</t>
  </si>
  <si>
    <t>安徽润锦45万/安徽卓缘3万</t>
  </si>
  <si>
    <t>实付480000元</t>
  </si>
  <si>
    <t>实付180000元</t>
  </si>
  <si>
    <t>实付230000元</t>
  </si>
  <si>
    <t>实付400000元</t>
  </si>
  <si>
    <t>实付350000元</t>
  </si>
  <si>
    <t>实付500000元</t>
  </si>
  <si>
    <t>实付550000元</t>
  </si>
  <si>
    <t>安徽润锦24万/安徽卓缘3万</t>
  </si>
  <si>
    <t>实付270000元</t>
  </si>
  <si>
    <t>实付100000元</t>
  </si>
  <si>
    <t>石子/砖</t>
  </si>
  <si>
    <t>实付20000元</t>
  </si>
  <si>
    <t>安徽润锦20万/安徽卓缘1万，多开1万发票</t>
  </si>
  <si>
    <t>实付210000元</t>
  </si>
  <si>
    <t>实付700000元</t>
  </si>
  <si>
    <t>实付1000000元</t>
  </si>
  <si>
    <t>实付1200000元</t>
  </si>
  <si>
    <t>安徽润锦10万/安徽昌达300万过账</t>
  </si>
  <si>
    <t>模板过账</t>
  </si>
  <si>
    <t>实付145000元</t>
  </si>
  <si>
    <t>实付237200元</t>
  </si>
  <si>
    <t>实付260000元</t>
  </si>
  <si>
    <t>皖巢</t>
  </si>
  <si>
    <t>恒邦</t>
  </si>
  <si>
    <t>巢发（润锦+卓缘）</t>
  </si>
  <si>
    <t>长江联合供应链管理（江苏）有限公司</t>
  </si>
  <si>
    <t>钢材</t>
  </si>
  <si>
    <t>长江联合</t>
  </si>
  <si>
    <t>合计：</t>
  </si>
  <si>
    <t xml:space="preserve">                             中建五局开给包建发发票                           单位：元</t>
  </si>
  <si>
    <t>2024.2月</t>
  </si>
  <si>
    <t>中国建筑第五工程局有限公司</t>
  </si>
  <si>
    <t>2024.6月</t>
  </si>
  <si>
    <t>2024.7月</t>
  </si>
  <si>
    <t>2024.8月</t>
  </si>
  <si>
    <t>2024.9月</t>
  </si>
  <si>
    <t>2024.10月</t>
  </si>
  <si>
    <t>2024.12月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</si>
</sst>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protection locked="0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9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14" fontId="0" fillId="2" borderId="1" xfId="0" applyNumberFormat="1" applyFill="1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176" fontId="0" fillId="0" borderId="1" xfId="0" applyNumberFormat="1" applyBorder="1">
      <alignment vertical="center"/>
    </xf>
    <xf numFmtId="9" fontId="0" fillId="2" borderId="1" xfId="0" applyNumberFormat="1" applyFill="1" applyBorder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>
      <alignment vertical="center"/>
    </xf>
    <xf numFmtId="0" fontId="0" fillId="0" borderId="0" xfId="0" applyAlignment="1">
      <alignment vertical="center" wrapText="1"/>
    </xf>
    <xf numFmtId="9" fontId="0" fillId="3" borderId="1" xfId="0" applyNumberFormat="1" applyFill="1" applyBorder="1">
      <alignment vertical="center"/>
    </xf>
    <xf numFmtId="14" fontId="0" fillId="3" borderId="1" xfId="0" applyNumberFormat="1" applyFill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0" xfId="0" applyAlignment="1">
      <alignment vertical="center"/>
    </xf>
    <xf numFmtId="0" fontId="0" fillId="2" borderId="1" xfId="0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F1:O73"/>
  <sheetViews>
    <sheetView topLeftCell="A57" workbookViewId="0">
      <selection activeCell="J64" sqref="J64"/>
    </sheetView>
  </sheetViews>
  <sheetFormatPr defaultColWidth="9" defaultRowHeight="13.5"/>
  <cols>
    <col min="6" max="6" width="14.125" customWidth="1"/>
    <col min="7" max="7" width="46.5" customWidth="1"/>
    <col min="8" max="8" width="13.25" customWidth="1"/>
    <col min="9" max="9" width="10.75" customWidth="1"/>
    <col min="10" max="10" width="12.625"/>
    <col min="15" max="15" width="11.5"/>
  </cols>
  <sheetData>
    <row r="1" ht="49" customHeight="1" spans="6:12">
      <c r="F1" s="20" t="s">
        <v>0</v>
      </c>
      <c r="G1" s="20"/>
      <c r="H1" s="20"/>
      <c r="I1" s="20"/>
      <c r="J1" s="20"/>
      <c r="K1" s="18"/>
      <c r="L1" s="18"/>
    </row>
    <row r="2" ht="42" customHeight="1" spans="6:10">
      <c r="F2" s="17" t="s">
        <v>1</v>
      </c>
      <c r="G2" s="17" t="s">
        <v>2</v>
      </c>
      <c r="H2" s="17" t="s">
        <v>3</v>
      </c>
      <c r="I2" s="17" t="s">
        <v>4</v>
      </c>
      <c r="J2" s="17" t="s">
        <v>5</v>
      </c>
    </row>
    <row r="3" ht="41" customHeight="1" spans="6:10">
      <c r="F3" s="2" t="s">
        <v>6</v>
      </c>
      <c r="G3" s="5" t="s">
        <v>7</v>
      </c>
      <c r="H3" s="2">
        <v>2250000</v>
      </c>
      <c r="I3" s="2"/>
      <c r="J3" s="2">
        <f>H3-I3</f>
        <v>2250000</v>
      </c>
    </row>
    <row r="4" ht="25" customHeight="1" spans="6:10">
      <c r="F4" s="2" t="s">
        <v>8</v>
      </c>
      <c r="G4" s="2" t="s">
        <v>9</v>
      </c>
      <c r="H4" s="2"/>
      <c r="I4" s="2">
        <v>350000</v>
      </c>
      <c r="J4" s="2">
        <f t="shared" ref="J4:J20" si="0">J3+H4-I4</f>
        <v>1900000</v>
      </c>
    </row>
    <row r="5" ht="30" customHeight="1" spans="6:10">
      <c r="F5" s="2" t="s">
        <v>10</v>
      </c>
      <c r="G5" s="5" t="s">
        <v>11</v>
      </c>
      <c r="H5" s="2">
        <v>2818134.78</v>
      </c>
      <c r="I5" s="2"/>
      <c r="J5" s="2">
        <f t="shared" si="0"/>
        <v>4718134.78</v>
      </c>
    </row>
    <row r="6" ht="30" customHeight="1" spans="6:10">
      <c r="F6" s="2" t="s">
        <v>10</v>
      </c>
      <c r="G6" s="2" t="s">
        <v>9</v>
      </c>
      <c r="H6" s="2"/>
      <c r="I6" s="2">
        <v>300000</v>
      </c>
      <c r="J6" s="2">
        <f t="shared" si="0"/>
        <v>4418134.78</v>
      </c>
    </row>
    <row r="7" ht="30" customHeight="1" spans="6:10">
      <c r="F7" s="2" t="s">
        <v>10</v>
      </c>
      <c r="G7" s="2" t="s">
        <v>12</v>
      </c>
      <c r="H7" s="2"/>
      <c r="I7" s="2">
        <v>250000</v>
      </c>
      <c r="J7" s="2">
        <f t="shared" si="0"/>
        <v>4168134.78</v>
      </c>
    </row>
    <row r="8" ht="30" customHeight="1" spans="6:10">
      <c r="F8" s="2" t="s">
        <v>10</v>
      </c>
      <c r="G8" s="2" t="s">
        <v>13</v>
      </c>
      <c r="H8" s="2"/>
      <c r="I8" s="2">
        <v>199780</v>
      </c>
      <c r="J8" s="2">
        <f t="shared" si="0"/>
        <v>3968354.78</v>
      </c>
    </row>
    <row r="9" ht="30" customHeight="1" spans="6:10">
      <c r="F9" s="21" t="s">
        <v>8</v>
      </c>
      <c r="G9" s="21" t="s">
        <v>14</v>
      </c>
      <c r="H9" s="21"/>
      <c r="I9" s="21">
        <v>225000</v>
      </c>
      <c r="J9" s="2">
        <f t="shared" si="0"/>
        <v>3743354.78</v>
      </c>
    </row>
    <row r="10" ht="30" customHeight="1" spans="6:10">
      <c r="F10" s="21" t="s">
        <v>10</v>
      </c>
      <c r="G10" s="21" t="s">
        <v>14</v>
      </c>
      <c r="H10" s="21"/>
      <c r="I10" s="21">
        <v>281813.48</v>
      </c>
      <c r="J10" s="2">
        <f t="shared" si="0"/>
        <v>3461541.3</v>
      </c>
    </row>
    <row r="11" ht="30" customHeight="1" spans="6:10">
      <c r="F11" s="2" t="s">
        <v>15</v>
      </c>
      <c r="G11" s="5" t="s">
        <v>16</v>
      </c>
      <c r="H11" s="2"/>
      <c r="I11" s="2">
        <v>60000</v>
      </c>
      <c r="J11" s="2">
        <f t="shared" si="0"/>
        <v>3401541.3</v>
      </c>
    </row>
    <row r="12" ht="30" customHeight="1" spans="6:10">
      <c r="F12" s="2" t="s">
        <v>15</v>
      </c>
      <c r="G12" s="5" t="s">
        <v>17</v>
      </c>
      <c r="H12" s="2"/>
      <c r="I12" s="2">
        <v>1000000</v>
      </c>
      <c r="J12" s="2">
        <f t="shared" si="0"/>
        <v>2401541.3</v>
      </c>
    </row>
    <row r="13" ht="40" customHeight="1" spans="6:10">
      <c r="F13" s="2" t="s">
        <v>15</v>
      </c>
      <c r="G13" s="5" t="s">
        <v>18</v>
      </c>
      <c r="H13" s="2"/>
      <c r="I13" s="2">
        <v>50000</v>
      </c>
      <c r="J13" s="2">
        <f t="shared" si="0"/>
        <v>2351541.3</v>
      </c>
    </row>
    <row r="14" ht="30" customHeight="1" spans="6:11">
      <c r="F14" s="2" t="s">
        <v>19</v>
      </c>
      <c r="G14" s="2" t="s">
        <v>20</v>
      </c>
      <c r="H14" s="2"/>
      <c r="I14" s="2">
        <v>900000</v>
      </c>
      <c r="J14" s="2">
        <f t="shared" si="0"/>
        <v>1451541.3</v>
      </c>
      <c r="K14" s="12" t="s">
        <v>21</v>
      </c>
    </row>
    <row r="15" ht="30" customHeight="1" spans="6:11">
      <c r="F15" s="2" t="s">
        <v>22</v>
      </c>
      <c r="G15" s="5" t="s">
        <v>23</v>
      </c>
      <c r="H15" s="2">
        <v>19523911.22</v>
      </c>
      <c r="I15" s="2"/>
      <c r="J15" s="2">
        <f t="shared" si="0"/>
        <v>20975452.52</v>
      </c>
      <c r="K15" s="2"/>
    </row>
    <row r="16" ht="30" customHeight="1" spans="6:11">
      <c r="F16" s="2" t="s">
        <v>24</v>
      </c>
      <c r="G16" s="21" t="s">
        <v>14</v>
      </c>
      <c r="H16" s="21"/>
      <c r="I16" s="21">
        <v>1952391.12</v>
      </c>
      <c r="J16" s="2">
        <f t="shared" si="0"/>
        <v>19023061.4</v>
      </c>
      <c r="K16" s="2"/>
    </row>
    <row r="17" ht="30" customHeight="1" spans="6:11">
      <c r="F17" s="2" t="s">
        <v>24</v>
      </c>
      <c r="G17" s="5" t="s">
        <v>18</v>
      </c>
      <c r="H17" s="2"/>
      <c r="I17" s="2">
        <v>80000</v>
      </c>
      <c r="J17" s="2">
        <f t="shared" si="0"/>
        <v>18943061.4</v>
      </c>
      <c r="K17" s="2"/>
    </row>
    <row r="18" ht="30" customHeight="1" spans="6:11">
      <c r="F18" s="2" t="s">
        <v>24</v>
      </c>
      <c r="G18" s="5" t="s">
        <v>16</v>
      </c>
      <c r="H18" s="2"/>
      <c r="I18" s="2">
        <v>50000</v>
      </c>
      <c r="J18" s="2">
        <f t="shared" si="0"/>
        <v>18893061.4</v>
      </c>
      <c r="K18" s="12" t="s">
        <v>25</v>
      </c>
    </row>
    <row r="19" ht="30" customHeight="1" spans="6:15">
      <c r="F19" s="2" t="s">
        <v>26</v>
      </c>
      <c r="G19" s="5" t="s">
        <v>27</v>
      </c>
      <c r="H19" s="2">
        <v>6037469.99</v>
      </c>
      <c r="I19" s="2"/>
      <c r="J19" s="2">
        <f t="shared" si="0"/>
        <v>24930531.39</v>
      </c>
      <c r="K19" s="12" t="s">
        <v>28</v>
      </c>
      <c r="O19">
        <f>I9+I10+I16+I20</f>
        <v>3062951.6</v>
      </c>
    </row>
    <row r="20" ht="30" customHeight="1" spans="6:11">
      <c r="F20" s="2" t="s">
        <v>29</v>
      </c>
      <c r="G20" s="21" t="s">
        <v>14</v>
      </c>
      <c r="H20" s="21"/>
      <c r="I20" s="21">
        <v>603747</v>
      </c>
      <c r="J20" s="2">
        <f t="shared" si="0"/>
        <v>24326784.39</v>
      </c>
      <c r="K20" s="2"/>
    </row>
    <row r="21" ht="30" customHeight="1" spans="6:11">
      <c r="F21" s="2" t="s">
        <v>29</v>
      </c>
      <c r="G21" s="5" t="s">
        <v>13</v>
      </c>
      <c r="H21" s="2"/>
      <c r="I21" s="2">
        <v>150000</v>
      </c>
      <c r="J21" s="2">
        <f t="shared" ref="J21:J33" si="1">J20+H21-I21</f>
        <v>24176784.39</v>
      </c>
      <c r="K21" s="2"/>
    </row>
    <row r="22" ht="30" customHeight="1" spans="6:11">
      <c r="F22" s="2" t="s">
        <v>29</v>
      </c>
      <c r="G22" s="5" t="s">
        <v>30</v>
      </c>
      <c r="H22" s="2"/>
      <c r="I22" s="2">
        <v>150000</v>
      </c>
      <c r="J22" s="2">
        <f t="shared" si="1"/>
        <v>24026784.39</v>
      </c>
      <c r="K22" s="2"/>
    </row>
    <row r="23" ht="30" customHeight="1" spans="6:11">
      <c r="F23" s="2" t="s">
        <v>29</v>
      </c>
      <c r="G23" s="5" t="s">
        <v>31</v>
      </c>
      <c r="H23" s="2"/>
      <c r="I23" s="2">
        <v>300000</v>
      </c>
      <c r="J23" s="2">
        <f t="shared" si="1"/>
        <v>23726784.39</v>
      </c>
      <c r="K23" s="2"/>
    </row>
    <row r="24" ht="30" customHeight="1" spans="6:11">
      <c r="F24" s="2" t="s">
        <v>29</v>
      </c>
      <c r="G24" s="5" t="s">
        <v>32</v>
      </c>
      <c r="H24" s="2"/>
      <c r="I24" s="2">
        <v>300000</v>
      </c>
      <c r="J24" s="2">
        <f t="shared" si="1"/>
        <v>23426784.39</v>
      </c>
      <c r="K24" s="2"/>
    </row>
    <row r="25" ht="30" customHeight="1" spans="6:11">
      <c r="F25" s="2" t="s">
        <v>29</v>
      </c>
      <c r="G25" s="5" t="s">
        <v>33</v>
      </c>
      <c r="H25" s="2"/>
      <c r="I25" s="2">
        <v>400000</v>
      </c>
      <c r="J25" s="2">
        <f t="shared" si="1"/>
        <v>23026784.39</v>
      </c>
      <c r="K25" s="2"/>
    </row>
    <row r="26" ht="30" customHeight="1" spans="6:11">
      <c r="F26" s="2" t="s">
        <v>29</v>
      </c>
      <c r="G26" s="5" t="s">
        <v>34</v>
      </c>
      <c r="H26" s="2"/>
      <c r="I26" s="2">
        <v>450000</v>
      </c>
      <c r="J26" s="2">
        <f t="shared" si="1"/>
        <v>22576784.39</v>
      </c>
      <c r="K26" s="2"/>
    </row>
    <row r="27" ht="30" customHeight="1" spans="6:11">
      <c r="F27" s="2" t="s">
        <v>29</v>
      </c>
      <c r="G27" s="2" t="s">
        <v>12</v>
      </c>
      <c r="H27" s="2"/>
      <c r="I27" s="2">
        <v>300000</v>
      </c>
      <c r="J27" s="2">
        <f t="shared" si="1"/>
        <v>22276784.39</v>
      </c>
      <c r="K27" s="2"/>
    </row>
    <row r="28" ht="30" customHeight="1" spans="6:11">
      <c r="F28" s="2" t="s">
        <v>29</v>
      </c>
      <c r="G28" s="2" t="s">
        <v>35</v>
      </c>
      <c r="H28" s="2"/>
      <c r="I28" s="2">
        <v>200000</v>
      </c>
      <c r="J28" s="2">
        <f t="shared" si="1"/>
        <v>22076784.39</v>
      </c>
      <c r="K28" s="2"/>
    </row>
    <row r="29" ht="30" customHeight="1" spans="6:11">
      <c r="F29" s="2" t="s">
        <v>29</v>
      </c>
      <c r="G29" s="5" t="s">
        <v>36</v>
      </c>
      <c r="H29" s="2"/>
      <c r="I29" s="2">
        <v>7200000</v>
      </c>
      <c r="J29" s="2">
        <f t="shared" si="1"/>
        <v>14876784.39</v>
      </c>
      <c r="K29" s="2"/>
    </row>
    <row r="30" ht="30" customHeight="1" spans="6:11">
      <c r="F30" s="2" t="s">
        <v>29</v>
      </c>
      <c r="G30" s="5" t="s">
        <v>37</v>
      </c>
      <c r="H30" s="2"/>
      <c r="I30" s="2">
        <v>4770000</v>
      </c>
      <c r="J30" s="2">
        <f t="shared" si="1"/>
        <v>10106784.39</v>
      </c>
      <c r="K30" s="2"/>
    </row>
    <row r="31" ht="30" customHeight="1" spans="6:11">
      <c r="F31" s="2" t="s">
        <v>29</v>
      </c>
      <c r="G31" s="5" t="s">
        <v>16</v>
      </c>
      <c r="H31" s="2"/>
      <c r="I31" s="2">
        <v>50000</v>
      </c>
      <c r="J31" s="2">
        <f t="shared" si="1"/>
        <v>10056784.39</v>
      </c>
      <c r="K31" s="2"/>
    </row>
    <row r="32" ht="30" customHeight="1" spans="6:11">
      <c r="F32" s="2" t="s">
        <v>29</v>
      </c>
      <c r="G32" s="5" t="s">
        <v>18</v>
      </c>
      <c r="H32" s="2"/>
      <c r="I32" s="2">
        <v>50000</v>
      </c>
      <c r="J32" s="2">
        <f t="shared" si="1"/>
        <v>10006784.39</v>
      </c>
      <c r="K32" s="2"/>
    </row>
    <row r="33" ht="30" customHeight="1" spans="6:11">
      <c r="F33" s="2" t="s">
        <v>29</v>
      </c>
      <c r="G33" s="5" t="s">
        <v>17</v>
      </c>
      <c r="H33" s="2"/>
      <c r="I33" s="2">
        <v>500000</v>
      </c>
      <c r="J33" s="2">
        <f t="shared" si="1"/>
        <v>9506784.39</v>
      </c>
      <c r="K33" s="2"/>
    </row>
    <row r="34" ht="30" customHeight="1" spans="6:11">
      <c r="F34" s="2" t="s">
        <v>38</v>
      </c>
      <c r="G34" s="2" t="s">
        <v>39</v>
      </c>
      <c r="H34" s="2"/>
      <c r="I34" s="2">
        <v>200000</v>
      </c>
      <c r="J34" s="2">
        <f t="shared" ref="J34:J44" si="2">J33+H34-I34</f>
        <v>9306784.39</v>
      </c>
      <c r="K34" s="2"/>
    </row>
    <row r="35" ht="30" customHeight="1" spans="6:11">
      <c r="F35" s="2" t="s">
        <v>38</v>
      </c>
      <c r="G35" s="5" t="s">
        <v>13</v>
      </c>
      <c r="H35" s="2"/>
      <c r="I35" s="2">
        <v>100000</v>
      </c>
      <c r="J35" s="2">
        <f t="shared" si="2"/>
        <v>9206784.39</v>
      </c>
      <c r="K35" s="2"/>
    </row>
    <row r="36" ht="30" customHeight="1" spans="6:11">
      <c r="F36" s="2" t="s">
        <v>38</v>
      </c>
      <c r="G36" s="2" t="s">
        <v>12</v>
      </c>
      <c r="H36" s="2"/>
      <c r="I36" s="2">
        <v>500000</v>
      </c>
      <c r="J36" s="2">
        <f t="shared" si="2"/>
        <v>8706784.39</v>
      </c>
      <c r="K36" s="2"/>
    </row>
    <row r="37" ht="30" customHeight="1" spans="6:11">
      <c r="F37" s="2" t="s">
        <v>38</v>
      </c>
      <c r="G37" s="5" t="s">
        <v>30</v>
      </c>
      <c r="H37" s="2"/>
      <c r="I37" s="2">
        <v>300000</v>
      </c>
      <c r="J37" s="2">
        <f t="shared" si="2"/>
        <v>8406784.39</v>
      </c>
      <c r="K37" s="2"/>
    </row>
    <row r="38" ht="30" customHeight="1" spans="6:11">
      <c r="F38" s="2" t="s">
        <v>38</v>
      </c>
      <c r="G38" s="5" t="s">
        <v>31</v>
      </c>
      <c r="H38" s="2"/>
      <c r="I38" s="2">
        <v>200000</v>
      </c>
      <c r="J38" s="2">
        <f t="shared" si="2"/>
        <v>8206784.39</v>
      </c>
      <c r="K38" s="2"/>
    </row>
    <row r="39" ht="30" customHeight="1" spans="6:11">
      <c r="F39" s="2" t="s">
        <v>38</v>
      </c>
      <c r="G39" s="5" t="s">
        <v>32</v>
      </c>
      <c r="H39" s="2"/>
      <c r="I39" s="2">
        <v>124000</v>
      </c>
      <c r="J39" s="2">
        <f t="shared" si="2"/>
        <v>8082784.39</v>
      </c>
      <c r="K39" s="2"/>
    </row>
    <row r="40" ht="30" customHeight="1" spans="6:11">
      <c r="F40" s="2" t="s">
        <v>38</v>
      </c>
      <c r="G40" s="5" t="s">
        <v>33</v>
      </c>
      <c r="H40" s="2"/>
      <c r="I40" s="2">
        <v>150000</v>
      </c>
      <c r="J40" s="2">
        <f t="shared" si="2"/>
        <v>7932784.39</v>
      </c>
      <c r="K40" s="2"/>
    </row>
    <row r="41" ht="30" customHeight="1" spans="6:11">
      <c r="F41" s="2" t="s">
        <v>38</v>
      </c>
      <c r="G41" s="5" t="s">
        <v>34</v>
      </c>
      <c r="H41" s="2"/>
      <c r="I41" s="2">
        <v>300000</v>
      </c>
      <c r="J41" s="2">
        <f t="shared" si="2"/>
        <v>7632784.39</v>
      </c>
      <c r="K41" s="2"/>
    </row>
    <row r="42" ht="30" customHeight="1" spans="6:11">
      <c r="F42" s="2" t="s">
        <v>38</v>
      </c>
      <c r="G42" s="5" t="s">
        <v>16</v>
      </c>
      <c r="H42" s="2"/>
      <c r="I42" s="2">
        <v>20000</v>
      </c>
      <c r="J42" s="2">
        <f t="shared" si="2"/>
        <v>7612784.39</v>
      </c>
      <c r="K42" s="2"/>
    </row>
    <row r="43" ht="30" customHeight="1" spans="6:11">
      <c r="F43" s="2" t="s">
        <v>38</v>
      </c>
      <c r="G43" s="2" t="s">
        <v>18</v>
      </c>
      <c r="H43" s="2"/>
      <c r="I43" s="2">
        <v>30000</v>
      </c>
      <c r="J43" s="2">
        <f t="shared" si="2"/>
        <v>7582784.39</v>
      </c>
      <c r="K43" s="2"/>
    </row>
    <row r="44" ht="30" customHeight="1" spans="6:11">
      <c r="F44" s="2" t="s">
        <v>40</v>
      </c>
      <c r="G44" s="2" t="s">
        <v>35</v>
      </c>
      <c r="H44" s="2"/>
      <c r="I44" s="2">
        <v>100000</v>
      </c>
      <c r="J44" s="2">
        <f t="shared" si="2"/>
        <v>7482784.39</v>
      </c>
      <c r="K44" s="2"/>
    </row>
    <row r="45" ht="30" customHeight="1" spans="6:11">
      <c r="F45" s="2" t="s">
        <v>40</v>
      </c>
      <c r="G45" s="5" t="s">
        <v>13</v>
      </c>
      <c r="H45" s="2"/>
      <c r="I45" s="2">
        <v>50000</v>
      </c>
      <c r="J45" s="2">
        <f t="shared" ref="J45:J56" si="3">J44+H45-I45</f>
        <v>7432784.39</v>
      </c>
      <c r="K45" s="2"/>
    </row>
    <row r="46" ht="30" customHeight="1" spans="6:11">
      <c r="F46" s="2" t="s">
        <v>40</v>
      </c>
      <c r="G46" s="2" t="s">
        <v>12</v>
      </c>
      <c r="H46" s="2"/>
      <c r="I46" s="2">
        <v>610000</v>
      </c>
      <c r="J46" s="2">
        <f t="shared" si="3"/>
        <v>6822784.39</v>
      </c>
      <c r="K46" s="2"/>
    </row>
    <row r="47" ht="30" customHeight="1" spans="6:11">
      <c r="F47" s="2" t="s">
        <v>40</v>
      </c>
      <c r="G47" s="5" t="s">
        <v>30</v>
      </c>
      <c r="H47" s="2"/>
      <c r="I47" s="2">
        <v>300000</v>
      </c>
      <c r="J47" s="2">
        <f t="shared" si="3"/>
        <v>6522784.39</v>
      </c>
      <c r="K47" s="2"/>
    </row>
    <row r="48" ht="30" customHeight="1" spans="6:11">
      <c r="F48" s="2" t="s">
        <v>40</v>
      </c>
      <c r="G48" s="5" t="s">
        <v>31</v>
      </c>
      <c r="H48" s="2"/>
      <c r="I48" s="2">
        <v>500000</v>
      </c>
      <c r="J48" s="2">
        <f t="shared" si="3"/>
        <v>6022784.39</v>
      </c>
      <c r="K48" s="2"/>
    </row>
    <row r="49" ht="30" customHeight="1" spans="6:11">
      <c r="F49" s="2" t="s">
        <v>40</v>
      </c>
      <c r="G49" s="5" t="s">
        <v>32</v>
      </c>
      <c r="H49" s="2"/>
      <c r="I49" s="2">
        <v>156000</v>
      </c>
      <c r="J49" s="2">
        <f t="shared" si="3"/>
        <v>5866784.39</v>
      </c>
      <c r="K49" s="2"/>
    </row>
    <row r="50" ht="30" customHeight="1" spans="6:11">
      <c r="F50" s="2" t="s">
        <v>40</v>
      </c>
      <c r="G50" s="5" t="s">
        <v>33</v>
      </c>
      <c r="H50" s="2"/>
      <c r="I50" s="2">
        <v>700000</v>
      </c>
      <c r="J50" s="2">
        <f t="shared" si="3"/>
        <v>5166784.39</v>
      </c>
      <c r="K50" s="2"/>
    </row>
    <row r="51" ht="30" customHeight="1" spans="6:11">
      <c r="F51" s="2" t="s">
        <v>40</v>
      </c>
      <c r="G51" s="5" t="s">
        <v>34</v>
      </c>
      <c r="H51" s="2"/>
      <c r="I51" s="2">
        <v>700000</v>
      </c>
      <c r="J51" s="2">
        <f t="shared" si="3"/>
        <v>4466784.39</v>
      </c>
      <c r="K51" s="2"/>
    </row>
    <row r="52" ht="30" customHeight="1" spans="6:11">
      <c r="F52" s="2" t="s">
        <v>40</v>
      </c>
      <c r="G52" s="5" t="s">
        <v>16</v>
      </c>
      <c r="H52" s="2"/>
      <c r="I52" s="2">
        <v>20000</v>
      </c>
      <c r="J52" s="2">
        <f t="shared" si="3"/>
        <v>4446784.39</v>
      </c>
      <c r="K52" s="2"/>
    </row>
    <row r="53" ht="30" customHeight="1" spans="6:11">
      <c r="F53" s="2" t="s">
        <v>40</v>
      </c>
      <c r="G53" s="2" t="s">
        <v>18</v>
      </c>
      <c r="H53" s="2"/>
      <c r="I53" s="2">
        <v>30000</v>
      </c>
      <c r="J53" s="2">
        <f t="shared" si="3"/>
        <v>4416784.39</v>
      </c>
      <c r="K53" s="2"/>
    </row>
    <row r="54" ht="30" customHeight="1" spans="6:11">
      <c r="F54" s="2" t="s">
        <v>41</v>
      </c>
      <c r="G54" s="5" t="s">
        <v>42</v>
      </c>
      <c r="H54" s="2">
        <v>20266251.37</v>
      </c>
      <c r="I54" s="2"/>
      <c r="J54" s="2">
        <f t="shared" si="3"/>
        <v>24683035.76</v>
      </c>
      <c r="K54" s="2"/>
    </row>
    <row r="55" ht="30" customHeight="1" spans="6:11">
      <c r="F55" s="2" t="s">
        <v>43</v>
      </c>
      <c r="G55" s="2" t="s">
        <v>44</v>
      </c>
      <c r="H55" s="2"/>
      <c r="I55" s="2">
        <v>100000</v>
      </c>
      <c r="J55" s="2">
        <f t="shared" si="3"/>
        <v>24583035.76</v>
      </c>
      <c r="K55" s="2"/>
    </row>
    <row r="56" ht="30" customHeight="1" spans="6:11">
      <c r="F56" s="2" t="s">
        <v>45</v>
      </c>
      <c r="G56" s="5" t="s">
        <v>46</v>
      </c>
      <c r="H56" s="2">
        <v>12075740.32</v>
      </c>
      <c r="I56" s="2"/>
      <c r="J56" s="2">
        <f t="shared" si="3"/>
        <v>36658776.08</v>
      </c>
      <c r="K56" s="2"/>
    </row>
    <row r="57" ht="30" customHeight="1" spans="6:11">
      <c r="F57" s="2" t="s">
        <v>47</v>
      </c>
      <c r="G57" s="5" t="s">
        <v>30</v>
      </c>
      <c r="H57" s="2"/>
      <c r="I57" s="2">
        <v>655000</v>
      </c>
      <c r="J57" s="2">
        <f t="shared" ref="J57:J64" si="4">J56+H57-I57</f>
        <v>36003776.08</v>
      </c>
      <c r="K57" s="2"/>
    </row>
    <row r="58" ht="30" customHeight="1" spans="6:11">
      <c r="F58" s="2" t="s">
        <v>47</v>
      </c>
      <c r="G58" s="5" t="s">
        <v>31</v>
      </c>
      <c r="H58" s="2"/>
      <c r="I58" s="2">
        <v>500000</v>
      </c>
      <c r="J58" s="2">
        <f t="shared" si="4"/>
        <v>35503776.08</v>
      </c>
      <c r="K58" s="2"/>
    </row>
    <row r="59" ht="30" customHeight="1" spans="6:11">
      <c r="F59" s="2" t="s">
        <v>47</v>
      </c>
      <c r="G59" s="5" t="s">
        <v>32</v>
      </c>
      <c r="H59" s="2"/>
      <c r="I59" s="2">
        <v>462800</v>
      </c>
      <c r="J59" s="2">
        <f t="shared" si="4"/>
        <v>35040976.08</v>
      </c>
      <c r="K59" s="2"/>
    </row>
    <row r="60" ht="30" customHeight="1" spans="6:11">
      <c r="F60" s="2" t="s">
        <v>47</v>
      </c>
      <c r="G60" s="5" t="s">
        <v>33</v>
      </c>
      <c r="H60" s="2"/>
      <c r="I60" s="2">
        <v>1240000</v>
      </c>
      <c r="J60" s="2">
        <f t="shared" si="4"/>
        <v>33800976.08</v>
      </c>
      <c r="K60" s="2"/>
    </row>
    <row r="61" ht="30" customHeight="1" spans="6:11">
      <c r="F61" s="2" t="s">
        <v>47</v>
      </c>
      <c r="G61" s="5" t="s">
        <v>34</v>
      </c>
      <c r="H61" s="2"/>
      <c r="I61" s="2">
        <v>700000</v>
      </c>
      <c r="J61" s="2">
        <f t="shared" si="4"/>
        <v>33100976.08</v>
      </c>
      <c r="K61" s="2"/>
    </row>
    <row r="62" ht="30" customHeight="1" spans="6:11">
      <c r="F62" s="2" t="s">
        <v>47</v>
      </c>
      <c r="G62" s="2" t="s">
        <v>48</v>
      </c>
      <c r="H62" s="2"/>
      <c r="I62" s="2">
        <v>3000000</v>
      </c>
      <c r="J62" s="2">
        <f t="shared" si="4"/>
        <v>30100976.08</v>
      </c>
      <c r="K62" s="2"/>
    </row>
    <row r="63" ht="30" customHeight="1" spans="6:11">
      <c r="F63" s="2" t="s">
        <v>47</v>
      </c>
      <c r="G63" s="5" t="s">
        <v>49</v>
      </c>
      <c r="H63" s="2"/>
      <c r="I63" s="2">
        <v>4790000</v>
      </c>
      <c r="J63" s="2">
        <f t="shared" si="4"/>
        <v>25310976.08</v>
      </c>
      <c r="K63" s="2"/>
    </row>
    <row r="64" ht="30" customHeight="1" spans="6:11">
      <c r="F64" s="2" t="s">
        <v>47</v>
      </c>
      <c r="G64" s="5" t="s">
        <v>16</v>
      </c>
      <c r="H64" s="2"/>
      <c r="I64" s="2">
        <v>20000</v>
      </c>
      <c r="J64" s="2">
        <f t="shared" si="4"/>
        <v>25290976.08</v>
      </c>
      <c r="K64" s="2"/>
    </row>
    <row r="65" ht="30" customHeight="1" spans="6:11">
      <c r="F65" s="2" t="s">
        <v>47</v>
      </c>
      <c r="G65" s="5"/>
      <c r="H65" s="2"/>
      <c r="I65" s="2"/>
      <c r="J65" s="2"/>
      <c r="K65" s="2"/>
    </row>
    <row r="66" ht="30" customHeight="1" spans="6:11">
      <c r="F66" s="2"/>
      <c r="G66" s="5"/>
      <c r="H66" s="2"/>
      <c r="I66" s="2"/>
      <c r="J66" s="2"/>
      <c r="K66" s="2"/>
    </row>
    <row r="67" ht="30" customHeight="1" spans="6:11">
      <c r="F67" s="2"/>
      <c r="G67" s="2"/>
      <c r="H67" s="2"/>
      <c r="I67" s="2"/>
      <c r="J67" s="2"/>
      <c r="K67" s="2"/>
    </row>
    <row r="68" ht="30" customHeight="1" spans="6:11">
      <c r="F68" s="2"/>
      <c r="G68" s="2"/>
      <c r="H68" s="2"/>
      <c r="I68" s="2"/>
      <c r="J68" s="2"/>
      <c r="K68" s="2"/>
    </row>
    <row r="69" ht="30" customHeight="1" spans="6:11">
      <c r="F69" s="2"/>
      <c r="G69" s="2"/>
      <c r="H69" s="2"/>
      <c r="I69" s="2"/>
      <c r="J69" s="2"/>
      <c r="K69" s="2"/>
    </row>
    <row r="70" ht="30" customHeight="1" spans="6:11">
      <c r="F70" s="2"/>
      <c r="G70" s="2"/>
      <c r="H70" s="2"/>
      <c r="I70" s="2"/>
      <c r="J70" s="2"/>
      <c r="K70" s="2"/>
    </row>
    <row r="71" ht="30" customHeight="1" spans="6:11">
      <c r="F71" s="2"/>
      <c r="G71" s="2"/>
      <c r="H71" s="2"/>
      <c r="I71" s="2"/>
      <c r="J71" s="2"/>
      <c r="K71" s="2"/>
    </row>
    <row r="72" ht="30" customHeight="1" spans="6:11">
      <c r="F72" s="2"/>
      <c r="G72" s="2"/>
      <c r="H72" s="2"/>
      <c r="I72" s="2"/>
      <c r="J72" s="2"/>
      <c r="K72" s="2"/>
    </row>
    <row r="73" ht="30" customHeight="1" spans="6:10">
      <c r="F73" s="2"/>
      <c r="G73" s="2"/>
      <c r="H73" s="2">
        <f>SUM(H3:H72)</f>
        <v>62971507.68</v>
      </c>
      <c r="I73" s="2">
        <f>SUM(I3:I72)</f>
        <v>37680531.6</v>
      </c>
      <c r="J73" s="2">
        <f>H73-I73</f>
        <v>25290976.08</v>
      </c>
    </row>
  </sheetData>
  <mergeCells count="1">
    <mergeCell ref="F1:J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F1:O64"/>
  <sheetViews>
    <sheetView topLeftCell="A49" workbookViewId="0">
      <selection activeCell="C56" sqref="C56"/>
    </sheetView>
  </sheetViews>
  <sheetFormatPr defaultColWidth="9" defaultRowHeight="13.5"/>
  <cols>
    <col min="6" max="6" width="14.125" customWidth="1"/>
    <col min="7" max="7" width="31.75" customWidth="1"/>
    <col min="8" max="8" width="13.25" customWidth="1"/>
    <col min="9" max="9" width="10.75" customWidth="1"/>
    <col min="10" max="10" width="12.625"/>
    <col min="12" max="12" width="12.625"/>
    <col min="13" max="13" width="11.5"/>
    <col min="14" max="14" width="13.75"/>
    <col min="15" max="15" width="17.25" customWidth="1"/>
  </cols>
  <sheetData>
    <row r="1" ht="49" customHeight="1" spans="6:12">
      <c r="F1" s="16" t="s">
        <v>50</v>
      </c>
      <c r="G1" s="16"/>
      <c r="H1" s="16"/>
      <c r="I1" s="16"/>
      <c r="J1" s="16"/>
      <c r="K1" s="18"/>
      <c r="L1" s="18"/>
    </row>
    <row r="2" ht="42" customHeight="1" spans="6:10">
      <c r="F2" s="17" t="s">
        <v>1</v>
      </c>
      <c r="G2" s="17" t="s">
        <v>2</v>
      </c>
      <c r="H2" s="17" t="s">
        <v>3</v>
      </c>
      <c r="I2" s="17" t="s">
        <v>4</v>
      </c>
      <c r="J2" s="17" t="s">
        <v>5</v>
      </c>
    </row>
    <row r="3" ht="41" customHeight="1" spans="6:10">
      <c r="F3" s="2" t="s">
        <v>6</v>
      </c>
      <c r="G3" s="5" t="s">
        <v>7</v>
      </c>
      <c r="H3" s="2">
        <v>750000</v>
      </c>
      <c r="I3" s="2"/>
      <c r="J3" s="2">
        <f>H3-I3</f>
        <v>750000</v>
      </c>
    </row>
    <row r="4" ht="30" customHeight="1" spans="6:10">
      <c r="F4" s="2" t="s">
        <v>10</v>
      </c>
      <c r="G4" s="5" t="s">
        <v>11</v>
      </c>
      <c r="H4" s="2">
        <v>2181865.22</v>
      </c>
      <c r="I4" s="2"/>
      <c r="J4" s="2">
        <f t="shared" ref="J4:J11" si="0">J3+H4-I4</f>
        <v>2931865.22</v>
      </c>
    </row>
    <row r="5" ht="47" customHeight="1" spans="6:10">
      <c r="F5" s="2" t="s">
        <v>10</v>
      </c>
      <c r="G5" s="5" t="s">
        <v>51</v>
      </c>
      <c r="H5" s="2"/>
      <c r="I5" s="2">
        <v>400000</v>
      </c>
      <c r="J5" s="2">
        <f t="shared" si="0"/>
        <v>2531865.22</v>
      </c>
    </row>
    <row r="6" ht="30" customHeight="1" spans="6:10">
      <c r="F6" s="2" t="s">
        <v>10</v>
      </c>
      <c r="G6" s="5" t="s">
        <v>52</v>
      </c>
      <c r="H6" s="2"/>
      <c r="I6" s="2">
        <v>70000</v>
      </c>
      <c r="J6" s="2">
        <f t="shared" si="0"/>
        <v>2461865.22</v>
      </c>
    </row>
    <row r="7" ht="30" customHeight="1" spans="6:10">
      <c r="F7" s="2" t="s">
        <v>10</v>
      </c>
      <c r="G7" s="2" t="s">
        <v>53</v>
      </c>
      <c r="H7" s="2"/>
      <c r="I7" s="2">
        <v>50000</v>
      </c>
      <c r="J7" s="2">
        <f t="shared" si="0"/>
        <v>2411865.22</v>
      </c>
    </row>
    <row r="8" ht="30" customHeight="1" spans="6:10">
      <c r="F8" s="2" t="s">
        <v>10</v>
      </c>
      <c r="G8" s="2" t="s">
        <v>54</v>
      </c>
      <c r="H8" s="2"/>
      <c r="I8" s="2">
        <v>200220</v>
      </c>
      <c r="J8" s="2">
        <f t="shared" si="0"/>
        <v>2211645.22</v>
      </c>
    </row>
    <row r="9" ht="30" customHeight="1" spans="6:10">
      <c r="F9" s="2" t="s">
        <v>10</v>
      </c>
      <c r="G9" s="2" t="s">
        <v>55</v>
      </c>
      <c r="H9" s="2"/>
      <c r="I9" s="2">
        <v>30000</v>
      </c>
      <c r="J9" s="2">
        <f t="shared" si="0"/>
        <v>2181645.22</v>
      </c>
    </row>
    <row r="10" ht="30" customHeight="1" spans="6:10">
      <c r="F10" s="2" t="s">
        <v>24</v>
      </c>
      <c r="G10" s="5" t="s">
        <v>56</v>
      </c>
      <c r="H10" s="2"/>
      <c r="I10" s="2">
        <v>150000</v>
      </c>
      <c r="J10" s="2">
        <f t="shared" ref="J10:J17" si="1">J9+H10-I10</f>
        <v>2031645.22</v>
      </c>
    </row>
    <row r="11" ht="30" customHeight="1" spans="6:10">
      <c r="F11" s="2" t="s">
        <v>24</v>
      </c>
      <c r="G11" s="2" t="s">
        <v>54</v>
      </c>
      <c r="H11" s="2"/>
      <c r="I11" s="2">
        <v>99920</v>
      </c>
      <c r="J11" s="2">
        <f t="shared" si="1"/>
        <v>1931725.22</v>
      </c>
    </row>
    <row r="12" ht="30" customHeight="1" spans="6:10">
      <c r="F12" s="2" t="s">
        <v>24</v>
      </c>
      <c r="G12" s="2" t="s">
        <v>55</v>
      </c>
      <c r="H12" s="2"/>
      <c r="I12" s="2">
        <v>80000</v>
      </c>
      <c r="J12" s="2">
        <f t="shared" si="1"/>
        <v>1851725.22</v>
      </c>
    </row>
    <row r="13" ht="30" customHeight="1" spans="6:10">
      <c r="F13" s="2" t="s">
        <v>24</v>
      </c>
      <c r="G13" s="2" t="s">
        <v>57</v>
      </c>
      <c r="H13" s="2"/>
      <c r="I13" s="2">
        <v>250000</v>
      </c>
      <c r="J13" s="2">
        <f t="shared" si="1"/>
        <v>1601725.22</v>
      </c>
    </row>
    <row r="14" ht="30" customHeight="1" spans="6:10">
      <c r="F14" s="2" t="s">
        <v>24</v>
      </c>
      <c r="G14" s="2" t="s">
        <v>58</v>
      </c>
      <c r="H14" s="2"/>
      <c r="I14" s="2">
        <v>300000</v>
      </c>
      <c r="J14" s="2">
        <f t="shared" si="1"/>
        <v>1301725.22</v>
      </c>
    </row>
    <row r="15" ht="30" customHeight="1" spans="6:10">
      <c r="F15" s="2" t="s">
        <v>24</v>
      </c>
      <c r="G15" s="2" t="s">
        <v>59</v>
      </c>
      <c r="H15" s="2"/>
      <c r="I15" s="2">
        <v>160300</v>
      </c>
      <c r="J15" s="2">
        <f t="shared" si="1"/>
        <v>1141425.22</v>
      </c>
    </row>
    <row r="16" ht="30" customHeight="1" spans="6:11">
      <c r="F16" s="2" t="s">
        <v>24</v>
      </c>
      <c r="G16" s="2" t="s">
        <v>60</v>
      </c>
      <c r="H16" s="2"/>
      <c r="I16" s="2">
        <v>200000</v>
      </c>
      <c r="J16" s="2">
        <f t="shared" si="1"/>
        <v>941425.22</v>
      </c>
      <c r="K16" t="s">
        <v>61</v>
      </c>
    </row>
    <row r="17" ht="30" customHeight="1" spans="6:11">
      <c r="F17" s="2" t="s">
        <v>26</v>
      </c>
      <c r="G17" s="5" t="s">
        <v>27</v>
      </c>
      <c r="H17" s="2">
        <v>2012489.99</v>
      </c>
      <c r="I17" s="2"/>
      <c r="J17" s="2">
        <f t="shared" si="1"/>
        <v>2953915.21</v>
      </c>
      <c r="K17" t="s">
        <v>62</v>
      </c>
    </row>
    <row r="18" ht="30" customHeight="1" spans="6:10">
      <c r="F18" s="2" t="s">
        <v>29</v>
      </c>
      <c r="G18" s="5" t="s">
        <v>56</v>
      </c>
      <c r="H18" s="2"/>
      <c r="I18" s="2">
        <v>250000</v>
      </c>
      <c r="J18" s="2">
        <f t="shared" ref="J18:J25" si="2">J17+H18-I18</f>
        <v>2703915.21</v>
      </c>
    </row>
    <row r="19" ht="30" customHeight="1" spans="6:10">
      <c r="F19" s="2" t="s">
        <v>29</v>
      </c>
      <c r="G19" s="5" t="s">
        <v>63</v>
      </c>
      <c r="H19" s="2"/>
      <c r="I19" s="2">
        <v>30000</v>
      </c>
      <c r="J19" s="2">
        <f t="shared" si="2"/>
        <v>2673915.21</v>
      </c>
    </row>
    <row r="20" ht="30" customHeight="1" spans="6:10">
      <c r="F20" s="2" t="s">
        <v>29</v>
      </c>
      <c r="G20" s="5" t="s">
        <v>54</v>
      </c>
      <c r="H20" s="2"/>
      <c r="I20" s="2">
        <v>30000</v>
      </c>
      <c r="J20" s="2">
        <f t="shared" si="2"/>
        <v>2643915.21</v>
      </c>
    </row>
    <row r="21" ht="30" customHeight="1" spans="6:10">
      <c r="F21" s="2" t="s">
        <v>29</v>
      </c>
      <c r="G21" s="5" t="s">
        <v>55</v>
      </c>
      <c r="H21" s="2"/>
      <c r="I21" s="2">
        <v>80000</v>
      </c>
      <c r="J21" s="2">
        <f t="shared" si="2"/>
        <v>2563915.21</v>
      </c>
    </row>
    <row r="22" ht="30" customHeight="1" spans="6:10">
      <c r="F22" s="2" t="s">
        <v>29</v>
      </c>
      <c r="G22" s="5" t="s">
        <v>57</v>
      </c>
      <c r="H22" s="2"/>
      <c r="I22" s="2">
        <v>100000</v>
      </c>
      <c r="J22" s="2">
        <f t="shared" si="2"/>
        <v>2463915.21</v>
      </c>
    </row>
    <row r="23" ht="30" customHeight="1" spans="6:10">
      <c r="F23" s="2" t="s">
        <v>29</v>
      </c>
      <c r="G23" s="5" t="s">
        <v>58</v>
      </c>
      <c r="H23" s="2"/>
      <c r="I23" s="2">
        <v>50000</v>
      </c>
      <c r="J23" s="2">
        <f t="shared" si="2"/>
        <v>2413915.21</v>
      </c>
    </row>
    <row r="24" ht="30" customHeight="1" spans="6:10">
      <c r="F24" s="2" t="s">
        <v>29</v>
      </c>
      <c r="G24" s="5" t="s">
        <v>59</v>
      </c>
      <c r="H24" s="2"/>
      <c r="I24" s="2">
        <v>100000</v>
      </c>
      <c r="J24" s="2">
        <f t="shared" si="2"/>
        <v>2313915.21</v>
      </c>
    </row>
    <row r="25" ht="30" customHeight="1" spans="6:10">
      <c r="F25" s="2" t="s">
        <v>29</v>
      </c>
      <c r="G25" s="5" t="s">
        <v>60</v>
      </c>
      <c r="H25" s="2"/>
      <c r="I25" s="2">
        <v>100000</v>
      </c>
      <c r="J25" s="2">
        <f t="shared" si="2"/>
        <v>2213915.21</v>
      </c>
    </row>
    <row r="26" ht="30" customHeight="1" spans="6:10">
      <c r="F26" s="2" t="s">
        <v>64</v>
      </c>
      <c r="G26" s="5" t="s">
        <v>56</v>
      </c>
      <c r="H26" s="2"/>
      <c r="I26" s="2">
        <v>240000</v>
      </c>
      <c r="J26" s="2">
        <f t="shared" ref="J26:J34" si="3">J25+H26-I26</f>
        <v>1973915.21</v>
      </c>
    </row>
    <row r="27" ht="30" customHeight="1" spans="6:10">
      <c r="F27" s="2" t="s">
        <v>64</v>
      </c>
      <c r="G27" s="5" t="s">
        <v>63</v>
      </c>
      <c r="H27" s="2"/>
      <c r="I27" s="2">
        <v>30000</v>
      </c>
      <c r="J27" s="2">
        <f t="shared" si="3"/>
        <v>1943915.21</v>
      </c>
    </row>
    <row r="28" ht="30" customHeight="1" spans="6:10">
      <c r="F28" s="2" t="s">
        <v>64</v>
      </c>
      <c r="G28" s="5" t="s">
        <v>55</v>
      </c>
      <c r="H28" s="2"/>
      <c r="I28" s="2">
        <v>100000</v>
      </c>
      <c r="J28" s="2">
        <f t="shared" si="3"/>
        <v>1843915.21</v>
      </c>
    </row>
    <row r="29" ht="30" customHeight="1" spans="6:10">
      <c r="F29" s="2" t="s">
        <v>64</v>
      </c>
      <c r="G29" s="5" t="s">
        <v>57</v>
      </c>
      <c r="H29" s="2"/>
      <c r="I29" s="2">
        <v>150000</v>
      </c>
      <c r="J29" s="2">
        <f t="shared" si="3"/>
        <v>1693915.21</v>
      </c>
    </row>
    <row r="30" ht="30" customHeight="1" spans="6:10">
      <c r="F30" s="2" t="s">
        <v>64</v>
      </c>
      <c r="G30" s="5" t="s">
        <v>58</v>
      </c>
      <c r="H30" s="2"/>
      <c r="I30" s="2">
        <v>126000</v>
      </c>
      <c r="J30" s="2">
        <f t="shared" si="3"/>
        <v>1567915.21</v>
      </c>
    </row>
    <row r="31" ht="30" customHeight="1" spans="6:10">
      <c r="F31" s="2" t="s">
        <v>38</v>
      </c>
      <c r="G31" s="5" t="s">
        <v>59</v>
      </c>
      <c r="H31" s="2"/>
      <c r="I31" s="2">
        <v>150000</v>
      </c>
      <c r="J31" s="2">
        <f t="shared" si="3"/>
        <v>1417915.21</v>
      </c>
    </row>
    <row r="32" ht="30" customHeight="1" spans="6:10">
      <c r="F32" s="2" t="s">
        <v>64</v>
      </c>
      <c r="G32" s="5" t="s">
        <v>60</v>
      </c>
      <c r="H32" s="2"/>
      <c r="I32" s="2">
        <v>200000</v>
      </c>
      <c r="J32" s="2">
        <f t="shared" si="3"/>
        <v>1217915.21</v>
      </c>
    </row>
    <row r="33" ht="30" customHeight="1" spans="6:10">
      <c r="F33" s="2" t="s">
        <v>65</v>
      </c>
      <c r="G33" s="5" t="s">
        <v>66</v>
      </c>
      <c r="H33" s="2">
        <v>2000000</v>
      </c>
      <c r="I33" s="2"/>
      <c r="J33" s="2">
        <f t="shared" si="3"/>
        <v>3217915.21</v>
      </c>
    </row>
    <row r="34" ht="30" customHeight="1" spans="6:10">
      <c r="F34" s="2" t="s">
        <v>40</v>
      </c>
      <c r="G34" s="5" t="s">
        <v>56</v>
      </c>
      <c r="H34" s="2"/>
      <c r="I34" s="2">
        <v>100000</v>
      </c>
      <c r="J34" s="2">
        <f t="shared" ref="J34:J42" si="4">J33+H34-I34</f>
        <v>3117915.21</v>
      </c>
    </row>
    <row r="35" ht="30" customHeight="1" spans="6:10">
      <c r="F35" s="2" t="s">
        <v>40</v>
      </c>
      <c r="G35" s="5" t="s">
        <v>63</v>
      </c>
      <c r="H35" s="2"/>
      <c r="I35" s="2">
        <v>10000</v>
      </c>
      <c r="J35" s="2">
        <f t="shared" si="4"/>
        <v>3107915.21</v>
      </c>
    </row>
    <row r="36" ht="30" customHeight="1" spans="6:10">
      <c r="F36" s="2" t="s">
        <v>40</v>
      </c>
      <c r="G36" s="2" t="s">
        <v>53</v>
      </c>
      <c r="H36" s="2"/>
      <c r="I36" s="2">
        <v>90000</v>
      </c>
      <c r="J36" s="2">
        <f t="shared" si="4"/>
        <v>3017915.21</v>
      </c>
    </row>
    <row r="37" ht="30" customHeight="1" spans="6:10">
      <c r="F37" s="2" t="s">
        <v>40</v>
      </c>
      <c r="G37" s="5" t="s">
        <v>55</v>
      </c>
      <c r="H37" s="2"/>
      <c r="I37" s="2">
        <v>200000</v>
      </c>
      <c r="J37" s="2">
        <f t="shared" si="4"/>
        <v>2817915.21</v>
      </c>
    </row>
    <row r="38" ht="30" customHeight="1" spans="6:10">
      <c r="F38" s="2" t="s">
        <v>40</v>
      </c>
      <c r="G38" s="5" t="s">
        <v>57</v>
      </c>
      <c r="H38" s="2"/>
      <c r="I38" s="2">
        <v>200000</v>
      </c>
      <c r="J38" s="2">
        <f t="shared" si="4"/>
        <v>2617915.21</v>
      </c>
    </row>
    <row r="39" ht="30" customHeight="1" spans="6:10">
      <c r="F39" s="2" t="s">
        <v>40</v>
      </c>
      <c r="G39" s="5" t="s">
        <v>58</v>
      </c>
      <c r="H39" s="2"/>
      <c r="I39" s="2">
        <v>344000</v>
      </c>
      <c r="J39" s="2">
        <f t="shared" si="4"/>
        <v>2273915.21</v>
      </c>
    </row>
    <row r="40" ht="30" customHeight="1" spans="6:10">
      <c r="F40" s="2" t="s">
        <v>40</v>
      </c>
      <c r="G40" s="5" t="s">
        <v>59</v>
      </c>
      <c r="H40" s="2"/>
      <c r="I40" s="2">
        <v>300000</v>
      </c>
      <c r="J40" s="2">
        <f t="shared" si="4"/>
        <v>1973915.21</v>
      </c>
    </row>
    <row r="41" ht="30" customHeight="1" spans="6:10">
      <c r="F41" s="2" t="s">
        <v>40</v>
      </c>
      <c r="G41" s="5" t="s">
        <v>60</v>
      </c>
      <c r="H41" s="2"/>
      <c r="I41" s="2">
        <v>500000</v>
      </c>
      <c r="J41" s="2">
        <f t="shared" si="4"/>
        <v>1473915.21</v>
      </c>
    </row>
    <row r="42" ht="55" customHeight="1" spans="6:10">
      <c r="F42" s="2" t="s">
        <v>41</v>
      </c>
      <c r="G42" s="5" t="s">
        <v>42</v>
      </c>
      <c r="H42" s="2">
        <v>6286849.68</v>
      </c>
      <c r="I42" s="2"/>
      <c r="J42" s="2">
        <f t="shared" si="4"/>
        <v>7760764.89</v>
      </c>
    </row>
    <row r="43" ht="55" customHeight="1" spans="6:10">
      <c r="F43" s="2" t="s">
        <v>67</v>
      </c>
      <c r="G43" s="5" t="s">
        <v>56</v>
      </c>
      <c r="H43" s="2"/>
      <c r="I43" s="2">
        <v>100000</v>
      </c>
      <c r="J43" s="2">
        <f t="shared" ref="J43:J50" si="5">J42+H43-I43</f>
        <v>7660764.89</v>
      </c>
    </row>
    <row r="44" ht="55" customHeight="1" spans="6:10">
      <c r="F44" s="2" t="s">
        <v>67</v>
      </c>
      <c r="G44" s="5" t="s">
        <v>54</v>
      </c>
      <c r="H44" s="2"/>
      <c r="I44" s="2">
        <v>20000</v>
      </c>
      <c r="J44" s="2">
        <f t="shared" si="5"/>
        <v>7640764.89</v>
      </c>
    </row>
    <row r="45" ht="55" customHeight="1" spans="6:10">
      <c r="F45" s="2" t="s">
        <v>67</v>
      </c>
      <c r="G45" s="5" t="s">
        <v>55</v>
      </c>
      <c r="H45" s="2"/>
      <c r="I45" s="2">
        <v>145000</v>
      </c>
      <c r="J45" s="2">
        <f t="shared" si="5"/>
        <v>7495764.89</v>
      </c>
    </row>
    <row r="46" ht="55" customHeight="1" spans="6:10">
      <c r="F46" s="2" t="s">
        <v>67</v>
      </c>
      <c r="G46" s="5" t="s">
        <v>57</v>
      </c>
      <c r="H46" s="2"/>
      <c r="I46" s="2">
        <v>200000</v>
      </c>
      <c r="J46" s="2">
        <f t="shared" si="5"/>
        <v>7295764.89</v>
      </c>
    </row>
    <row r="47" ht="55" customHeight="1" spans="6:10">
      <c r="F47" s="2" t="s">
        <v>67</v>
      </c>
      <c r="G47" s="5" t="s">
        <v>58</v>
      </c>
      <c r="H47" s="2"/>
      <c r="I47" s="2">
        <v>237200</v>
      </c>
      <c r="J47" s="2">
        <f t="shared" si="5"/>
        <v>7058564.89</v>
      </c>
    </row>
    <row r="48" ht="55" customHeight="1" spans="6:10">
      <c r="F48" s="2" t="s">
        <v>67</v>
      </c>
      <c r="G48" s="5" t="s">
        <v>59</v>
      </c>
      <c r="H48" s="2"/>
      <c r="I48" s="2">
        <v>260000</v>
      </c>
      <c r="J48" s="2">
        <f t="shared" si="5"/>
        <v>6798564.89</v>
      </c>
    </row>
    <row r="49" ht="55" customHeight="1" spans="6:10">
      <c r="F49" s="2" t="s">
        <v>67</v>
      </c>
      <c r="G49" s="5" t="s">
        <v>60</v>
      </c>
      <c r="H49" s="2"/>
      <c r="I49" s="2">
        <v>300000</v>
      </c>
      <c r="J49" s="2">
        <f t="shared" si="5"/>
        <v>6498564.89</v>
      </c>
    </row>
    <row r="50" ht="55" customHeight="1" spans="6:10">
      <c r="F50" s="2" t="s">
        <v>45</v>
      </c>
      <c r="G50" s="5" t="s">
        <v>46</v>
      </c>
      <c r="H50" s="2">
        <v>2924259.68</v>
      </c>
      <c r="I50" s="2"/>
      <c r="J50" s="2">
        <f t="shared" si="5"/>
        <v>9422824.57</v>
      </c>
    </row>
    <row r="51" ht="55" customHeight="1" spans="6:10">
      <c r="F51" s="2"/>
      <c r="G51" s="5"/>
      <c r="H51" s="2"/>
      <c r="I51" s="2"/>
      <c r="J51" s="2"/>
    </row>
    <row r="52" ht="55" customHeight="1" spans="6:10">
      <c r="F52" s="2"/>
      <c r="G52" s="5"/>
      <c r="H52" s="2"/>
      <c r="I52" s="2"/>
      <c r="J52" s="2"/>
    </row>
    <row r="53" ht="30" customHeight="1" spans="6:10">
      <c r="F53" s="2"/>
      <c r="G53" s="5"/>
      <c r="H53" s="2"/>
      <c r="I53" s="2"/>
      <c r="J53" s="2"/>
    </row>
    <row r="54" ht="30" customHeight="1" spans="6:10">
      <c r="F54" s="2"/>
      <c r="G54" s="5"/>
      <c r="H54" s="2"/>
      <c r="I54" s="2"/>
      <c r="J54" s="2"/>
    </row>
    <row r="55" ht="30" customHeight="1" spans="6:10">
      <c r="F55" s="2"/>
      <c r="G55" s="5"/>
      <c r="H55" s="2"/>
      <c r="I55" s="2"/>
      <c r="J55" s="2"/>
    </row>
    <row r="56" ht="30" customHeight="1" spans="6:10">
      <c r="F56" s="2"/>
      <c r="G56" s="5"/>
      <c r="H56" s="2"/>
      <c r="I56" s="2"/>
      <c r="J56" s="2"/>
    </row>
    <row r="57" ht="30" customHeight="1" spans="6:10">
      <c r="F57" s="2"/>
      <c r="G57" s="2"/>
      <c r="H57" s="2"/>
      <c r="I57" s="2"/>
      <c r="J57" s="2"/>
    </row>
    <row r="58" ht="30" customHeight="1" spans="6:10">
      <c r="F58" s="2"/>
      <c r="G58" s="2"/>
      <c r="H58" s="2"/>
      <c r="I58" s="2"/>
      <c r="J58" s="2"/>
    </row>
    <row r="59" ht="30" customHeight="1" spans="6:15">
      <c r="F59" s="2"/>
      <c r="G59" s="2"/>
      <c r="H59" s="2"/>
      <c r="I59" s="2"/>
      <c r="J59" s="2"/>
      <c r="L59" s="2" t="s">
        <v>68</v>
      </c>
      <c r="M59" s="2" t="s">
        <v>69</v>
      </c>
      <c r="N59" s="2" t="s">
        <v>5</v>
      </c>
      <c r="O59" s="2"/>
    </row>
    <row r="60" ht="30" customHeight="1" spans="6:15">
      <c r="F60" s="2"/>
      <c r="G60" s="2"/>
      <c r="H60" s="2">
        <f>SUM(H3:H59)</f>
        <v>16155464.57</v>
      </c>
      <c r="I60" s="2">
        <f>SUM(I3:I59)</f>
        <v>6732640</v>
      </c>
      <c r="J60" s="2">
        <f>H60-I60</f>
        <v>9422824.57</v>
      </c>
      <c r="L60" s="2">
        <f>H60+共管户!H73</f>
        <v>79126972.25</v>
      </c>
      <c r="M60" s="2">
        <f>I60+共管户!I73</f>
        <v>44413171.6</v>
      </c>
      <c r="N60" s="19">
        <f>L60-M60</f>
        <v>34713800.65</v>
      </c>
      <c r="O60" s="2" t="s">
        <v>70</v>
      </c>
    </row>
    <row r="61" ht="26" customHeight="1" spans="12:15">
      <c r="L61" s="2"/>
      <c r="M61" s="2" t="s">
        <v>71</v>
      </c>
      <c r="N61" s="9">
        <v>25290976.08</v>
      </c>
      <c r="O61" s="2" t="s">
        <v>72</v>
      </c>
    </row>
    <row r="62" ht="26" customHeight="1" spans="12:15">
      <c r="L62" s="2"/>
      <c r="M62" s="2"/>
      <c r="N62" s="2">
        <v>9422824.57</v>
      </c>
      <c r="O62" s="2" t="s">
        <v>73</v>
      </c>
    </row>
    <row r="63" ht="26" customHeight="1"/>
    <row r="64" ht="21" customHeight="1" spans="12:15">
      <c r="L64" s="2"/>
      <c r="M64" s="2"/>
      <c r="N64" s="2">
        <f>共管户!I9+共管户!I10+共管户!I16+共管户!I20</f>
        <v>3062951.6</v>
      </c>
      <c r="O64" s="2" t="s">
        <v>74</v>
      </c>
    </row>
  </sheetData>
  <mergeCells count="1">
    <mergeCell ref="F1:J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F1:N93"/>
  <sheetViews>
    <sheetView tabSelected="1" topLeftCell="A68" workbookViewId="0">
      <selection activeCell="D70" sqref="D70"/>
    </sheetView>
  </sheetViews>
  <sheetFormatPr defaultColWidth="9" defaultRowHeight="13.5"/>
  <cols>
    <col min="6" max="6" width="13.875" customWidth="1"/>
    <col min="7" max="7" width="36" customWidth="1"/>
    <col min="8" max="8" width="16.875" customWidth="1"/>
    <col min="9" max="9" width="7.5" customWidth="1"/>
    <col min="10" max="10" width="12.625" customWidth="1"/>
    <col min="11" max="11" width="10.875" customWidth="1"/>
    <col min="12" max="12" width="15.375" customWidth="1"/>
    <col min="13" max="13" width="10.625" customWidth="1"/>
    <col min="14" max="14" width="19.375" customWidth="1"/>
    <col min="15" max="15" width="12.875" customWidth="1"/>
  </cols>
  <sheetData>
    <row r="1" ht="34" customHeight="1" spans="6:12">
      <c r="F1" s="1" t="s">
        <v>75</v>
      </c>
      <c r="G1" s="1"/>
      <c r="H1" s="1"/>
      <c r="I1" s="1"/>
      <c r="J1" s="1"/>
      <c r="K1" s="1"/>
      <c r="L1" s="1"/>
    </row>
    <row r="2" ht="33" customHeight="1" spans="6:12">
      <c r="F2" s="2" t="s">
        <v>76</v>
      </c>
      <c r="G2" s="2" t="s">
        <v>77</v>
      </c>
      <c r="H2" s="2" t="s">
        <v>78</v>
      </c>
      <c r="I2" s="2" t="s">
        <v>79</v>
      </c>
      <c r="J2" s="2" t="s">
        <v>80</v>
      </c>
      <c r="K2" s="2" t="s">
        <v>81</v>
      </c>
      <c r="L2" s="2" t="s">
        <v>82</v>
      </c>
    </row>
    <row r="3" ht="24" customHeight="1" spans="6:13">
      <c r="F3" s="3">
        <v>45326</v>
      </c>
      <c r="G3" s="2" t="s">
        <v>83</v>
      </c>
      <c r="H3" s="2" t="s">
        <v>84</v>
      </c>
      <c r="I3" s="4">
        <v>0.01</v>
      </c>
      <c r="J3" s="2">
        <v>99009.9</v>
      </c>
      <c r="K3" s="2">
        <v>990.1</v>
      </c>
      <c r="L3" s="2">
        <f>J3+K3</f>
        <v>100000</v>
      </c>
      <c r="M3" t="s">
        <v>85</v>
      </c>
    </row>
    <row r="4" ht="24" customHeight="1" spans="6:12">
      <c r="F4" s="3">
        <v>45326</v>
      </c>
      <c r="G4" s="2" t="s">
        <v>86</v>
      </c>
      <c r="H4" s="2" t="s">
        <v>87</v>
      </c>
      <c r="I4" s="4">
        <v>0.09</v>
      </c>
      <c r="J4" s="2">
        <v>366972.48</v>
      </c>
      <c r="K4" s="2">
        <v>33027.52</v>
      </c>
      <c r="L4" s="2">
        <f>J4+K4</f>
        <v>400000</v>
      </c>
    </row>
    <row r="5" ht="24" customHeight="1" spans="6:12">
      <c r="F5" s="3">
        <v>45440</v>
      </c>
      <c r="G5" s="2" t="s">
        <v>86</v>
      </c>
      <c r="H5" s="2" t="s">
        <v>87</v>
      </c>
      <c r="I5" s="4">
        <v>0.09</v>
      </c>
      <c r="J5" s="2">
        <v>275229.36</v>
      </c>
      <c r="K5" s="2">
        <v>24770.64</v>
      </c>
      <c r="L5" s="2">
        <f t="shared" ref="L5:L11" si="0">J5+K5</f>
        <v>300000</v>
      </c>
    </row>
    <row r="6" ht="24" customHeight="1" spans="6:12">
      <c r="F6" s="3">
        <v>45448</v>
      </c>
      <c r="G6" s="2" t="s">
        <v>86</v>
      </c>
      <c r="H6" s="2" t="s">
        <v>87</v>
      </c>
      <c r="I6" s="4">
        <v>0.09</v>
      </c>
      <c r="J6" s="2">
        <v>91743.12</v>
      </c>
      <c r="K6" s="2">
        <v>8256.88</v>
      </c>
      <c r="L6" s="2">
        <f t="shared" si="0"/>
        <v>100000</v>
      </c>
    </row>
    <row r="7" ht="24" customHeight="1" spans="6:13">
      <c r="F7" s="3">
        <v>45439</v>
      </c>
      <c r="G7" s="2" t="s">
        <v>88</v>
      </c>
      <c r="H7" s="2" t="s">
        <v>89</v>
      </c>
      <c r="I7" s="4">
        <v>0.09</v>
      </c>
      <c r="J7" s="2">
        <v>458715.6</v>
      </c>
      <c r="K7" s="2">
        <v>41284.4</v>
      </c>
      <c r="L7" s="2">
        <f t="shared" si="0"/>
        <v>500000</v>
      </c>
      <c r="M7" t="s">
        <v>90</v>
      </c>
    </row>
    <row r="8" ht="24" customHeight="1" spans="6:13">
      <c r="F8" s="3">
        <v>45448</v>
      </c>
      <c r="G8" s="2" t="s">
        <v>91</v>
      </c>
      <c r="H8" s="2" t="s">
        <v>92</v>
      </c>
      <c r="I8" s="4">
        <v>0.09</v>
      </c>
      <c r="J8" s="2">
        <v>275229.36</v>
      </c>
      <c r="K8" s="2">
        <v>24770.64</v>
      </c>
      <c r="L8" s="2">
        <f t="shared" si="0"/>
        <v>300000</v>
      </c>
      <c r="M8" t="s">
        <v>93</v>
      </c>
    </row>
    <row r="9" ht="24" customHeight="1" spans="6:13">
      <c r="F9" s="3">
        <v>45450</v>
      </c>
      <c r="G9" s="2" t="s">
        <v>94</v>
      </c>
      <c r="H9" s="5" t="s">
        <v>95</v>
      </c>
      <c r="I9" s="4">
        <v>0.03</v>
      </c>
      <c r="J9" s="2">
        <v>456310.68</v>
      </c>
      <c r="K9" s="2">
        <v>13689.32</v>
      </c>
      <c r="L9" s="2">
        <f t="shared" si="0"/>
        <v>470000</v>
      </c>
      <c r="M9" t="s">
        <v>96</v>
      </c>
    </row>
    <row r="10" ht="24" customHeight="1" spans="6:13">
      <c r="F10" s="3">
        <v>45448</v>
      </c>
      <c r="G10" s="2" t="s">
        <v>97</v>
      </c>
      <c r="H10" s="2" t="s">
        <v>87</v>
      </c>
      <c r="I10" s="4">
        <v>0.09</v>
      </c>
      <c r="J10" s="2">
        <v>27522.94</v>
      </c>
      <c r="K10" s="2">
        <v>2477.06</v>
      </c>
      <c r="L10" s="2">
        <f t="shared" si="0"/>
        <v>30000</v>
      </c>
      <c r="M10" t="s">
        <v>98</v>
      </c>
    </row>
    <row r="11" ht="24" customHeight="1" spans="6:13">
      <c r="F11" s="3">
        <v>45476</v>
      </c>
      <c r="G11" s="2" t="s">
        <v>99</v>
      </c>
      <c r="H11" s="2" t="s">
        <v>100</v>
      </c>
      <c r="I11" s="4">
        <v>0.03</v>
      </c>
      <c r="J11" s="2">
        <v>99189.12</v>
      </c>
      <c r="K11" s="2">
        <v>2975.68</v>
      </c>
      <c r="L11" s="2">
        <f t="shared" si="0"/>
        <v>102164.8</v>
      </c>
      <c r="M11" t="s">
        <v>101</v>
      </c>
    </row>
    <row r="12" ht="24" customHeight="1" spans="6:12">
      <c r="F12" s="3">
        <v>45476</v>
      </c>
      <c r="G12" s="2" t="s">
        <v>102</v>
      </c>
      <c r="H12" s="2" t="s">
        <v>103</v>
      </c>
      <c r="I12" s="4">
        <v>0.03</v>
      </c>
      <c r="J12" s="2">
        <v>635404.29</v>
      </c>
      <c r="K12" s="2">
        <v>19062.12</v>
      </c>
      <c r="L12" s="2">
        <f t="shared" ref="L12:L25" si="1">J12+K12</f>
        <v>654466.41</v>
      </c>
    </row>
    <row r="13" ht="24" customHeight="1" spans="6:14">
      <c r="F13" s="3">
        <v>45476</v>
      </c>
      <c r="G13" s="2" t="s">
        <v>102</v>
      </c>
      <c r="H13" s="2" t="s">
        <v>103</v>
      </c>
      <c r="I13" s="4">
        <v>0.03</v>
      </c>
      <c r="J13" s="2">
        <v>987014.39</v>
      </c>
      <c r="K13" s="2">
        <v>29610.43</v>
      </c>
      <c r="L13" s="2">
        <f t="shared" si="1"/>
        <v>1016624.82</v>
      </c>
      <c r="N13" t="s">
        <v>104</v>
      </c>
    </row>
    <row r="14" ht="24" customHeight="1" spans="6:13">
      <c r="F14" s="3">
        <v>45476</v>
      </c>
      <c r="G14" s="2" t="s">
        <v>105</v>
      </c>
      <c r="H14" s="2" t="s">
        <v>106</v>
      </c>
      <c r="I14" s="4">
        <v>0.13</v>
      </c>
      <c r="J14" s="2">
        <v>77337.75</v>
      </c>
      <c r="K14" s="2">
        <v>10053.9</v>
      </c>
      <c r="L14" s="2">
        <f t="shared" si="1"/>
        <v>87391.65</v>
      </c>
      <c r="M14" t="s">
        <v>107</v>
      </c>
    </row>
    <row r="15" ht="24" customHeight="1" spans="6:13">
      <c r="F15" s="3">
        <v>45483</v>
      </c>
      <c r="G15" s="2" t="s">
        <v>94</v>
      </c>
      <c r="H15" s="5" t="s">
        <v>95</v>
      </c>
      <c r="I15" s="4">
        <v>0.03</v>
      </c>
      <c r="J15" s="9">
        <v>436893.2</v>
      </c>
      <c r="K15" s="9">
        <v>13106.8</v>
      </c>
      <c r="L15" s="2">
        <f t="shared" si="1"/>
        <v>450000</v>
      </c>
      <c r="M15" t="s">
        <v>108</v>
      </c>
    </row>
    <row r="16" ht="24" customHeight="1" spans="6:14">
      <c r="F16" s="3">
        <v>45483</v>
      </c>
      <c r="G16" s="2" t="s">
        <v>94</v>
      </c>
      <c r="H16" s="5" t="s">
        <v>95</v>
      </c>
      <c r="I16" s="4">
        <v>0.03</v>
      </c>
      <c r="J16" s="9">
        <v>436893.2</v>
      </c>
      <c r="K16" s="9">
        <v>13106.8</v>
      </c>
      <c r="L16" s="2">
        <f t="shared" si="1"/>
        <v>450000</v>
      </c>
      <c r="M16" t="s">
        <v>108</v>
      </c>
      <c r="N16" t="s">
        <v>109</v>
      </c>
    </row>
    <row r="17" ht="24" customHeight="1" spans="6:13">
      <c r="F17" s="6">
        <v>45488</v>
      </c>
      <c r="G17" s="7" t="s">
        <v>102</v>
      </c>
      <c r="H17" s="7" t="s">
        <v>103</v>
      </c>
      <c r="I17" s="10">
        <v>0.03</v>
      </c>
      <c r="J17" s="7">
        <v>970873.79</v>
      </c>
      <c r="K17" s="7">
        <v>29126.21</v>
      </c>
      <c r="L17" s="7">
        <f t="shared" si="1"/>
        <v>1000000</v>
      </c>
      <c r="M17" s="11" t="s">
        <v>110</v>
      </c>
    </row>
    <row r="18" ht="24" customHeight="1" spans="6:13">
      <c r="F18" s="6">
        <v>45488</v>
      </c>
      <c r="G18" s="7" t="s">
        <v>102</v>
      </c>
      <c r="H18" s="7" t="s">
        <v>103</v>
      </c>
      <c r="I18" s="10">
        <v>0.03</v>
      </c>
      <c r="J18" s="7">
        <v>970873.79</v>
      </c>
      <c r="K18" s="7">
        <v>29126.21</v>
      </c>
      <c r="L18" s="7">
        <f t="shared" si="1"/>
        <v>1000000</v>
      </c>
      <c r="M18" s="11"/>
    </row>
    <row r="19" ht="24" customHeight="1" spans="6:13">
      <c r="F19" s="6">
        <v>45488</v>
      </c>
      <c r="G19" s="7" t="s">
        <v>102</v>
      </c>
      <c r="H19" s="7" t="s">
        <v>103</v>
      </c>
      <c r="I19" s="10">
        <v>0.03</v>
      </c>
      <c r="J19" s="7">
        <v>970873.79</v>
      </c>
      <c r="K19" s="7">
        <v>29126.21</v>
      </c>
      <c r="L19" s="7">
        <f t="shared" si="1"/>
        <v>1000000</v>
      </c>
      <c r="M19" s="11"/>
    </row>
    <row r="20" ht="24" customHeight="1" spans="6:13">
      <c r="F20" s="6">
        <v>45488</v>
      </c>
      <c r="G20" s="7" t="s">
        <v>102</v>
      </c>
      <c r="H20" s="7" t="s">
        <v>103</v>
      </c>
      <c r="I20" s="10">
        <v>0.03</v>
      </c>
      <c r="J20" s="7">
        <v>970873.79</v>
      </c>
      <c r="K20" s="7">
        <v>29126.21</v>
      </c>
      <c r="L20" s="7">
        <f t="shared" si="1"/>
        <v>1000000</v>
      </c>
      <c r="M20" s="11"/>
    </row>
    <row r="21" ht="24" customHeight="1" spans="6:13">
      <c r="F21" s="6">
        <v>45488</v>
      </c>
      <c r="G21" s="7" t="s">
        <v>102</v>
      </c>
      <c r="H21" s="7" t="s">
        <v>103</v>
      </c>
      <c r="I21" s="10">
        <v>0.03</v>
      </c>
      <c r="J21" s="7">
        <v>970873.79</v>
      </c>
      <c r="K21" s="7">
        <v>29126.21</v>
      </c>
      <c r="L21" s="7">
        <f t="shared" si="1"/>
        <v>1000000</v>
      </c>
      <c r="M21" s="11"/>
    </row>
    <row r="22" ht="24" customHeight="1" spans="6:13">
      <c r="F22" s="6">
        <v>45488</v>
      </c>
      <c r="G22" s="7" t="s">
        <v>102</v>
      </c>
      <c r="H22" s="7" t="s">
        <v>103</v>
      </c>
      <c r="I22" s="10">
        <v>0.03</v>
      </c>
      <c r="J22" s="7">
        <v>776699.03</v>
      </c>
      <c r="K22" s="7">
        <v>23300.97</v>
      </c>
      <c r="L22" s="7">
        <f t="shared" si="1"/>
        <v>800000</v>
      </c>
      <c r="M22" s="11"/>
    </row>
    <row r="23" ht="24" customHeight="1" spans="6:14">
      <c r="F23" s="6">
        <v>45489</v>
      </c>
      <c r="G23" s="7" t="s">
        <v>111</v>
      </c>
      <c r="H23" s="7" t="s">
        <v>87</v>
      </c>
      <c r="I23" s="10">
        <v>0.09</v>
      </c>
      <c r="J23" s="7">
        <v>6605504.59</v>
      </c>
      <c r="K23" s="7">
        <v>594495.41</v>
      </c>
      <c r="L23" s="7">
        <f t="shared" si="1"/>
        <v>7200000</v>
      </c>
      <c r="M23" s="12" t="s">
        <v>112</v>
      </c>
      <c r="N23" t="s">
        <v>113</v>
      </c>
    </row>
    <row r="24" ht="24" customHeight="1" spans="6:13">
      <c r="F24" s="3">
        <v>45496</v>
      </c>
      <c r="G24" s="2" t="s">
        <v>94</v>
      </c>
      <c r="H24" s="5" t="s">
        <v>95</v>
      </c>
      <c r="I24" s="4">
        <v>0.03</v>
      </c>
      <c r="J24" s="9">
        <v>145631.07</v>
      </c>
      <c r="K24" s="9">
        <v>4368.93</v>
      </c>
      <c r="L24" s="2">
        <f t="shared" si="1"/>
        <v>150000</v>
      </c>
      <c r="M24" t="s">
        <v>114</v>
      </c>
    </row>
    <row r="25" ht="24" customHeight="1" spans="6:13">
      <c r="F25" s="3">
        <v>45495</v>
      </c>
      <c r="G25" s="2" t="s">
        <v>97</v>
      </c>
      <c r="H25" s="2" t="s">
        <v>87</v>
      </c>
      <c r="I25" s="4">
        <v>0.09</v>
      </c>
      <c r="J25" s="2">
        <v>100917.43</v>
      </c>
      <c r="K25" s="2">
        <v>9082.57</v>
      </c>
      <c r="L25" s="2">
        <f t="shared" si="1"/>
        <v>110000</v>
      </c>
      <c r="M25" t="s">
        <v>115</v>
      </c>
    </row>
    <row r="26" ht="24" customHeight="1" spans="6:13">
      <c r="F26" s="3">
        <v>45495</v>
      </c>
      <c r="G26" s="2" t="s">
        <v>116</v>
      </c>
      <c r="H26" s="2" t="s">
        <v>117</v>
      </c>
      <c r="I26" s="4">
        <v>0.09</v>
      </c>
      <c r="J26" s="2">
        <v>275229.36</v>
      </c>
      <c r="K26" s="2">
        <v>24770.64</v>
      </c>
      <c r="L26" s="2">
        <f t="shared" ref="L26:L31" si="2">J26+K26</f>
        <v>300000</v>
      </c>
      <c r="M26" t="s">
        <v>118</v>
      </c>
    </row>
    <row r="27" ht="24" customHeight="1" spans="6:13">
      <c r="F27" s="3">
        <v>45495</v>
      </c>
      <c r="G27" s="2" t="s">
        <v>119</v>
      </c>
      <c r="H27" s="2" t="s">
        <v>92</v>
      </c>
      <c r="I27" s="4">
        <v>0.09</v>
      </c>
      <c r="J27" s="2">
        <v>275229.36</v>
      </c>
      <c r="K27" s="2">
        <v>24770.64</v>
      </c>
      <c r="L27" s="2">
        <f t="shared" si="2"/>
        <v>300000</v>
      </c>
      <c r="M27" t="s">
        <v>120</v>
      </c>
    </row>
    <row r="28" ht="24" customHeight="1" spans="6:13">
      <c r="F28" s="3">
        <v>45495</v>
      </c>
      <c r="G28" s="2" t="s">
        <v>121</v>
      </c>
      <c r="H28" s="2" t="s">
        <v>92</v>
      </c>
      <c r="I28" s="4">
        <v>0.09</v>
      </c>
      <c r="J28" s="2">
        <v>229357.8</v>
      </c>
      <c r="K28" s="2">
        <v>20642.2</v>
      </c>
      <c r="L28" s="2">
        <f t="shared" si="2"/>
        <v>250000</v>
      </c>
      <c r="M28" t="s">
        <v>122</v>
      </c>
    </row>
    <row r="29" ht="24" customHeight="1" spans="6:13">
      <c r="F29" s="3">
        <v>45495</v>
      </c>
      <c r="G29" s="2" t="s">
        <v>123</v>
      </c>
      <c r="H29" s="2" t="s">
        <v>92</v>
      </c>
      <c r="I29" s="4">
        <v>0.09</v>
      </c>
      <c r="J29" s="2">
        <v>275229.36</v>
      </c>
      <c r="K29" s="2">
        <v>24770.64</v>
      </c>
      <c r="L29" s="2">
        <f t="shared" si="2"/>
        <v>300000</v>
      </c>
      <c r="M29" t="s">
        <v>124</v>
      </c>
    </row>
    <row r="30" ht="24" customHeight="1" spans="6:13">
      <c r="F30" s="3">
        <v>45495</v>
      </c>
      <c r="G30" s="2" t="s">
        <v>99</v>
      </c>
      <c r="H30" s="2" t="s">
        <v>125</v>
      </c>
      <c r="I30" s="4">
        <v>0.03</v>
      </c>
      <c r="J30" s="2">
        <v>82947.18</v>
      </c>
      <c r="K30" s="2">
        <v>2488.42</v>
      </c>
      <c r="L30" s="2">
        <f t="shared" si="2"/>
        <v>85435.6</v>
      </c>
      <c r="M30" t="s">
        <v>126</v>
      </c>
    </row>
    <row r="31" ht="24" customHeight="1" spans="6:13">
      <c r="F31" s="3">
        <v>45495</v>
      </c>
      <c r="G31" s="2" t="s">
        <v>105</v>
      </c>
      <c r="H31" s="2" t="s">
        <v>106</v>
      </c>
      <c r="I31" s="4">
        <v>0.13</v>
      </c>
      <c r="J31" s="2">
        <v>118164.98</v>
      </c>
      <c r="K31" s="2">
        <v>15361.45</v>
      </c>
      <c r="L31" s="2">
        <f t="shared" si="2"/>
        <v>133526.43</v>
      </c>
      <c r="M31" t="s">
        <v>115</v>
      </c>
    </row>
    <row r="32" ht="24" customHeight="1" spans="6:12">
      <c r="F32" s="3"/>
      <c r="G32" s="2"/>
      <c r="H32" s="2"/>
      <c r="I32" s="4"/>
      <c r="J32" s="2"/>
      <c r="K32" s="2"/>
      <c r="L32" s="2"/>
    </row>
    <row r="33" ht="48" customHeight="1" spans="6:14">
      <c r="F33" s="3">
        <v>45527</v>
      </c>
      <c r="G33" s="2" t="s">
        <v>94</v>
      </c>
      <c r="H33" s="5" t="s">
        <v>95</v>
      </c>
      <c r="I33" s="4">
        <v>0.03</v>
      </c>
      <c r="J33" s="9">
        <v>466019.42</v>
      </c>
      <c r="K33" s="9">
        <v>13980.58</v>
      </c>
      <c r="L33" s="2">
        <f t="shared" ref="L33:L36" si="3">J33+K33</f>
        <v>480000</v>
      </c>
      <c r="M33" s="13" t="s">
        <v>127</v>
      </c>
      <c r="N33" t="s">
        <v>128</v>
      </c>
    </row>
    <row r="34" ht="24" customHeight="1" spans="6:14">
      <c r="F34" s="3">
        <v>45525</v>
      </c>
      <c r="G34" s="2" t="s">
        <v>88</v>
      </c>
      <c r="H34" s="2" t="s">
        <v>89</v>
      </c>
      <c r="I34" s="4">
        <v>0.09</v>
      </c>
      <c r="J34" s="2">
        <v>229357.8</v>
      </c>
      <c r="K34" s="2">
        <v>20642.2</v>
      </c>
      <c r="L34" s="2">
        <f t="shared" si="3"/>
        <v>250000</v>
      </c>
      <c r="N34" t="s">
        <v>129</v>
      </c>
    </row>
    <row r="35" ht="24" customHeight="1" spans="6:13">
      <c r="F35" s="3">
        <v>45526</v>
      </c>
      <c r="G35" s="2" t="s">
        <v>97</v>
      </c>
      <c r="H35" s="2" t="s">
        <v>87</v>
      </c>
      <c r="I35" s="4">
        <v>0.09</v>
      </c>
      <c r="J35" s="2">
        <v>183486.24</v>
      </c>
      <c r="K35" s="2">
        <v>16513.76</v>
      </c>
      <c r="L35" s="2">
        <f t="shared" si="3"/>
        <v>200000</v>
      </c>
      <c r="M35" t="s">
        <v>130</v>
      </c>
    </row>
    <row r="36" ht="24" customHeight="1" spans="6:13">
      <c r="F36" s="3">
        <v>45525</v>
      </c>
      <c r="G36" s="2" t="s">
        <v>116</v>
      </c>
      <c r="H36" s="2" t="s">
        <v>117</v>
      </c>
      <c r="I36" s="4">
        <v>0.09</v>
      </c>
      <c r="J36" s="2">
        <v>458715.6</v>
      </c>
      <c r="K36" s="2">
        <v>41284.4</v>
      </c>
      <c r="L36" s="2">
        <f t="shared" si="3"/>
        <v>500000</v>
      </c>
      <c r="M36" t="s">
        <v>131</v>
      </c>
    </row>
    <row r="37" ht="24" customHeight="1" spans="6:13">
      <c r="F37" s="3">
        <v>45526</v>
      </c>
      <c r="G37" s="2" t="s">
        <v>119</v>
      </c>
      <c r="H37" s="2" t="s">
        <v>92</v>
      </c>
      <c r="I37" s="4">
        <v>0.09</v>
      </c>
      <c r="J37" s="2">
        <v>458715.6</v>
      </c>
      <c r="K37" s="2">
        <v>41284.4</v>
      </c>
      <c r="L37" s="2">
        <f t="shared" ref="L37:L43" si="4">J37+K37</f>
        <v>500000</v>
      </c>
      <c r="M37" t="s">
        <v>132</v>
      </c>
    </row>
    <row r="38" ht="24" customHeight="1" spans="6:13">
      <c r="F38" s="3">
        <v>45525</v>
      </c>
      <c r="G38" s="2" t="s">
        <v>121</v>
      </c>
      <c r="H38" s="2" t="s">
        <v>92</v>
      </c>
      <c r="I38" s="4">
        <v>0.09</v>
      </c>
      <c r="J38" s="2">
        <v>550458.72</v>
      </c>
      <c r="K38" s="2">
        <v>49541.28</v>
      </c>
      <c r="L38" s="2">
        <f t="shared" si="4"/>
        <v>600000</v>
      </c>
      <c r="M38" t="s">
        <v>133</v>
      </c>
    </row>
    <row r="39" ht="24" customHeight="1" spans="6:13">
      <c r="F39" s="3">
        <v>45525</v>
      </c>
      <c r="G39" s="2" t="s">
        <v>123</v>
      </c>
      <c r="H39" s="2" t="s">
        <v>92</v>
      </c>
      <c r="I39" s="4">
        <v>0.09</v>
      </c>
      <c r="J39" s="2">
        <v>642201.83</v>
      </c>
      <c r="K39" s="2">
        <v>57798.17</v>
      </c>
      <c r="L39" s="2">
        <f t="shared" si="4"/>
        <v>700000</v>
      </c>
      <c r="M39" t="s">
        <v>134</v>
      </c>
    </row>
    <row r="40" ht="24" customHeight="1" spans="6:13">
      <c r="F40" s="3">
        <v>45526</v>
      </c>
      <c r="G40" s="2" t="s">
        <v>91</v>
      </c>
      <c r="H40" s="2" t="s">
        <v>92</v>
      </c>
      <c r="I40" s="4">
        <v>0.09</v>
      </c>
      <c r="J40" s="2">
        <v>275229.36</v>
      </c>
      <c r="K40" s="2">
        <v>24770.64</v>
      </c>
      <c r="L40" s="2">
        <f t="shared" si="4"/>
        <v>300000</v>
      </c>
      <c r="M40" t="s">
        <v>120</v>
      </c>
    </row>
    <row r="41" ht="24" customHeight="1" spans="6:13">
      <c r="F41" s="3">
        <v>45526</v>
      </c>
      <c r="G41" s="2" t="s">
        <v>99</v>
      </c>
      <c r="H41" s="2" t="s">
        <v>125</v>
      </c>
      <c r="I41" s="4">
        <v>0.03</v>
      </c>
      <c r="J41" s="2">
        <v>81902.91</v>
      </c>
      <c r="K41" s="2">
        <v>2457.09</v>
      </c>
      <c r="L41" s="2">
        <f t="shared" si="4"/>
        <v>84360</v>
      </c>
      <c r="M41" t="s">
        <v>126</v>
      </c>
    </row>
    <row r="42" ht="24" customHeight="1" spans="6:13">
      <c r="F42" s="3">
        <v>45525</v>
      </c>
      <c r="G42" s="2" t="s">
        <v>105</v>
      </c>
      <c r="H42" s="2" t="s">
        <v>106</v>
      </c>
      <c r="I42" s="4">
        <v>0.13</v>
      </c>
      <c r="J42" s="2">
        <v>80851.84</v>
      </c>
      <c r="K42" s="2">
        <v>10510.74</v>
      </c>
      <c r="L42" s="2">
        <f t="shared" si="4"/>
        <v>91362.58</v>
      </c>
      <c r="M42" t="s">
        <v>126</v>
      </c>
    </row>
    <row r="43" ht="24" customHeight="1" spans="6:13">
      <c r="F43" s="3">
        <v>45525</v>
      </c>
      <c r="G43" s="8" t="s">
        <v>102</v>
      </c>
      <c r="H43" s="8" t="s">
        <v>103</v>
      </c>
      <c r="I43" s="14">
        <v>0.03</v>
      </c>
      <c r="J43" s="8">
        <v>970873.79</v>
      </c>
      <c r="K43" s="8">
        <v>29126.21</v>
      </c>
      <c r="L43" s="8">
        <f t="shared" si="4"/>
        <v>1000000</v>
      </c>
      <c r="M43" t="s">
        <v>133</v>
      </c>
    </row>
    <row r="44" ht="24" customHeight="1" spans="6:12">
      <c r="F44" s="3"/>
      <c r="G44" s="2"/>
      <c r="H44" s="2"/>
      <c r="I44" s="2"/>
      <c r="J44" s="2"/>
      <c r="K44" s="2"/>
      <c r="L44" s="2"/>
    </row>
    <row r="45" ht="43" customHeight="1" spans="6:14">
      <c r="F45" s="3">
        <v>45553</v>
      </c>
      <c r="G45" s="2" t="s">
        <v>94</v>
      </c>
      <c r="H45" s="5" t="s">
        <v>95</v>
      </c>
      <c r="I45" s="4">
        <v>0.03</v>
      </c>
      <c r="J45" s="9">
        <v>262135.92</v>
      </c>
      <c r="K45" s="9">
        <v>7864.08</v>
      </c>
      <c r="L45" s="2">
        <f t="shared" ref="L45:L50" si="5">J45+K45</f>
        <v>270000</v>
      </c>
      <c r="M45" s="13" t="s">
        <v>135</v>
      </c>
      <c r="N45" t="s">
        <v>136</v>
      </c>
    </row>
    <row r="46" ht="24" customHeight="1" spans="6:13">
      <c r="F46" s="3">
        <v>45553</v>
      </c>
      <c r="G46" s="2" t="s">
        <v>97</v>
      </c>
      <c r="H46" s="2" t="s">
        <v>87</v>
      </c>
      <c r="I46" s="4">
        <v>0.09</v>
      </c>
      <c r="J46" s="2">
        <v>458715.6</v>
      </c>
      <c r="K46" s="2">
        <v>41284.4</v>
      </c>
      <c r="L46" s="2">
        <f t="shared" si="5"/>
        <v>500000</v>
      </c>
      <c r="M46" t="s">
        <v>131</v>
      </c>
    </row>
    <row r="47" ht="24" customHeight="1" spans="6:13">
      <c r="F47" s="3">
        <v>45554</v>
      </c>
      <c r="G47" s="2" t="s">
        <v>116</v>
      </c>
      <c r="H47" s="2" t="s">
        <v>117</v>
      </c>
      <c r="I47" s="4">
        <v>0.09</v>
      </c>
      <c r="J47" s="2">
        <v>412844.04</v>
      </c>
      <c r="K47" s="2">
        <v>37155.96</v>
      </c>
      <c r="L47" s="2">
        <f t="shared" si="5"/>
        <v>450000</v>
      </c>
      <c r="M47" t="s">
        <v>132</v>
      </c>
    </row>
    <row r="48" ht="24" customHeight="1" spans="6:13">
      <c r="F48" s="3">
        <v>45549</v>
      </c>
      <c r="G48" s="2" t="s">
        <v>119</v>
      </c>
      <c r="H48" s="2" t="s">
        <v>92</v>
      </c>
      <c r="I48" s="4">
        <v>0.09</v>
      </c>
      <c r="J48" s="2">
        <v>229357.8</v>
      </c>
      <c r="K48" s="2">
        <v>20642.2</v>
      </c>
      <c r="L48" s="2">
        <f t="shared" si="5"/>
        <v>250000</v>
      </c>
      <c r="M48" t="s">
        <v>118</v>
      </c>
    </row>
    <row r="49" ht="24" customHeight="1" spans="6:13">
      <c r="F49" s="3">
        <v>45549</v>
      </c>
      <c r="G49" s="2" t="s">
        <v>121</v>
      </c>
      <c r="H49" s="2" t="s">
        <v>92</v>
      </c>
      <c r="I49" s="4">
        <v>0.09</v>
      </c>
      <c r="J49" s="2">
        <v>366972.48</v>
      </c>
      <c r="K49" s="2">
        <v>33027.52</v>
      </c>
      <c r="L49" s="2">
        <f t="shared" si="5"/>
        <v>400000</v>
      </c>
      <c r="M49" t="s">
        <v>120</v>
      </c>
    </row>
    <row r="50" ht="24" customHeight="1" spans="6:13">
      <c r="F50" s="3">
        <v>45549</v>
      </c>
      <c r="G50" s="2" t="s">
        <v>123</v>
      </c>
      <c r="H50" s="2" t="s">
        <v>92</v>
      </c>
      <c r="I50" s="4">
        <v>0.09</v>
      </c>
      <c r="J50" s="2">
        <v>550458.72</v>
      </c>
      <c r="K50" s="2">
        <v>49541.28</v>
      </c>
      <c r="L50" s="2">
        <f t="shared" si="5"/>
        <v>600000</v>
      </c>
      <c r="M50" t="s">
        <v>133</v>
      </c>
    </row>
    <row r="51" ht="24" customHeight="1" spans="6:13">
      <c r="F51" s="3">
        <v>45549</v>
      </c>
      <c r="G51" s="2" t="s">
        <v>111</v>
      </c>
      <c r="H51" s="2" t="s">
        <v>87</v>
      </c>
      <c r="I51" s="4">
        <v>0.09</v>
      </c>
      <c r="J51" s="2">
        <v>275229.36</v>
      </c>
      <c r="K51" s="2">
        <v>24770.64</v>
      </c>
      <c r="L51" s="2">
        <f t="shared" ref="L51:L56" si="6">J51+K51</f>
        <v>300000</v>
      </c>
      <c r="M51" t="s">
        <v>124</v>
      </c>
    </row>
    <row r="52" ht="24" customHeight="1" spans="6:13">
      <c r="F52" s="3">
        <v>45549</v>
      </c>
      <c r="G52" s="2" t="s">
        <v>88</v>
      </c>
      <c r="H52" s="2" t="s">
        <v>89</v>
      </c>
      <c r="I52" s="4">
        <v>0.09</v>
      </c>
      <c r="J52" s="2">
        <v>137614.68</v>
      </c>
      <c r="K52" s="2">
        <v>12385.32</v>
      </c>
      <c r="L52" s="2">
        <f t="shared" si="6"/>
        <v>150000</v>
      </c>
      <c r="M52" t="s">
        <v>137</v>
      </c>
    </row>
    <row r="53" ht="24" customHeight="1" spans="6:13">
      <c r="F53" s="3">
        <v>45549</v>
      </c>
      <c r="G53" s="2" t="s">
        <v>91</v>
      </c>
      <c r="H53" s="2" t="s">
        <v>92</v>
      </c>
      <c r="I53" s="4">
        <v>0.09</v>
      </c>
      <c r="J53" s="2">
        <v>550458.72</v>
      </c>
      <c r="K53" s="2">
        <v>49541.28</v>
      </c>
      <c r="L53" s="2">
        <f t="shared" si="6"/>
        <v>600000</v>
      </c>
      <c r="M53" t="s">
        <v>133</v>
      </c>
    </row>
    <row r="54" ht="24" customHeight="1" spans="6:13">
      <c r="F54" s="3">
        <v>45549</v>
      </c>
      <c r="G54" s="2" t="s">
        <v>99</v>
      </c>
      <c r="H54" s="2" t="s">
        <v>138</v>
      </c>
      <c r="I54" s="4">
        <v>0.03</v>
      </c>
      <c r="J54" s="2">
        <v>28991.07</v>
      </c>
      <c r="K54" s="2">
        <v>869.73</v>
      </c>
      <c r="L54" s="2">
        <f t="shared" si="6"/>
        <v>29860.8</v>
      </c>
      <c r="M54" t="s">
        <v>139</v>
      </c>
    </row>
    <row r="55" ht="24" customHeight="1" spans="6:13">
      <c r="F55" s="3">
        <v>45549</v>
      </c>
      <c r="G55" s="2" t="s">
        <v>105</v>
      </c>
      <c r="H55" s="2" t="s">
        <v>106</v>
      </c>
      <c r="I55" s="4">
        <v>0.13</v>
      </c>
      <c r="J55" s="2">
        <v>35428.45</v>
      </c>
      <c r="K55" s="2">
        <v>4605.69</v>
      </c>
      <c r="L55" s="2">
        <f t="shared" si="6"/>
        <v>40034.14</v>
      </c>
      <c r="M55" t="s">
        <v>98</v>
      </c>
    </row>
    <row r="56" ht="24" customHeight="1" spans="6:12">
      <c r="F56" s="3"/>
      <c r="G56" s="2"/>
      <c r="H56" s="2"/>
      <c r="I56" s="4"/>
      <c r="J56" s="2"/>
      <c r="K56" s="2"/>
      <c r="L56" s="2"/>
    </row>
    <row r="57" ht="84" customHeight="1" spans="6:14">
      <c r="F57" s="3">
        <v>45580</v>
      </c>
      <c r="G57" s="2" t="s">
        <v>94</v>
      </c>
      <c r="H57" s="5" t="s">
        <v>95</v>
      </c>
      <c r="I57" s="4">
        <v>0.03</v>
      </c>
      <c r="J57" s="9">
        <v>213592.23</v>
      </c>
      <c r="K57" s="9">
        <v>6407.77</v>
      </c>
      <c r="L57" s="2">
        <f t="shared" ref="L57:L60" si="7">J57+K57</f>
        <v>220000</v>
      </c>
      <c r="M57" s="13" t="s">
        <v>140</v>
      </c>
      <c r="N57" t="s">
        <v>141</v>
      </c>
    </row>
    <row r="58" ht="24" customHeight="1" spans="6:13">
      <c r="F58" s="3">
        <v>45580</v>
      </c>
      <c r="G58" s="2" t="s">
        <v>91</v>
      </c>
      <c r="H58" s="2" t="s">
        <v>92</v>
      </c>
      <c r="I58" s="4">
        <v>0.09</v>
      </c>
      <c r="J58" s="2">
        <v>733944.95</v>
      </c>
      <c r="K58" s="2">
        <v>66055.05</v>
      </c>
      <c r="L58" s="2">
        <f t="shared" si="7"/>
        <v>800000</v>
      </c>
      <c r="M58" t="s">
        <v>142</v>
      </c>
    </row>
    <row r="59" ht="24" customHeight="1" spans="6:13">
      <c r="F59" s="3">
        <v>45581</v>
      </c>
      <c r="G59" s="2" t="s">
        <v>97</v>
      </c>
      <c r="H59" s="2" t="s">
        <v>87</v>
      </c>
      <c r="I59" s="4">
        <v>0.09</v>
      </c>
      <c r="J59" s="2">
        <v>458715.6</v>
      </c>
      <c r="K59" s="2">
        <v>41284.4</v>
      </c>
      <c r="L59" s="2">
        <f t="shared" si="7"/>
        <v>500000</v>
      </c>
      <c r="M59" t="s">
        <v>133</v>
      </c>
    </row>
    <row r="60" ht="24" customHeight="1" spans="6:13">
      <c r="F60" s="3">
        <v>45579</v>
      </c>
      <c r="G60" s="2" t="s">
        <v>116</v>
      </c>
      <c r="H60" s="2" t="s">
        <v>117</v>
      </c>
      <c r="I60" s="4">
        <v>0.09</v>
      </c>
      <c r="J60" s="2">
        <v>779816.51</v>
      </c>
      <c r="K60" s="2">
        <v>70183.49</v>
      </c>
      <c r="L60" s="2">
        <f t="shared" si="7"/>
        <v>850000</v>
      </c>
      <c r="M60" t="s">
        <v>142</v>
      </c>
    </row>
    <row r="61" ht="24" customHeight="1" spans="6:13">
      <c r="F61" s="3">
        <v>45579</v>
      </c>
      <c r="G61" s="2" t="s">
        <v>119</v>
      </c>
      <c r="H61" s="2" t="s">
        <v>92</v>
      </c>
      <c r="I61" s="4">
        <v>0.09</v>
      </c>
      <c r="J61" s="2">
        <v>596330.28</v>
      </c>
      <c r="K61" s="2">
        <v>53669.72</v>
      </c>
      <c r="L61" s="2">
        <f t="shared" ref="L61:L66" si="8">J61+K61</f>
        <v>650000</v>
      </c>
      <c r="M61" t="s">
        <v>133</v>
      </c>
    </row>
    <row r="62" ht="24" customHeight="1" spans="6:13">
      <c r="F62" s="3">
        <v>45580</v>
      </c>
      <c r="G62" s="2" t="s">
        <v>121</v>
      </c>
      <c r="H62" s="2" t="s">
        <v>92</v>
      </c>
      <c r="I62" s="4">
        <v>0.09</v>
      </c>
      <c r="J62" s="2">
        <v>1100917.43</v>
      </c>
      <c r="K62" s="2">
        <v>99082.57</v>
      </c>
      <c r="L62" s="2">
        <f t="shared" si="8"/>
        <v>1200000</v>
      </c>
      <c r="M62" t="s">
        <v>143</v>
      </c>
    </row>
    <row r="63" ht="24" customHeight="1" spans="6:13">
      <c r="F63" s="3">
        <v>45579</v>
      </c>
      <c r="G63" s="2" t="s">
        <v>123</v>
      </c>
      <c r="H63" s="2" t="s">
        <v>92</v>
      </c>
      <c r="I63" s="4">
        <v>0.09</v>
      </c>
      <c r="J63" s="2">
        <v>1376146.79</v>
      </c>
      <c r="K63" s="2">
        <v>123853.21</v>
      </c>
      <c r="L63" s="2">
        <f t="shared" si="8"/>
        <v>1500000</v>
      </c>
      <c r="M63" t="s">
        <v>144</v>
      </c>
    </row>
    <row r="64" ht="24" customHeight="1" spans="6:13">
      <c r="F64" s="3">
        <v>45580</v>
      </c>
      <c r="G64" s="2" t="s">
        <v>88</v>
      </c>
      <c r="H64" s="2" t="s">
        <v>89</v>
      </c>
      <c r="I64" s="4">
        <v>0.09</v>
      </c>
      <c r="J64" s="2">
        <v>45871.56</v>
      </c>
      <c r="K64" s="2">
        <v>4128.44</v>
      </c>
      <c r="L64" s="2">
        <f t="shared" si="8"/>
        <v>50000</v>
      </c>
      <c r="M64" t="s">
        <v>126</v>
      </c>
    </row>
    <row r="65" ht="24" customHeight="1" spans="6:13">
      <c r="F65" s="3">
        <v>45587</v>
      </c>
      <c r="G65" s="2" t="s">
        <v>99</v>
      </c>
      <c r="H65" s="2" t="s">
        <v>138</v>
      </c>
      <c r="I65" s="4">
        <v>0.03</v>
      </c>
      <c r="J65" s="2">
        <v>33167.77</v>
      </c>
      <c r="K65" s="2">
        <v>995.03</v>
      </c>
      <c r="L65" s="2">
        <f t="shared" si="8"/>
        <v>34162.8</v>
      </c>
      <c r="M65" t="s">
        <v>139</v>
      </c>
    </row>
    <row r="66" ht="24" customHeight="1" spans="6:13">
      <c r="F66" s="3">
        <v>45587</v>
      </c>
      <c r="G66" s="2" t="s">
        <v>105</v>
      </c>
      <c r="H66" s="2" t="s">
        <v>106</v>
      </c>
      <c r="I66" s="4">
        <v>0.13</v>
      </c>
      <c r="J66" s="2">
        <v>46648.64</v>
      </c>
      <c r="K66" s="2">
        <v>6064.33</v>
      </c>
      <c r="L66" s="2">
        <f t="shared" si="8"/>
        <v>52712.97</v>
      </c>
      <c r="M66" t="s">
        <v>98</v>
      </c>
    </row>
    <row r="67" ht="24" customHeight="1" spans="6:12">
      <c r="F67" s="3"/>
      <c r="G67" s="2"/>
      <c r="H67" s="2"/>
      <c r="I67" s="4"/>
      <c r="J67" s="2"/>
      <c r="K67" s="2"/>
      <c r="L67" s="2"/>
    </row>
    <row r="68" ht="58" customHeight="1" spans="6:14">
      <c r="F68" s="3">
        <v>45617</v>
      </c>
      <c r="G68" s="2" t="s">
        <v>94</v>
      </c>
      <c r="H68" s="5" t="s">
        <v>95</v>
      </c>
      <c r="I68" s="4">
        <v>0.03</v>
      </c>
      <c r="J68" s="9">
        <f>436893.2*6+388349.51</f>
        <v>3009708.71</v>
      </c>
      <c r="K68" s="9">
        <f>13106.8*6+11650.49</f>
        <v>90291.29</v>
      </c>
      <c r="L68" s="2">
        <f t="shared" ref="L68:L75" si="9">J68+K68</f>
        <v>3100000</v>
      </c>
      <c r="M68" s="13" t="s">
        <v>145</v>
      </c>
      <c r="N68" t="s">
        <v>137</v>
      </c>
    </row>
    <row r="69" ht="24" customHeight="1" spans="6:13">
      <c r="F69" s="3">
        <v>45614</v>
      </c>
      <c r="G69" s="2" t="s">
        <v>88</v>
      </c>
      <c r="H69" s="2" t="s">
        <v>89</v>
      </c>
      <c r="I69" s="4">
        <v>0.09</v>
      </c>
      <c r="J69" s="2">
        <v>18348.62</v>
      </c>
      <c r="K69" s="2">
        <v>1651.38</v>
      </c>
      <c r="L69" s="2">
        <f t="shared" si="9"/>
        <v>20000</v>
      </c>
      <c r="M69" t="s">
        <v>139</v>
      </c>
    </row>
    <row r="70" ht="24" customHeight="1" spans="6:13">
      <c r="F70" s="3">
        <v>45616</v>
      </c>
      <c r="G70" s="2" t="s">
        <v>88</v>
      </c>
      <c r="H70" s="2" t="s">
        <v>89</v>
      </c>
      <c r="I70" s="4">
        <v>0.09</v>
      </c>
      <c r="J70" s="2">
        <v>4650485.44</v>
      </c>
      <c r="K70" s="2">
        <v>139514.56</v>
      </c>
      <c r="L70" s="2">
        <f t="shared" si="9"/>
        <v>4790000</v>
      </c>
      <c r="M70" t="s">
        <v>146</v>
      </c>
    </row>
    <row r="71" ht="24" customHeight="1" spans="6:13">
      <c r="F71" s="3">
        <v>45614</v>
      </c>
      <c r="G71" s="2" t="s">
        <v>97</v>
      </c>
      <c r="H71" s="2" t="s">
        <v>87</v>
      </c>
      <c r="I71" s="4">
        <v>0.09</v>
      </c>
      <c r="J71" s="2">
        <v>825688.07</v>
      </c>
      <c r="K71" s="2">
        <v>74311.93</v>
      </c>
      <c r="L71" s="2">
        <f t="shared" si="9"/>
        <v>900000</v>
      </c>
      <c r="M71" t="s">
        <v>147</v>
      </c>
    </row>
    <row r="72" ht="24" customHeight="1" spans="6:13">
      <c r="F72" s="3">
        <v>45614</v>
      </c>
      <c r="G72" s="2" t="s">
        <v>116</v>
      </c>
      <c r="H72" s="2" t="s">
        <v>117</v>
      </c>
      <c r="I72" s="4">
        <v>0.09</v>
      </c>
      <c r="J72" s="2">
        <v>779816.51</v>
      </c>
      <c r="K72" s="2">
        <v>70183.49</v>
      </c>
      <c r="L72" s="2">
        <f t="shared" si="9"/>
        <v>850000</v>
      </c>
      <c r="M72" t="s">
        <v>124</v>
      </c>
    </row>
    <row r="73" ht="24" customHeight="1" spans="6:13">
      <c r="F73" s="3">
        <v>45615</v>
      </c>
      <c r="G73" s="2" t="s">
        <v>119</v>
      </c>
      <c r="H73" s="2" t="s">
        <v>92</v>
      </c>
      <c r="I73" s="4">
        <v>0.09</v>
      </c>
      <c r="J73" s="2">
        <v>642201.83</v>
      </c>
      <c r="K73" s="2">
        <v>57798.17</v>
      </c>
      <c r="L73" s="2">
        <f t="shared" si="9"/>
        <v>700000</v>
      </c>
      <c r="M73" t="s">
        <v>148</v>
      </c>
    </row>
    <row r="74" ht="24" customHeight="1" spans="6:13">
      <c r="F74" s="3">
        <v>45614</v>
      </c>
      <c r="G74" s="2" t="s">
        <v>121</v>
      </c>
      <c r="H74" s="2" t="s">
        <v>92</v>
      </c>
      <c r="I74" s="4">
        <v>0.09</v>
      </c>
      <c r="J74" s="2">
        <v>1559633.03</v>
      </c>
      <c r="K74" s="2">
        <v>140366.97</v>
      </c>
      <c r="L74" s="2">
        <f t="shared" si="9"/>
        <v>1700000</v>
      </c>
      <c r="M74" t="s">
        <v>149</v>
      </c>
    </row>
    <row r="75" ht="24" customHeight="1" spans="6:13">
      <c r="F75" s="3">
        <v>45614</v>
      </c>
      <c r="G75" s="2" t="s">
        <v>123</v>
      </c>
      <c r="H75" s="2" t="s">
        <v>92</v>
      </c>
      <c r="I75" s="4">
        <v>0.09</v>
      </c>
      <c r="J75" s="2">
        <v>1100917.43</v>
      </c>
      <c r="K75" s="2">
        <v>99082.57</v>
      </c>
      <c r="L75" s="2">
        <f t="shared" si="9"/>
        <v>1200000</v>
      </c>
      <c r="M75" t="s">
        <v>120</v>
      </c>
    </row>
    <row r="76" ht="24" customHeight="1" spans="6:12">
      <c r="F76" s="3"/>
      <c r="G76" s="2"/>
      <c r="H76" s="2"/>
      <c r="I76" s="4"/>
      <c r="J76" s="2"/>
      <c r="K76" s="2"/>
      <c r="L76" s="2"/>
    </row>
    <row r="77" ht="24" customHeight="1" spans="6:12">
      <c r="F77" s="3">
        <v>45664</v>
      </c>
      <c r="G77" s="2" t="s">
        <v>88</v>
      </c>
      <c r="H77" s="2" t="s">
        <v>89</v>
      </c>
      <c r="I77" s="4">
        <v>0.09</v>
      </c>
      <c r="J77" s="2">
        <v>550458.72</v>
      </c>
      <c r="K77" s="2">
        <v>49541.28</v>
      </c>
      <c r="L77" s="2">
        <f t="shared" ref="L77:L82" si="10">J77+K77</f>
        <v>600000</v>
      </c>
    </row>
    <row r="78" ht="24" customHeight="1" spans="6:12">
      <c r="F78" s="3">
        <v>45666</v>
      </c>
      <c r="G78" s="2" t="s">
        <v>97</v>
      </c>
      <c r="H78" s="2" t="s">
        <v>87</v>
      </c>
      <c r="I78" s="4">
        <v>0.09</v>
      </c>
      <c r="J78" s="2">
        <v>1009174.31</v>
      </c>
      <c r="K78" s="2">
        <v>90825.69</v>
      </c>
      <c r="L78" s="2">
        <f t="shared" si="10"/>
        <v>1100000</v>
      </c>
    </row>
    <row r="79" ht="24" customHeight="1" spans="6:13">
      <c r="F79" s="3">
        <v>45663</v>
      </c>
      <c r="G79" s="2" t="s">
        <v>119</v>
      </c>
      <c r="H79" s="2" t="s">
        <v>92</v>
      </c>
      <c r="I79" s="4">
        <v>0.09</v>
      </c>
      <c r="J79" s="2">
        <v>1009174.31</v>
      </c>
      <c r="K79" s="2">
        <v>90825.69</v>
      </c>
      <c r="L79" s="2">
        <f t="shared" si="10"/>
        <v>1100000</v>
      </c>
      <c r="M79" t="s">
        <v>150</v>
      </c>
    </row>
    <row r="80" ht="24" customHeight="1" spans="6:12">
      <c r="F80" s="3">
        <v>45663</v>
      </c>
      <c r="G80" s="2" t="s">
        <v>121</v>
      </c>
      <c r="H80" s="2" t="s">
        <v>92</v>
      </c>
      <c r="I80" s="4">
        <v>0.09</v>
      </c>
      <c r="J80" s="2">
        <v>1192660.55</v>
      </c>
      <c r="K80" s="2">
        <v>107339.45</v>
      </c>
      <c r="L80" s="2">
        <f t="shared" si="10"/>
        <v>1300000</v>
      </c>
    </row>
    <row r="81" ht="24" customHeight="1" spans="6:13">
      <c r="F81" s="15">
        <v>45664</v>
      </c>
      <c r="G81" s="8" t="s">
        <v>123</v>
      </c>
      <c r="H81" s="8" t="s">
        <v>92</v>
      </c>
      <c r="I81" s="14">
        <v>0.09</v>
      </c>
      <c r="J81" s="8">
        <v>1559633.03</v>
      </c>
      <c r="K81" s="8">
        <v>140366.97</v>
      </c>
      <c r="L81" s="8">
        <f t="shared" si="10"/>
        <v>1700000</v>
      </c>
      <c r="M81" t="s">
        <v>151</v>
      </c>
    </row>
    <row r="82" ht="24" customHeight="1" spans="6:12">
      <c r="F82" s="3">
        <v>45664</v>
      </c>
      <c r="G82" s="2" t="s">
        <v>91</v>
      </c>
      <c r="H82" s="2" t="s">
        <v>92</v>
      </c>
      <c r="I82" s="4">
        <v>0.09</v>
      </c>
      <c r="J82" s="2">
        <v>321100.92</v>
      </c>
      <c r="K82" s="2">
        <v>28899.08</v>
      </c>
      <c r="L82" s="2">
        <f t="shared" si="10"/>
        <v>350000</v>
      </c>
    </row>
    <row r="83" ht="24" customHeight="1" spans="6:12">
      <c r="F83" s="3">
        <v>45664</v>
      </c>
      <c r="G83" s="2" t="s">
        <v>116</v>
      </c>
      <c r="H83" s="2" t="s">
        <v>117</v>
      </c>
      <c r="I83" s="4">
        <v>0.09</v>
      </c>
      <c r="J83" s="2">
        <v>458715.6</v>
      </c>
      <c r="K83" s="2">
        <v>41284.4</v>
      </c>
      <c r="L83" s="2">
        <f t="shared" ref="L83:L88" si="11">J83+K83</f>
        <v>500000</v>
      </c>
    </row>
    <row r="84" ht="24" customHeight="1" spans="6:13">
      <c r="F84" s="3">
        <v>45671</v>
      </c>
      <c r="G84" s="2" t="s">
        <v>94</v>
      </c>
      <c r="H84" s="5" t="s">
        <v>95</v>
      </c>
      <c r="I84" s="4">
        <v>0.03</v>
      </c>
      <c r="J84" s="9">
        <v>1019417.48</v>
      </c>
      <c r="K84" s="9">
        <v>30582.52</v>
      </c>
      <c r="L84" s="2">
        <f t="shared" si="11"/>
        <v>1050000</v>
      </c>
      <c r="M84" t="s">
        <v>152</v>
      </c>
    </row>
    <row r="85" ht="24" customHeight="1" spans="6:12">
      <c r="F85" s="3">
        <v>45664</v>
      </c>
      <c r="G85" s="2" t="s">
        <v>111</v>
      </c>
      <c r="H85" s="2" t="s">
        <v>87</v>
      </c>
      <c r="I85" s="4">
        <v>0.09</v>
      </c>
      <c r="J85" s="2">
        <v>1559633.03</v>
      </c>
      <c r="K85" s="2">
        <v>140366.97</v>
      </c>
      <c r="L85" s="2">
        <f t="shared" si="11"/>
        <v>1700000</v>
      </c>
    </row>
    <row r="86" ht="24" customHeight="1" spans="6:12">
      <c r="F86" s="3">
        <v>45664</v>
      </c>
      <c r="G86" s="2" t="s">
        <v>86</v>
      </c>
      <c r="H86" s="2" t="s">
        <v>87</v>
      </c>
      <c r="I86" s="4">
        <v>0.09</v>
      </c>
      <c r="J86" s="2">
        <v>550458.72</v>
      </c>
      <c r="K86" s="2">
        <v>49541.28</v>
      </c>
      <c r="L86" s="2">
        <f t="shared" si="11"/>
        <v>600000</v>
      </c>
    </row>
    <row r="87" ht="24" customHeight="1" spans="6:13">
      <c r="F87" s="3">
        <v>45667</v>
      </c>
      <c r="G87" s="2" t="s">
        <v>153</v>
      </c>
      <c r="H87" s="2" t="s">
        <v>154</v>
      </c>
      <c r="I87" s="4">
        <v>0.13</v>
      </c>
      <c r="J87" s="2">
        <v>9030995.48</v>
      </c>
      <c r="K87" s="2">
        <v>1174029.41</v>
      </c>
      <c r="L87" s="2">
        <f t="shared" si="11"/>
        <v>10205024.89</v>
      </c>
      <c r="M87" t="s">
        <v>155</v>
      </c>
    </row>
    <row r="88" ht="24" customHeight="1" spans="6:12">
      <c r="F88" s="3">
        <v>45667</v>
      </c>
      <c r="G88" s="2" t="s">
        <v>105</v>
      </c>
      <c r="H88" s="2" t="s">
        <v>106</v>
      </c>
      <c r="I88" s="4">
        <v>0.13</v>
      </c>
      <c r="J88" s="2">
        <v>78101.13</v>
      </c>
      <c r="K88" s="2">
        <v>10153.15</v>
      </c>
      <c r="L88" s="2">
        <f t="shared" si="11"/>
        <v>88254.28</v>
      </c>
    </row>
    <row r="89" ht="24" customHeight="1" spans="6:12">
      <c r="F89" s="3"/>
      <c r="G89" s="2"/>
      <c r="H89" s="2"/>
      <c r="I89" s="4"/>
      <c r="J89" s="2"/>
      <c r="K89" s="2"/>
      <c r="L89" s="2"/>
    </row>
    <row r="90" ht="24" customHeight="1" spans="6:12">
      <c r="F90" s="3"/>
      <c r="G90" s="2"/>
      <c r="H90" s="2"/>
      <c r="I90" s="4"/>
      <c r="J90" s="2"/>
      <c r="K90" s="2"/>
      <c r="L90" s="2"/>
    </row>
    <row r="91" ht="24" customHeight="1" spans="6:12">
      <c r="F91" s="2"/>
      <c r="G91" s="2"/>
      <c r="H91" s="2"/>
      <c r="I91" s="2"/>
      <c r="J91" s="2"/>
      <c r="K91" s="2"/>
      <c r="L91" s="2"/>
    </row>
    <row r="92" ht="24" customHeight="1" spans="6:12">
      <c r="F92" s="2"/>
      <c r="G92" s="2"/>
      <c r="H92" s="2"/>
      <c r="I92" s="2"/>
      <c r="J92" s="2"/>
      <c r="K92" s="2"/>
      <c r="L92" s="2"/>
    </row>
    <row r="93" ht="24" customHeight="1" spans="6:12">
      <c r="F93" s="2"/>
      <c r="G93" s="2" t="s">
        <v>156</v>
      </c>
      <c r="H93" s="2"/>
      <c r="I93" s="2"/>
      <c r="J93" s="2">
        <f>SUM(J3:J92)</f>
        <v>62480239.13</v>
      </c>
      <c r="K93" s="2">
        <f>SUM(K3:K92)</f>
        <v>4815143.04</v>
      </c>
      <c r="L93" s="2">
        <f>SUM(L3:L92)</f>
        <v>67295382.17</v>
      </c>
    </row>
  </sheetData>
  <autoFilter xmlns:etc="http://www.wps.cn/officeDocument/2017/etCustomData" ref="F2:L66" etc:filterBottomFollowUsedRange="0">
    <extLst/>
  </autoFilter>
  <mergeCells count="2">
    <mergeCell ref="F1:L1"/>
    <mergeCell ref="M17:M22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:L12"/>
  <sheetViews>
    <sheetView workbookViewId="0">
      <selection activeCell="G16" sqref="G16"/>
    </sheetView>
  </sheetViews>
  <sheetFormatPr defaultColWidth="9" defaultRowHeight="13.5"/>
  <cols>
    <col min="6" max="6" width="13.875" customWidth="1"/>
    <col min="7" max="7" width="26.625" customWidth="1"/>
    <col min="8" max="8" width="16.875" customWidth="1"/>
    <col min="9" max="9" width="7.5" customWidth="1"/>
    <col min="10" max="10" width="12.625" customWidth="1"/>
    <col min="11" max="11" width="10.875" customWidth="1"/>
    <col min="12" max="12" width="15.375" customWidth="1"/>
  </cols>
  <sheetData>
    <row r="1" ht="34" customHeight="1" spans="6:12">
      <c r="F1" s="1" t="s">
        <v>157</v>
      </c>
      <c r="G1" s="1"/>
      <c r="H1" s="1"/>
      <c r="I1" s="1"/>
      <c r="J1" s="1"/>
      <c r="K1" s="1"/>
      <c r="L1" s="1"/>
    </row>
    <row r="2" ht="33" customHeight="1" spans="6:12">
      <c r="F2" s="2" t="s">
        <v>76</v>
      </c>
      <c r="G2" s="2" t="s">
        <v>77</v>
      </c>
      <c r="H2" s="2" t="s">
        <v>78</v>
      </c>
      <c r="I2" s="2" t="s">
        <v>79</v>
      </c>
      <c r="J2" s="2" t="s">
        <v>80</v>
      </c>
      <c r="K2" s="2" t="s">
        <v>81</v>
      </c>
      <c r="L2" s="2" t="s">
        <v>82</v>
      </c>
    </row>
    <row r="3" ht="24" customHeight="1" spans="6:12">
      <c r="F3" s="3" t="s">
        <v>158</v>
      </c>
      <c r="G3" s="2" t="s">
        <v>159</v>
      </c>
      <c r="H3" s="2" t="s">
        <v>87</v>
      </c>
      <c r="I3" s="4">
        <v>0.09</v>
      </c>
      <c r="J3" s="2">
        <v>2752293.58</v>
      </c>
      <c r="K3" s="2">
        <v>247706.42</v>
      </c>
      <c r="L3" s="2">
        <f t="shared" ref="L3:L9" si="0">J3+K3</f>
        <v>3000000</v>
      </c>
    </row>
    <row r="4" ht="24" customHeight="1" spans="6:12">
      <c r="F4" s="3" t="s">
        <v>160</v>
      </c>
      <c r="G4" s="2" t="s">
        <v>159</v>
      </c>
      <c r="H4" s="2" t="s">
        <v>87</v>
      </c>
      <c r="I4" s="4">
        <v>0.09</v>
      </c>
      <c r="J4" s="2">
        <v>4587155.96</v>
      </c>
      <c r="K4" s="2">
        <v>412844.04</v>
      </c>
      <c r="L4" s="2">
        <f t="shared" si="0"/>
        <v>5000000</v>
      </c>
    </row>
    <row r="5" ht="24" customHeight="1" spans="6:12">
      <c r="F5" s="3" t="s">
        <v>161</v>
      </c>
      <c r="G5" s="2" t="s">
        <v>159</v>
      </c>
      <c r="H5" s="2" t="s">
        <v>87</v>
      </c>
      <c r="I5" s="4">
        <v>0.09</v>
      </c>
      <c r="J5" s="2">
        <v>17911845.16</v>
      </c>
      <c r="K5" s="2">
        <v>1612066.06</v>
      </c>
      <c r="L5" s="2">
        <f t="shared" si="0"/>
        <v>19523911.22</v>
      </c>
    </row>
    <row r="6" ht="24" customHeight="1" spans="6:12">
      <c r="F6" s="3" t="s">
        <v>162</v>
      </c>
      <c r="G6" s="2" t="s">
        <v>159</v>
      </c>
      <c r="H6" s="2" t="s">
        <v>87</v>
      </c>
      <c r="I6" s="4">
        <v>0.09</v>
      </c>
      <c r="J6" s="2">
        <v>7385284.39</v>
      </c>
      <c r="K6" s="2">
        <v>664675.59</v>
      </c>
      <c r="L6" s="2">
        <f t="shared" si="0"/>
        <v>8049959.98</v>
      </c>
    </row>
    <row r="7" ht="24" customHeight="1" spans="6:12">
      <c r="F7" s="3" t="s">
        <v>163</v>
      </c>
      <c r="G7" s="2" t="s">
        <v>159</v>
      </c>
      <c r="H7" s="2" t="s">
        <v>87</v>
      </c>
      <c r="I7" s="4">
        <v>0.09</v>
      </c>
      <c r="J7" s="2">
        <v>1834862.39</v>
      </c>
      <c r="K7" s="2">
        <v>165137.61</v>
      </c>
      <c r="L7" s="2">
        <f t="shared" si="0"/>
        <v>2000000</v>
      </c>
    </row>
    <row r="8" ht="24" customHeight="1" spans="6:12">
      <c r="F8" s="3" t="s">
        <v>164</v>
      </c>
      <c r="G8" s="2" t="s">
        <v>159</v>
      </c>
      <c r="H8" s="2" t="s">
        <v>87</v>
      </c>
      <c r="I8" s="4">
        <v>0.09</v>
      </c>
      <c r="J8" s="2">
        <v>24360643.17</v>
      </c>
      <c r="K8" s="2">
        <v>2192457.88</v>
      </c>
      <c r="L8" s="2">
        <f t="shared" si="0"/>
        <v>26553101.05</v>
      </c>
    </row>
    <row r="9" ht="24" customHeight="1" spans="6:12">
      <c r="F9" s="3" t="s">
        <v>165</v>
      </c>
      <c r="G9" s="2" t="s">
        <v>159</v>
      </c>
      <c r="H9" s="2" t="s">
        <v>87</v>
      </c>
      <c r="I9" s="4">
        <v>0.09</v>
      </c>
      <c r="J9" s="2">
        <v>13761467.89</v>
      </c>
      <c r="K9" s="2">
        <v>1238532.11</v>
      </c>
      <c r="L9" s="2">
        <f t="shared" si="0"/>
        <v>15000000</v>
      </c>
    </row>
    <row r="10" ht="24" customHeight="1" spans="6:12">
      <c r="F10" s="3"/>
      <c r="G10" s="2"/>
      <c r="H10" s="2"/>
      <c r="I10" s="4"/>
      <c r="J10" s="2"/>
      <c r="K10" s="2"/>
      <c r="L10" s="2"/>
    </row>
    <row r="11" ht="24" customHeight="1" spans="6:12">
      <c r="F11" s="3"/>
      <c r="G11" s="2"/>
      <c r="H11" s="2"/>
      <c r="I11" s="4"/>
      <c r="J11" s="2"/>
      <c r="K11" s="2"/>
      <c r="L11" s="2"/>
    </row>
    <row r="12" ht="24" customHeight="1" spans="6:12">
      <c r="F12" s="3"/>
      <c r="G12" s="2" t="s">
        <v>82</v>
      </c>
      <c r="H12" s="2"/>
      <c r="I12" s="4"/>
      <c r="J12" s="2">
        <f>SUM(J3:J11)</f>
        <v>72593552.54</v>
      </c>
      <c r="K12" s="2">
        <f>SUM(K3:K11)</f>
        <v>6533419.71</v>
      </c>
      <c r="L12" s="2">
        <f>SUM(L3:L11)</f>
        <v>79126972.25</v>
      </c>
    </row>
  </sheetData>
  <mergeCells count="1">
    <mergeCell ref="F1:L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共管户</vt:lpstr>
      <vt:lpstr>农民工专户</vt:lpstr>
      <vt:lpstr>供应商发票</vt:lpstr>
      <vt:lpstr>五局开给包建发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2025-01-20T04:29:49Z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C553106BE7944F7E97F8FE4016A06F9F_12</vt:lpwstr>
  </property>
</Properties>
</file>