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015" activeTab="6"/>
  </bookViews>
  <sheets>
    <sheet name="1-1" sheetId="12" r:id="rId1"/>
    <sheet name="1-2" sheetId="13" r:id="rId2"/>
    <sheet name="1-3" sheetId="14" r:id="rId3"/>
    <sheet name="1-4" sheetId="15" r:id="rId4"/>
    <sheet name="2-1" sheetId="16" r:id="rId5"/>
    <sheet name="3-1" sheetId="17" r:id="rId6"/>
    <sheet name="4-1" sheetId="18" r:id="rId7"/>
  </sheets>
  <definedNames>
    <definedName name="_xlnm._FilterDatabase" localSheetId="5" hidden="1">'3-1'!$7:$27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<sst xmlns="http://schemas.openxmlformats.org/spreadsheetml/2006/main" count="693" uniqueCount="77">
  <si>
    <t xml:space="preserve">工程款支付证书 </t>
  </si>
  <si>
    <t>工程名称</t>
  </si>
  <si>
    <t>合肥市BK202206地块广告围挡围挡及广告牌设计制作安装工程项目</t>
  </si>
  <si>
    <t>建设单位</t>
  </si>
  <si>
    <t>ERP编号</t>
  </si>
  <si>
    <t>档案编号</t>
  </si>
  <si>
    <t>合同金额</t>
  </si>
  <si>
    <t>中标时间</t>
  </si>
  <si>
    <t>已提供工程资料</t>
  </si>
  <si>
    <t>保存地址</t>
  </si>
  <si>
    <t>合肥</t>
  </si>
  <si>
    <t>责任单位</t>
  </si>
  <si>
    <t>安徽大区</t>
  </si>
  <si>
    <t>决算金额</t>
  </si>
  <si>
    <t>决算时间</t>
  </si>
  <si>
    <t>项目部印章</t>
  </si>
  <si>
    <t>无</t>
  </si>
  <si>
    <t>施工人</t>
  </si>
  <si>
    <t>陈昌飞</t>
  </si>
  <si>
    <t>区域责任人</t>
  </si>
  <si>
    <t>周宏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</si>
  <si>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</si>
  <si>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</si>
  <si>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</si>
  <si>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</si>
  <si>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</si>
  <si>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</si>
  <si>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</si>
  <si>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</si>
  <si>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</si>
  <si>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</si>
  <si>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</si>
  <si>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</si>
  <si>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</si>
  <si>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</si>
  <si>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</si>
  <si>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</si>
  <si>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</si>
  <si>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</si>
  <si>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</si>
  <si>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</si>
  <si>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</si>
  <si>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</si>
  <si>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</si>
  <si>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</si>
  <si>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</si>
  <si>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</si>
  <si>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</si>
  <si>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</si>
  <si>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</si>
  <si>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</si>
  <si>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300转账费下次扣</t>
  </si>
  <si>
    <t>合肥轩义通金属材料有限公司-钢材
开户行：中国工商银行合肥市和平路支行
账号：1302043909100023044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</si>
  <si>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</si>
  <si>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</si>
  <si>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</si>
  <si>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</si>
  <si>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</si>
  <si>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</si>
  <si>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</si>
  <si>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</si>
  <si>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中行蜀山支行</t>
  </si>
  <si>
    <t>1752 5719 0682</t>
  </si>
  <si>
    <t>企税1%</t>
  </si>
  <si>
    <t>转账费</t>
  </si>
  <si>
    <t>安徽水地新型材料有限公司-商混
开户行：徽商银行合肥巢湖路支行
账号：1023 5010 2100 0154 139</t>
  </si>
  <si>
    <t>增值税及附加+印花税+水利基金</t>
  </si>
  <si>
    <t>增值税及附加</t>
  </si>
  <si>
    <t>庐江县柯坦镇昌飞工程建筑服务部-沙石水泥
开户行：建设银行庐江支行
账号：3405 0177 7308 0000 1532</t>
  </si>
  <si>
    <t>安徽成派建设工程有限公司-劳务
开户行：中国工商银行合肥包河支行
账号：1302 0153 0920 0091 537</t>
  </si>
  <si>
    <t>安徽金庆建筑装饰有限公司-劳务
开户行：合肥科技农村商业银行站西路支行
账号：2000 0475 7968 1030 0000 147</t>
  </si>
  <si>
    <t>增值税</t>
  </si>
  <si>
    <t>合肥雨顺文化传媒有限公司-广告制作
开户行：中国工商银行股份有限公司肥东县支行
账号：1302 0031 0902 2263 908</t>
  </si>
  <si>
    <t>企税1%（下次扣）</t>
  </si>
  <si>
    <t>安徽金庆建筑装饰有限公司-机械租赁
开户行：合肥科技农村商业银行站西路支行
账号：2000 0475 7968 1030 0000 147</t>
  </si>
  <si>
    <t>中标通知书、施工合同、投资协议、结算</t>
  </si>
  <si>
    <t>陈昌飞-零星材料
开户行：徽商银行合肥新华支行
账号：6228 7909 1000 1134 506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</si>
</sst>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4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9" fontId="16" fillId="0" borderId="0">
      <protection locked="0"/>
    </xf>
    <xf numFmtId="0" fontId="36" fillId="0" borderId="0">
      <protection locked="0"/>
    </xf>
  </cellStyleXfs>
  <cellXfs count="12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2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4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2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1" fillId="2" borderId="2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 wrapTex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horizontal="center" vertical="center" shrinkToFit="1"/>
    </xf>
    <xf numFmtId="178" fontId="7" fillId="0" borderId="6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shrinkToFit="1"/>
    </xf>
    <xf numFmtId="180" fontId="8" fillId="2" borderId="2" xfId="49" applyNumberFormat="1" applyFont="1" applyFill="1" applyBorder="1" applyAlignment="1" applyProtection="1">
      <alignment horizontal="center" vertical="center" wrapText="1"/>
    </xf>
    <xf numFmtId="10" fontId="0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vertical="center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0" fontId="7" fillId="0" borderId="2" xfId="0" applyNumberFormat="1" applyFont="1" applyFill="1" applyBorder="1" applyAlignment="1">
      <alignment vertical="center"/>
    </xf>
    <xf numFmtId="178" fontId="7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9.png"/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11.png"/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4" Type="http://schemas.openxmlformats.org/officeDocument/2006/relationships/image" Target="../media/image12.png"/><Relationship Id="rId3" Type="http://schemas.openxmlformats.org/officeDocument/2006/relationships/image" Target="../media/image11.png"/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10</xdr:col>
      <xdr:colOff>47625</xdr:colOff>
      <xdr:row>56</xdr:row>
      <xdr:rowOff>132715</xdr:rowOff>
    </xdr:to>
    <xdr:pic>
      <xdr:nvPicPr>
        <xdr:cNvPr id="3" name="图片 2" descr="8({G[IF}W[BDWT903`FSE{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82610"/>
          <a:ext cx="10046970" cy="5066665"/>
        </a:xfrm>
        <a:prstGeom prst="rect">
          <a:avLst/>
        </a:prstGeom>
      </xdr:spPr>
    </xdr:pic>
    <xdr:clientData/>
  </xdr:twoCellAnchor>
  <xdr:twoCellAnchor editAs="oneCell">
    <xdr:from>
      <xdr:col>3</xdr:col>
      <xdr:colOff>571500</xdr:colOff>
      <xdr:row>32</xdr:row>
      <xdr:rowOff>19050</xdr:rowOff>
    </xdr:from>
    <xdr:to>
      <xdr:col>13</xdr:col>
      <xdr:colOff>1168400</xdr:colOff>
      <xdr:row>66</xdr:row>
      <xdr:rowOff>38735</xdr:rowOff>
    </xdr:to>
    <xdr:pic>
      <xdr:nvPicPr>
        <xdr:cNvPr id="4" name="图片 3" descr="~M%YP9GCJ7[4GV{7}H(]@%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260725" y="9020810"/>
          <a:ext cx="10066655" cy="5848985"/>
        </a:xfrm>
        <a:prstGeom prst="rect">
          <a:avLst/>
        </a:prstGeom>
      </xdr:spPr>
    </xdr:pic>
    <xdr:clientData/>
  </xdr:twoCellAnchor>
  <xdr:twoCellAnchor editAs="oneCell">
    <xdr:from>
      <xdr:col>5</xdr:col>
      <xdr:colOff>914400</xdr:colOff>
      <xdr:row>38</xdr:row>
      <xdr:rowOff>66675</xdr:rowOff>
    </xdr:from>
    <xdr:to>
      <xdr:col>16</xdr:col>
      <xdr:colOff>1402715</xdr:colOff>
      <xdr:row>67</xdr:row>
      <xdr:rowOff>123825</xdr:rowOff>
    </xdr:to>
    <xdr:pic>
      <xdr:nvPicPr>
        <xdr:cNvPr id="5" name="图片 4" descr="E`%CN43BR$SI)9]@K`RYUCV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207125" y="10097135"/>
          <a:ext cx="10046335" cy="5029200"/>
        </a:xfrm>
        <a:prstGeom prst="rect">
          <a:avLst/>
        </a:prstGeom>
      </xdr:spPr>
    </xdr:pic>
    <xdr:clientData/>
  </xdr:twoCellAnchor>
  <xdr:twoCellAnchor editAs="oneCell">
    <xdr:from>
      <xdr:col>9</xdr:col>
      <xdr:colOff>180975</xdr:colOff>
      <xdr:row>44</xdr:row>
      <xdr:rowOff>38100</xdr:rowOff>
    </xdr:from>
    <xdr:to>
      <xdr:col>18</xdr:col>
      <xdr:colOff>299085</xdr:colOff>
      <xdr:row>75</xdr:row>
      <xdr:rowOff>13335</xdr:rowOff>
    </xdr:to>
    <xdr:pic>
      <xdr:nvPicPr>
        <xdr:cNvPr id="6" name="图片 5" descr="55S]QSVQ7L0{K$FVUJ9FP9L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18955" y="11097260"/>
          <a:ext cx="10059035" cy="52901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6</xdr:col>
      <xdr:colOff>1082040</xdr:colOff>
      <xdr:row>56</xdr:row>
      <xdr:rowOff>28575</xdr:rowOff>
    </xdr:to>
    <xdr:pic>
      <xdr:nvPicPr>
        <xdr:cNvPr id="6" name="图片 5" descr="$1DDSZ)I~U43XLF%D`_W4)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274685"/>
          <a:ext cx="7830185" cy="49339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28</xdr:row>
      <xdr:rowOff>66675</xdr:rowOff>
    </xdr:from>
    <xdr:to>
      <xdr:col>11</xdr:col>
      <xdr:colOff>33655</xdr:colOff>
      <xdr:row>32</xdr:row>
      <xdr:rowOff>123825</xdr:rowOff>
    </xdr:to>
    <xdr:pic>
      <xdr:nvPicPr>
        <xdr:cNvPr id="7" name="图片 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63585" y="8446135"/>
          <a:ext cx="2381250" cy="742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6</xdr:col>
      <xdr:colOff>1082040</xdr:colOff>
      <xdr:row>56</xdr:row>
      <xdr:rowOff>28575</xdr:rowOff>
    </xdr:to>
    <xdr:pic>
      <xdr:nvPicPr>
        <xdr:cNvPr id="2" name="图片 1" descr="$1DDSZ)I~U43XLF%D`_W4)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427085"/>
          <a:ext cx="7830185" cy="49339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28</xdr:row>
      <xdr:rowOff>66675</xdr:rowOff>
    </xdr:from>
    <xdr:to>
      <xdr:col>11</xdr:col>
      <xdr:colOff>33655</xdr:colOff>
      <xdr:row>32</xdr:row>
      <xdr:rowOff>123825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63585" y="8598535"/>
          <a:ext cx="2381250" cy="742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6</xdr:col>
      <xdr:colOff>1082040</xdr:colOff>
      <xdr:row>56</xdr:row>
      <xdr:rowOff>28575</xdr:rowOff>
    </xdr:to>
    <xdr:pic>
      <xdr:nvPicPr>
        <xdr:cNvPr id="2" name="图片 1" descr="$1DDSZ)I~U43XLF%D`_W4)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729085"/>
          <a:ext cx="7830185" cy="49339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28</xdr:row>
      <xdr:rowOff>66675</xdr:rowOff>
    </xdr:from>
    <xdr:to>
      <xdr:col>11</xdr:col>
      <xdr:colOff>33655</xdr:colOff>
      <xdr:row>32</xdr:row>
      <xdr:rowOff>123825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63585" y="11900535"/>
          <a:ext cx="2381250" cy="742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285750</xdr:colOff>
      <xdr:row>28</xdr:row>
      <xdr:rowOff>66675</xdr:rowOff>
    </xdr:from>
    <xdr:to>
      <xdr:col>11</xdr:col>
      <xdr:colOff>33655</xdr:colOff>
      <xdr:row>32</xdr:row>
      <xdr:rowOff>123825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3585" y="12611735"/>
          <a:ext cx="2381250" cy="742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352425</xdr:colOff>
      <xdr:row>17</xdr:row>
      <xdr:rowOff>19050</xdr:rowOff>
    </xdr:from>
    <xdr:to>
      <xdr:col>9</xdr:col>
      <xdr:colOff>3810</xdr:colOff>
      <xdr:row>17</xdr:row>
      <xdr:rowOff>568325</xdr:rowOff>
    </xdr:to>
    <xdr:pic>
      <xdr:nvPicPr>
        <xdr:cNvPr id="4" name="图片 3" descr="107f9c1c34113ab6ed36e865cf1b6e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213860" y="8011160"/>
          <a:ext cx="5027930" cy="5492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76200</xdr:rowOff>
    </xdr:from>
    <xdr:to>
      <xdr:col>6</xdr:col>
      <xdr:colOff>929640</xdr:colOff>
      <xdr:row>53</xdr:row>
      <xdr:rowOff>47625</xdr:rowOff>
    </xdr:to>
    <xdr:pic>
      <xdr:nvPicPr>
        <xdr:cNvPr id="5" name="图片 4" descr="NS[`6T357I%PJ[HZ)ED[)4M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2449810"/>
          <a:ext cx="7677785" cy="4429125"/>
        </a:xfrm>
        <a:prstGeom prst="rect">
          <a:avLst/>
        </a:prstGeom>
      </xdr:spPr>
    </xdr:pic>
    <xdr:clientData/>
  </xdr:twoCellAnchor>
  <xdr:twoCellAnchor editAs="oneCell">
    <xdr:from>
      <xdr:col>4</xdr:col>
      <xdr:colOff>1219200</xdr:colOff>
      <xdr:row>18</xdr:row>
      <xdr:rowOff>161925</xdr:rowOff>
    </xdr:from>
    <xdr:to>
      <xdr:col>6</xdr:col>
      <xdr:colOff>942340</xdr:colOff>
      <xdr:row>18</xdr:row>
      <xdr:rowOff>425450</xdr:rowOff>
    </xdr:to>
    <xdr:pic>
      <xdr:nvPicPr>
        <xdr:cNvPr id="2" name="图片 1" descr="c34b4e31427ffaf96347bf569e77c3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5080635" y="8725535"/>
          <a:ext cx="2610485" cy="2635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352425</xdr:colOff>
      <xdr:row>17</xdr:row>
      <xdr:rowOff>19050</xdr:rowOff>
    </xdr:from>
    <xdr:to>
      <xdr:col>9</xdr:col>
      <xdr:colOff>3810</xdr:colOff>
      <xdr:row>17</xdr:row>
      <xdr:rowOff>568325</xdr:rowOff>
    </xdr:to>
    <xdr:pic>
      <xdr:nvPicPr>
        <xdr:cNvPr id="3" name="图片 2" descr="107f9c1c34113ab6ed36e865cf1b6e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3860" y="8011160"/>
          <a:ext cx="5027930" cy="549275"/>
        </a:xfrm>
        <a:prstGeom prst="rect">
          <a:avLst/>
        </a:prstGeom>
      </xdr:spPr>
    </xdr:pic>
    <xdr:clientData/>
  </xdr:twoCellAnchor>
  <xdr:twoCellAnchor editAs="oneCell">
    <xdr:from>
      <xdr:col>4</xdr:col>
      <xdr:colOff>1219200</xdr:colOff>
      <xdr:row>18</xdr:row>
      <xdr:rowOff>161925</xdr:rowOff>
    </xdr:from>
    <xdr:to>
      <xdr:col>6</xdr:col>
      <xdr:colOff>942340</xdr:colOff>
      <xdr:row>18</xdr:row>
      <xdr:rowOff>425450</xdr:rowOff>
    </xdr:to>
    <xdr:pic>
      <xdr:nvPicPr>
        <xdr:cNvPr id="5" name="图片 4" descr="c34b4e31427ffaf96347bf569e77c3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80635" y="8725535"/>
          <a:ext cx="2610485" cy="263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38100</xdr:rowOff>
    </xdr:from>
    <xdr:to>
      <xdr:col>6</xdr:col>
      <xdr:colOff>1090930</xdr:colOff>
      <xdr:row>61</xdr:row>
      <xdr:rowOff>152400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2564110"/>
          <a:ext cx="7839075" cy="5943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292100</xdr:colOff>
      <xdr:row>27</xdr:row>
      <xdr:rowOff>57150</xdr:rowOff>
    </xdr:from>
    <xdr:to>
      <xdr:col>16</xdr:col>
      <xdr:colOff>51435</xdr:colOff>
      <xdr:row>34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30080" y="12583160"/>
          <a:ext cx="5372100" cy="1152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352425</xdr:colOff>
      <xdr:row>17</xdr:row>
      <xdr:rowOff>19050</xdr:rowOff>
    </xdr:from>
    <xdr:to>
      <xdr:col>9</xdr:col>
      <xdr:colOff>3810</xdr:colOff>
      <xdr:row>17</xdr:row>
      <xdr:rowOff>568325</xdr:rowOff>
    </xdr:to>
    <xdr:pic>
      <xdr:nvPicPr>
        <xdr:cNvPr id="2" name="图片 1" descr="107f9c1c34113ab6ed36e865cf1b6e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3860" y="8011160"/>
          <a:ext cx="5027930" cy="549275"/>
        </a:xfrm>
        <a:prstGeom prst="rect">
          <a:avLst/>
        </a:prstGeom>
      </xdr:spPr>
    </xdr:pic>
    <xdr:clientData/>
  </xdr:twoCellAnchor>
  <xdr:twoCellAnchor editAs="oneCell">
    <xdr:from>
      <xdr:col>4</xdr:col>
      <xdr:colOff>1219200</xdr:colOff>
      <xdr:row>18</xdr:row>
      <xdr:rowOff>161925</xdr:rowOff>
    </xdr:from>
    <xdr:to>
      <xdr:col>6</xdr:col>
      <xdr:colOff>942340</xdr:colOff>
      <xdr:row>18</xdr:row>
      <xdr:rowOff>425450</xdr:rowOff>
    </xdr:to>
    <xdr:pic>
      <xdr:nvPicPr>
        <xdr:cNvPr id="3" name="图片 2" descr="c34b4e31427ffaf96347bf569e77c3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80635" y="8725535"/>
          <a:ext cx="2610485" cy="263525"/>
        </a:xfrm>
        <a:prstGeom prst="rect">
          <a:avLst/>
        </a:prstGeom>
      </xdr:spPr>
    </xdr:pic>
    <xdr:clientData/>
  </xdr:twoCellAnchor>
  <xdr:twoCellAnchor editAs="oneCell">
    <xdr:from>
      <xdr:col>9</xdr:col>
      <xdr:colOff>292100</xdr:colOff>
      <xdr:row>29</xdr:row>
      <xdr:rowOff>57150</xdr:rowOff>
    </xdr:from>
    <xdr:to>
      <xdr:col>16</xdr:col>
      <xdr:colOff>51435</xdr:colOff>
      <xdr:row>36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30080" y="13713460"/>
          <a:ext cx="5372100" cy="1152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29</xdr:row>
      <xdr:rowOff>19050</xdr:rowOff>
    </xdr:from>
    <xdr:to>
      <xdr:col>6</xdr:col>
      <xdr:colOff>484505</xdr:colOff>
      <xdr:row>60</xdr:row>
      <xdr:rowOff>57150</xdr:rowOff>
    </xdr:to>
    <xdr:pic>
      <xdr:nvPicPr>
        <xdr:cNvPr id="6" name="图片 5" descr="2024-2-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3675360"/>
          <a:ext cx="7232650" cy="5353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/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/>
      <c r="B12" s="21"/>
      <c r="C12" s="22"/>
      <c r="D12" s="23"/>
      <c r="E12" s="25"/>
      <c r="F12" s="24"/>
      <c r="G12" s="31"/>
      <c r="H12" s="27"/>
      <c r="I12" s="26"/>
      <c r="J12" s="31"/>
      <c r="K12" s="33"/>
      <c r="L12" s="33"/>
      <c r="M12" s="26"/>
      <c r="N12" s="68"/>
      <c r="O12" s="69"/>
      <c r="P12" s="9"/>
      <c r="Q12" s="98"/>
      <c r="R12" s="9"/>
      <c r="S12" s="9"/>
      <c r="T12" s="100"/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/>
      <c r="E13" s="24"/>
      <c r="F13" s="25"/>
      <c r="G13" s="31"/>
      <c r="H13" s="27"/>
      <c r="I13" s="26"/>
      <c r="J13" s="31"/>
      <c r="K13" s="70"/>
      <c r="L13" s="70"/>
      <c r="M13" s="26"/>
      <c r="N13" s="68"/>
      <c r="O13" s="73"/>
      <c r="P13" s="72"/>
      <c r="Q13" s="98"/>
      <c r="R13" s="9"/>
      <c r="S13" s="9"/>
      <c r="T13" s="100"/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0" customHeight="1" spans="1:16384">
      <c r="A14" s="44"/>
      <c r="B14" s="114"/>
      <c r="C14" s="54"/>
      <c r="D14" s="118"/>
      <c r="E14" s="49"/>
      <c r="F14" s="49"/>
      <c r="G14" s="119"/>
      <c r="H14" s="116"/>
      <c r="I14" s="75"/>
      <c r="J14" s="119"/>
      <c r="K14" s="52"/>
      <c r="L14" s="52"/>
      <c r="M14" s="75"/>
      <c r="N14" s="76"/>
      <c r="O14" s="121"/>
      <c r="P14" s="107"/>
      <c r="Q14" s="106"/>
      <c r="R14" s="107"/>
      <c r="S14" s="107"/>
      <c r="T14" s="122"/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2"/>
      <c r="B15" s="45"/>
      <c r="C15" s="54"/>
      <c r="D15" s="120"/>
      <c r="E15" s="49"/>
      <c r="F15" s="49"/>
      <c r="G15" s="119"/>
      <c r="H15" s="116"/>
      <c r="I15" s="75"/>
      <c r="J15" s="119"/>
      <c r="K15" s="101"/>
      <c r="L15" s="101"/>
      <c r="M15" s="75"/>
      <c r="N15" s="76"/>
      <c r="O15" s="121"/>
      <c r="P15" s="107"/>
      <c r="Q15" s="123"/>
      <c r="R15" s="107"/>
      <c r="S15" s="107"/>
      <c r="T15" s="122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4"/>
      <c r="C16" s="54"/>
      <c r="D16" s="47"/>
      <c r="E16" s="49"/>
      <c r="F16" s="49"/>
      <c r="G16" s="115"/>
      <c r="H16" s="116"/>
      <c r="I16" s="75"/>
      <c r="J16" s="75"/>
      <c r="K16" s="52"/>
      <c r="L16" s="52"/>
      <c r="M16" s="75"/>
      <c r="N16" s="76"/>
      <c r="O16" s="75"/>
      <c r="P16" s="76"/>
      <c r="Q16" s="124"/>
      <c r="R16" s="107"/>
      <c r="S16" s="107"/>
      <c r="T16" s="108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39"/>
      <c r="C17" s="30"/>
      <c r="D17" s="36"/>
      <c r="E17" s="41"/>
      <c r="F17" s="42"/>
      <c r="G17" s="37"/>
      <c r="H17" s="43"/>
      <c r="I17" s="26"/>
      <c r="J17" s="26"/>
      <c r="K17" s="26"/>
      <c r="L17" s="26"/>
      <c r="M17" s="26"/>
      <c r="N17" s="68"/>
      <c r="O17" s="26"/>
      <c r="P17" s="68"/>
      <c r="Q17" s="117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/>
      <c r="L18" s="41"/>
      <c r="M18" s="26"/>
      <c r="N18" s="68"/>
      <c r="O18" s="26"/>
      <c r="P18" s="68"/>
      <c r="Q18" s="117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26"/>
      <c r="L19" s="26"/>
      <c r="M19" s="26"/>
      <c r="N19" s="68"/>
      <c r="O19" s="26"/>
      <c r="P19" s="68"/>
      <c r="Q19" s="102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39"/>
      <c r="C21" s="30"/>
      <c r="D21" s="36"/>
      <c r="E21" s="24"/>
      <c r="F21" s="24"/>
      <c r="G21" s="37"/>
      <c r="H21" s="38"/>
      <c r="I21" s="26"/>
      <c r="J21" s="26"/>
      <c r="K21" s="26"/>
      <c r="L21" s="26"/>
      <c r="M21" s="26"/>
      <c r="N21" s="68"/>
      <c r="O21" s="26"/>
      <c r="P21" s="68"/>
      <c r="Q21" s="102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/>
      <c r="L22" s="75"/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/>
      <c r="L23" s="75"/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0</v>
      </c>
      <c r="D25" s="57">
        <f>SUM(D8:D24)</f>
        <v>363410</v>
      </c>
      <c r="E25" s="58"/>
      <c r="F25" s="58"/>
      <c r="G25" s="58"/>
      <c r="H25" s="56" t="s">
        <v>54</v>
      </c>
      <c r="I25" s="69">
        <f>SUM(I8:I24)</f>
        <v>0</v>
      </c>
      <c r="J25" s="58"/>
      <c r="K25" s="69">
        <f>SUM(K8:K17)</f>
        <v>0</v>
      </c>
      <c r="L25" s="69"/>
      <c r="M25" s="69">
        <f>SUM(M8:M24)</f>
        <v>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363410</v>
      </c>
      <c r="U25" s="109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363410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v>363410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363410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/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44">
        <v>2</v>
      </c>
      <c r="B12" s="125">
        <v>44893</v>
      </c>
      <c r="C12" s="46">
        <v>1732174.69</v>
      </c>
      <c r="D12" s="118"/>
      <c r="E12" s="48" t="s">
        <v>61</v>
      </c>
      <c r="F12" s="49" t="s">
        <v>62</v>
      </c>
      <c r="G12" s="119"/>
      <c r="H12" s="116">
        <v>0.02</v>
      </c>
      <c r="I12" s="75">
        <v>34643.5</v>
      </c>
      <c r="J12" s="119"/>
      <c r="K12" s="52">
        <v>17321.75</v>
      </c>
      <c r="L12" s="52" t="s">
        <v>63</v>
      </c>
      <c r="M12" s="75">
        <v>700</v>
      </c>
      <c r="N12" s="76" t="s">
        <v>64</v>
      </c>
      <c r="O12" s="121"/>
      <c r="P12" s="107"/>
      <c r="Q12" s="123" t="s">
        <v>65</v>
      </c>
      <c r="R12" s="107">
        <v>310360</v>
      </c>
      <c r="S12" s="107"/>
      <c r="T12" s="122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118">
        <v>-200000</v>
      </c>
      <c r="E13" s="49" t="s">
        <v>18</v>
      </c>
      <c r="F13" s="48"/>
      <c r="G13" s="31"/>
      <c r="H13" s="27"/>
      <c r="I13" s="26"/>
      <c r="J13" s="31"/>
      <c r="K13" s="101">
        <f>953.49+519.65+35596.98</f>
        <v>37070.12</v>
      </c>
      <c r="L13" s="52" t="s">
        <v>66</v>
      </c>
      <c r="M13" s="26"/>
      <c r="N13" s="68"/>
      <c r="O13" s="73"/>
      <c r="P13" s="72"/>
      <c r="Q13" s="123" t="s">
        <v>52</v>
      </c>
      <c r="R13" s="107">
        <v>719993.96</v>
      </c>
      <c r="S13" s="107"/>
      <c r="T13" s="122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44"/>
      <c r="B14" s="114"/>
      <c r="C14" s="54"/>
      <c r="D14" s="118"/>
      <c r="E14" s="49"/>
      <c r="F14" s="49"/>
      <c r="G14" s="119"/>
      <c r="H14" s="116"/>
      <c r="I14" s="75"/>
      <c r="J14" s="119"/>
      <c r="K14" s="52"/>
      <c r="L14" s="52"/>
      <c r="M14" s="75"/>
      <c r="N14" s="76"/>
      <c r="O14" s="121"/>
      <c r="P14" s="107"/>
      <c r="Q14" s="106"/>
      <c r="R14" s="107"/>
      <c r="S14" s="107"/>
      <c r="T14" s="122"/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2"/>
      <c r="B15" s="45"/>
      <c r="C15" s="54"/>
      <c r="D15" s="120"/>
      <c r="E15" s="49"/>
      <c r="F15" s="49"/>
      <c r="G15" s="119"/>
      <c r="H15" s="116"/>
      <c r="I15" s="75"/>
      <c r="J15" s="119"/>
      <c r="K15" s="101"/>
      <c r="L15" s="101"/>
      <c r="M15" s="75"/>
      <c r="N15" s="76"/>
      <c r="O15" s="121"/>
      <c r="P15" s="107"/>
      <c r="Q15" s="123"/>
      <c r="R15" s="107"/>
      <c r="S15" s="107"/>
      <c r="T15" s="122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4"/>
      <c r="C16" s="54"/>
      <c r="D16" s="47"/>
      <c r="E16" s="49"/>
      <c r="F16" s="49"/>
      <c r="G16" s="115"/>
      <c r="H16" s="116"/>
      <c r="I16" s="75"/>
      <c r="J16" s="75"/>
      <c r="K16" s="52"/>
      <c r="L16" s="52"/>
      <c r="M16" s="75"/>
      <c r="N16" s="76"/>
      <c r="O16" s="75"/>
      <c r="P16" s="76"/>
      <c r="Q16" s="124"/>
      <c r="R16" s="107"/>
      <c r="S16" s="107"/>
      <c r="T16" s="108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39"/>
      <c r="C17" s="30"/>
      <c r="D17" s="36"/>
      <c r="E17" s="41"/>
      <c r="F17" s="42"/>
      <c r="G17" s="37"/>
      <c r="H17" s="43"/>
      <c r="I17" s="26"/>
      <c r="J17" s="26"/>
      <c r="K17" s="26"/>
      <c r="L17" s="26"/>
      <c r="M17" s="26"/>
      <c r="N17" s="68"/>
      <c r="O17" s="26"/>
      <c r="P17" s="68"/>
      <c r="Q17" s="117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/>
      <c r="L18" s="41"/>
      <c r="M18" s="26"/>
      <c r="N18" s="68"/>
      <c r="O18" s="26"/>
      <c r="P18" s="68"/>
      <c r="Q18" s="117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26"/>
      <c r="L19" s="26"/>
      <c r="M19" s="26"/>
      <c r="N19" s="68"/>
      <c r="O19" s="26"/>
      <c r="P19" s="68"/>
      <c r="Q19" s="102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39"/>
      <c r="C21" s="30"/>
      <c r="D21" s="36"/>
      <c r="E21" s="24"/>
      <c r="F21" s="24"/>
      <c r="G21" s="37"/>
      <c r="H21" s="38"/>
      <c r="I21" s="26"/>
      <c r="J21" s="26"/>
      <c r="K21" s="26"/>
      <c r="L21" s="26"/>
      <c r="M21" s="26"/>
      <c r="N21" s="68"/>
      <c r="O21" s="26"/>
      <c r="P21" s="68"/>
      <c r="Q21" s="102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/>
      <c r="L22" s="75"/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/>
      <c r="L23" s="75"/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1732174.69</v>
      </c>
      <c r="D25" s="57">
        <f>SUM(D8:D24)</f>
        <v>163410</v>
      </c>
      <c r="E25" s="58"/>
      <c r="F25" s="58"/>
      <c r="G25" s="58"/>
      <c r="H25" s="56" t="s">
        <v>54</v>
      </c>
      <c r="I25" s="69">
        <f>SUM(I8:I24)</f>
        <v>34643.5</v>
      </c>
      <c r="J25" s="58"/>
      <c r="K25" s="69">
        <f>SUM(K8:K17)</f>
        <v>54391.87</v>
      </c>
      <c r="L25" s="69"/>
      <c r="M25" s="69">
        <f>SUM(M8:M24)</f>
        <v>700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1030353.96</v>
      </c>
      <c r="U25" s="109">
        <f>D25+C25-T25-I25-K25-M25-O25</f>
        <v>775495.36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363410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v>363410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363410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/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>
        <v>2</v>
      </c>
      <c r="B12" s="21">
        <v>44893</v>
      </c>
      <c r="C12" s="22">
        <v>1732174.69</v>
      </c>
      <c r="D12" s="23"/>
      <c r="E12" s="25" t="s">
        <v>61</v>
      </c>
      <c r="F12" s="24" t="s">
        <v>62</v>
      </c>
      <c r="G12" s="31"/>
      <c r="H12" s="27">
        <v>0.02</v>
      </c>
      <c r="I12" s="26">
        <v>34643.5</v>
      </c>
      <c r="J12" s="31"/>
      <c r="K12" s="33">
        <v>17321.75</v>
      </c>
      <c r="L12" s="33" t="s">
        <v>63</v>
      </c>
      <c r="M12" s="26">
        <v>700</v>
      </c>
      <c r="N12" s="68" t="s">
        <v>64</v>
      </c>
      <c r="O12" s="69"/>
      <c r="P12" s="9"/>
      <c r="Q12" s="98" t="s">
        <v>65</v>
      </c>
      <c r="R12" s="9">
        <v>310360</v>
      </c>
      <c r="S12" s="9"/>
      <c r="T12" s="100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>
        <v>-200000</v>
      </c>
      <c r="E13" s="24" t="s">
        <v>18</v>
      </c>
      <c r="F13" s="25"/>
      <c r="G13" s="31"/>
      <c r="H13" s="27"/>
      <c r="I13" s="26"/>
      <c r="J13" s="31"/>
      <c r="K13" s="70">
        <f>953.49+519.65+35596.98</f>
        <v>37070.12</v>
      </c>
      <c r="L13" s="33" t="s">
        <v>66</v>
      </c>
      <c r="M13" s="26"/>
      <c r="N13" s="68"/>
      <c r="O13" s="73"/>
      <c r="P13" s="72"/>
      <c r="Q13" s="98" t="s">
        <v>52</v>
      </c>
      <c r="R13" s="9">
        <v>719993.96</v>
      </c>
      <c r="S13" s="9"/>
      <c r="T13" s="100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44">
        <v>3</v>
      </c>
      <c r="B14" s="114">
        <v>44908</v>
      </c>
      <c r="C14" s="54"/>
      <c r="D14" s="118"/>
      <c r="E14" s="49"/>
      <c r="F14" s="49"/>
      <c r="G14" s="119"/>
      <c r="H14" s="116"/>
      <c r="I14" s="75"/>
      <c r="J14" s="119"/>
      <c r="K14" s="52">
        <v>21694.19</v>
      </c>
      <c r="L14" s="52" t="s">
        <v>67</v>
      </c>
      <c r="M14" s="75">
        <v>200</v>
      </c>
      <c r="N14" s="76" t="s">
        <v>64</v>
      </c>
      <c r="O14" s="121"/>
      <c r="P14" s="107"/>
      <c r="Q14" s="106" t="s">
        <v>68</v>
      </c>
      <c r="R14" s="107">
        <v>235200</v>
      </c>
      <c r="S14" s="107"/>
      <c r="T14" s="122">
        <v>235200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52"/>
      <c r="B15" s="45"/>
      <c r="C15" s="54"/>
      <c r="D15" s="120"/>
      <c r="E15" s="49"/>
      <c r="F15" s="49"/>
      <c r="G15" s="119"/>
      <c r="H15" s="116"/>
      <c r="I15" s="75"/>
      <c r="J15" s="119"/>
      <c r="K15" s="101"/>
      <c r="L15" s="101"/>
      <c r="M15" s="75"/>
      <c r="N15" s="76"/>
      <c r="O15" s="121"/>
      <c r="P15" s="107"/>
      <c r="Q15" s="123" t="s">
        <v>69</v>
      </c>
      <c r="R15" s="107">
        <v>240000</v>
      </c>
      <c r="S15" s="107"/>
      <c r="T15" s="122">
        <v>240000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4"/>
      <c r="C16" s="54"/>
      <c r="D16" s="47"/>
      <c r="E16" s="49"/>
      <c r="F16" s="49"/>
      <c r="G16" s="115"/>
      <c r="H16" s="116"/>
      <c r="I16" s="75"/>
      <c r="J16" s="75"/>
      <c r="K16" s="52"/>
      <c r="L16" s="52"/>
      <c r="M16" s="75"/>
      <c r="N16" s="76"/>
      <c r="O16" s="75"/>
      <c r="P16" s="76"/>
      <c r="Q16" s="124"/>
      <c r="R16" s="107"/>
      <c r="S16" s="107"/>
      <c r="T16" s="108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39"/>
      <c r="C17" s="30"/>
      <c r="D17" s="36"/>
      <c r="E17" s="41"/>
      <c r="F17" s="42"/>
      <c r="G17" s="37"/>
      <c r="H17" s="43"/>
      <c r="I17" s="26"/>
      <c r="J17" s="26"/>
      <c r="K17" s="26"/>
      <c r="L17" s="26"/>
      <c r="M17" s="26"/>
      <c r="N17" s="68"/>
      <c r="O17" s="26"/>
      <c r="P17" s="68"/>
      <c r="Q17" s="117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/>
      <c r="L18" s="41"/>
      <c r="M18" s="26"/>
      <c r="N18" s="68"/>
      <c r="O18" s="26"/>
      <c r="P18" s="68"/>
      <c r="Q18" s="117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26"/>
      <c r="L19" s="26"/>
      <c r="M19" s="26"/>
      <c r="N19" s="68"/>
      <c r="O19" s="26"/>
      <c r="P19" s="68"/>
      <c r="Q19" s="102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39"/>
      <c r="C21" s="30"/>
      <c r="D21" s="36"/>
      <c r="E21" s="24"/>
      <c r="F21" s="24"/>
      <c r="G21" s="37"/>
      <c r="H21" s="38"/>
      <c r="I21" s="26"/>
      <c r="J21" s="26"/>
      <c r="K21" s="26"/>
      <c r="L21" s="26"/>
      <c r="M21" s="26"/>
      <c r="N21" s="68"/>
      <c r="O21" s="26"/>
      <c r="P21" s="68"/>
      <c r="Q21" s="102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/>
      <c r="L22" s="75"/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/>
      <c r="L23" s="75"/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1732174.69</v>
      </c>
      <c r="D25" s="57">
        <f>SUM(D8:D24)</f>
        <v>163410</v>
      </c>
      <c r="E25" s="58"/>
      <c r="F25" s="58"/>
      <c r="G25" s="58"/>
      <c r="H25" s="56" t="s">
        <v>54</v>
      </c>
      <c r="I25" s="69">
        <f>SUM(I8:I24)</f>
        <v>34643.5</v>
      </c>
      <c r="J25" s="58"/>
      <c r="K25" s="69">
        <f>SUM(K8:K17)</f>
        <v>76086.06</v>
      </c>
      <c r="L25" s="69"/>
      <c r="M25" s="69">
        <f>SUM(M8:M24)</f>
        <v>900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1505553.96</v>
      </c>
      <c r="U25" s="109">
        <f>D25+C25-T25-I25-K25-M25-O25</f>
        <v>278401.17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475200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v>475200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475200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/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>
        <v>2</v>
      </c>
      <c r="B12" s="21">
        <v>44893</v>
      </c>
      <c r="C12" s="22">
        <v>1732174.69</v>
      </c>
      <c r="D12" s="23"/>
      <c r="E12" s="25" t="s">
        <v>61</v>
      </c>
      <c r="F12" s="24" t="s">
        <v>62</v>
      </c>
      <c r="G12" s="31"/>
      <c r="H12" s="27">
        <v>0.02</v>
      </c>
      <c r="I12" s="26">
        <v>34643.5</v>
      </c>
      <c r="J12" s="31"/>
      <c r="K12" s="33">
        <v>17321.75</v>
      </c>
      <c r="L12" s="33" t="s">
        <v>63</v>
      </c>
      <c r="M12" s="26">
        <v>700</v>
      </c>
      <c r="N12" s="68" t="s">
        <v>64</v>
      </c>
      <c r="O12" s="69"/>
      <c r="P12" s="9"/>
      <c r="Q12" s="98" t="s">
        <v>65</v>
      </c>
      <c r="R12" s="9">
        <v>310360</v>
      </c>
      <c r="S12" s="9"/>
      <c r="T12" s="100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>
        <v>-200000</v>
      </c>
      <c r="E13" s="24" t="s">
        <v>18</v>
      </c>
      <c r="F13" s="25"/>
      <c r="G13" s="31"/>
      <c r="H13" s="27"/>
      <c r="I13" s="26"/>
      <c r="J13" s="31"/>
      <c r="K13" s="70">
        <f>953.49+519.65+35596.98</f>
        <v>37070.12</v>
      </c>
      <c r="L13" s="33" t="s">
        <v>66</v>
      </c>
      <c r="M13" s="26"/>
      <c r="N13" s="68"/>
      <c r="O13" s="73"/>
      <c r="P13" s="72"/>
      <c r="Q13" s="98" t="s">
        <v>52</v>
      </c>
      <c r="R13" s="9">
        <v>719993.96</v>
      </c>
      <c r="S13" s="9"/>
      <c r="T13" s="100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3</v>
      </c>
      <c r="B14" s="32">
        <v>44908</v>
      </c>
      <c r="C14" s="30"/>
      <c r="D14" s="23"/>
      <c r="E14" s="24"/>
      <c r="F14" s="24"/>
      <c r="G14" s="31"/>
      <c r="H14" s="27"/>
      <c r="I14" s="26"/>
      <c r="J14" s="31"/>
      <c r="K14" s="33">
        <v>21694.19</v>
      </c>
      <c r="L14" s="33" t="s">
        <v>67</v>
      </c>
      <c r="M14" s="26">
        <v>200</v>
      </c>
      <c r="N14" s="68" t="s">
        <v>64</v>
      </c>
      <c r="O14" s="69"/>
      <c r="P14" s="9"/>
      <c r="Q14" s="102" t="s">
        <v>68</v>
      </c>
      <c r="R14" s="9">
        <v>235200</v>
      </c>
      <c r="S14" s="9"/>
      <c r="T14" s="100">
        <v>235200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33"/>
      <c r="B15" s="34"/>
      <c r="C15" s="30"/>
      <c r="D15" s="35"/>
      <c r="E15" s="24"/>
      <c r="F15" s="24"/>
      <c r="G15" s="31"/>
      <c r="H15" s="27"/>
      <c r="I15" s="26"/>
      <c r="J15" s="31"/>
      <c r="K15" s="70"/>
      <c r="L15" s="70"/>
      <c r="M15" s="26"/>
      <c r="N15" s="68"/>
      <c r="O15" s="69"/>
      <c r="P15" s="9"/>
      <c r="Q15" s="98" t="s">
        <v>69</v>
      </c>
      <c r="R15" s="9">
        <v>240000</v>
      </c>
      <c r="S15" s="9"/>
      <c r="T15" s="100">
        <v>240000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44">
        <v>4</v>
      </c>
      <c r="B16" s="114">
        <v>44922</v>
      </c>
      <c r="C16" s="54"/>
      <c r="D16" s="47"/>
      <c r="E16" s="49"/>
      <c r="F16" s="49"/>
      <c r="G16" s="115"/>
      <c r="H16" s="116"/>
      <c r="I16" s="75"/>
      <c r="J16" s="75"/>
      <c r="K16" s="52"/>
      <c r="L16" s="52"/>
      <c r="M16" s="75">
        <v>100</v>
      </c>
      <c r="N16" s="76" t="s">
        <v>64</v>
      </c>
      <c r="O16" s="75"/>
      <c r="P16" s="76"/>
      <c r="Q16" s="106" t="s">
        <v>70</v>
      </c>
      <c r="R16" s="107">
        <v>320000</v>
      </c>
      <c r="S16" s="107"/>
      <c r="T16" s="108">
        <v>270000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3"/>
      <c r="B17" s="39"/>
      <c r="C17" s="30"/>
      <c r="D17" s="36"/>
      <c r="E17" s="41"/>
      <c r="F17" s="42"/>
      <c r="G17" s="37"/>
      <c r="H17" s="43"/>
      <c r="I17" s="26"/>
      <c r="J17" s="26"/>
      <c r="K17" s="26"/>
      <c r="L17" s="26"/>
      <c r="M17" s="26"/>
      <c r="N17" s="68"/>
      <c r="O17" s="26"/>
      <c r="P17" s="68"/>
      <c r="Q17" s="117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/>
      <c r="L18" s="41"/>
      <c r="M18" s="26"/>
      <c r="N18" s="68"/>
      <c r="O18" s="26"/>
      <c r="P18" s="68"/>
      <c r="Q18" s="117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26"/>
      <c r="L19" s="26"/>
      <c r="M19" s="26"/>
      <c r="N19" s="68"/>
      <c r="O19" s="26"/>
      <c r="P19" s="68"/>
      <c r="Q19" s="102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3"/>
      <c r="B21" s="39"/>
      <c r="C21" s="30"/>
      <c r="D21" s="36"/>
      <c r="E21" s="24"/>
      <c r="F21" s="24"/>
      <c r="G21" s="37"/>
      <c r="H21" s="38"/>
      <c r="I21" s="26"/>
      <c r="J21" s="26"/>
      <c r="K21" s="26"/>
      <c r="L21" s="26"/>
      <c r="M21" s="26"/>
      <c r="N21" s="68"/>
      <c r="O21" s="26"/>
      <c r="P21" s="68"/>
      <c r="Q21" s="102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/>
      <c r="L22" s="75"/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/>
      <c r="L23" s="75"/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1732174.69</v>
      </c>
      <c r="D25" s="57">
        <f>SUM(D8:D24)</f>
        <v>163410</v>
      </c>
      <c r="E25" s="58"/>
      <c r="F25" s="58"/>
      <c r="G25" s="58"/>
      <c r="H25" s="56" t="s">
        <v>54</v>
      </c>
      <c r="I25" s="69">
        <f>SUM(I8:I24)</f>
        <v>34643.5</v>
      </c>
      <c r="J25" s="58"/>
      <c r="K25" s="69">
        <f>SUM(K8:K17)</f>
        <v>76086.06</v>
      </c>
      <c r="L25" s="69"/>
      <c r="M25" s="69">
        <f>SUM(M8:M24)</f>
        <v>1000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1775553.96</v>
      </c>
      <c r="U25" s="109">
        <f>D25+C25-T25-I25-K25-M25-O25</f>
        <v>8301.16999999998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270000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v>270000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270000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5" workbookViewId="0">
      <selection activeCell="A1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/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>
        <v>2</v>
      </c>
      <c r="B12" s="21">
        <v>44893</v>
      </c>
      <c r="C12" s="22">
        <v>1732174.69</v>
      </c>
      <c r="D12" s="23"/>
      <c r="E12" s="25" t="s">
        <v>61</v>
      </c>
      <c r="F12" s="24" t="s">
        <v>62</v>
      </c>
      <c r="G12" s="31"/>
      <c r="H12" s="27">
        <v>0.02</v>
      </c>
      <c r="I12" s="26">
        <v>34643.5</v>
      </c>
      <c r="J12" s="31"/>
      <c r="K12" s="33">
        <v>17321.75</v>
      </c>
      <c r="L12" s="33" t="s">
        <v>63</v>
      </c>
      <c r="M12" s="26">
        <v>700</v>
      </c>
      <c r="N12" s="68" t="s">
        <v>64</v>
      </c>
      <c r="O12" s="69"/>
      <c r="P12" s="9"/>
      <c r="Q12" s="98" t="s">
        <v>65</v>
      </c>
      <c r="R12" s="9">
        <v>310360</v>
      </c>
      <c r="S12" s="9"/>
      <c r="T12" s="100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>
        <v>-200000</v>
      </c>
      <c r="E13" s="24" t="s">
        <v>18</v>
      </c>
      <c r="F13" s="25"/>
      <c r="G13" s="31"/>
      <c r="H13" s="27"/>
      <c r="I13" s="26"/>
      <c r="J13" s="31"/>
      <c r="K13" s="70">
        <f>953.49+519.65+35596.98</f>
        <v>37070.12</v>
      </c>
      <c r="L13" s="33" t="s">
        <v>66</v>
      </c>
      <c r="M13" s="26"/>
      <c r="N13" s="68"/>
      <c r="O13" s="73"/>
      <c r="P13" s="72"/>
      <c r="Q13" s="98" t="s">
        <v>52</v>
      </c>
      <c r="R13" s="9">
        <v>719993.96</v>
      </c>
      <c r="S13" s="9"/>
      <c r="T13" s="100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3</v>
      </c>
      <c r="B14" s="32">
        <v>44908</v>
      </c>
      <c r="C14" s="30"/>
      <c r="D14" s="23"/>
      <c r="E14" s="24"/>
      <c r="F14" s="24"/>
      <c r="G14" s="31"/>
      <c r="H14" s="27"/>
      <c r="I14" s="26"/>
      <c r="J14" s="31"/>
      <c r="K14" s="33">
        <v>21694.19</v>
      </c>
      <c r="L14" s="33" t="s">
        <v>67</v>
      </c>
      <c r="M14" s="26">
        <v>200</v>
      </c>
      <c r="N14" s="68" t="s">
        <v>64</v>
      </c>
      <c r="O14" s="69"/>
      <c r="P14" s="9"/>
      <c r="Q14" s="102" t="s">
        <v>68</v>
      </c>
      <c r="R14" s="9">
        <v>235200</v>
      </c>
      <c r="S14" s="9"/>
      <c r="T14" s="100">
        <v>235200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33"/>
      <c r="B15" s="34"/>
      <c r="C15" s="30"/>
      <c r="D15" s="35"/>
      <c r="E15" s="24"/>
      <c r="F15" s="24"/>
      <c r="G15" s="31"/>
      <c r="H15" s="27"/>
      <c r="I15" s="26"/>
      <c r="J15" s="31"/>
      <c r="K15" s="70"/>
      <c r="L15" s="70"/>
      <c r="M15" s="26"/>
      <c r="N15" s="68"/>
      <c r="O15" s="69"/>
      <c r="P15" s="9"/>
      <c r="Q15" s="98" t="s">
        <v>69</v>
      </c>
      <c r="R15" s="9">
        <v>240000</v>
      </c>
      <c r="S15" s="9"/>
      <c r="T15" s="100">
        <v>240000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20">
        <v>4</v>
      </c>
      <c r="B16" s="32">
        <v>44922</v>
      </c>
      <c r="C16" s="30"/>
      <c r="D16" s="36"/>
      <c r="E16" s="24"/>
      <c r="F16" s="24"/>
      <c r="G16" s="29"/>
      <c r="H16" s="27"/>
      <c r="I16" s="26"/>
      <c r="J16" s="26"/>
      <c r="K16" s="33"/>
      <c r="L16" s="33"/>
      <c r="M16" s="26">
        <v>100</v>
      </c>
      <c r="N16" s="68" t="s">
        <v>64</v>
      </c>
      <c r="O16" s="26"/>
      <c r="P16" s="68"/>
      <c r="Q16" s="102" t="s">
        <v>70</v>
      </c>
      <c r="R16" s="9">
        <v>320000</v>
      </c>
      <c r="S16" s="9"/>
      <c r="T16" s="104">
        <v>270000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44">
        <v>5</v>
      </c>
      <c r="B17" s="45">
        <v>44945</v>
      </c>
      <c r="C17" s="46">
        <v>754155.35</v>
      </c>
      <c r="D17" s="47"/>
      <c r="E17" s="48" t="s">
        <v>61</v>
      </c>
      <c r="F17" s="49" t="s">
        <v>62</v>
      </c>
      <c r="G17" s="50"/>
      <c r="H17" s="51">
        <v>0.02</v>
      </c>
      <c r="I17" s="75">
        <v>27922.63</v>
      </c>
      <c r="J17" s="75"/>
      <c r="K17" s="75">
        <v>54243.83</v>
      </c>
      <c r="L17" s="113" t="s">
        <v>71</v>
      </c>
      <c r="M17" s="75">
        <v>300</v>
      </c>
      <c r="N17" s="76" t="s">
        <v>64</v>
      </c>
      <c r="O17" s="75"/>
      <c r="P17" s="76"/>
      <c r="Q17" s="106" t="s">
        <v>65</v>
      </c>
      <c r="R17" s="107">
        <v>32974.5</v>
      </c>
      <c r="S17" s="107"/>
      <c r="T17" s="108">
        <v>32974.5</v>
      </c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112">
        <v>16139.62</v>
      </c>
      <c r="L18" s="113" t="s">
        <v>71</v>
      </c>
      <c r="M18" s="26"/>
      <c r="N18" s="68"/>
      <c r="O18" s="26"/>
      <c r="P18" s="68"/>
      <c r="Q18" s="106" t="s">
        <v>72</v>
      </c>
      <c r="R18" s="107">
        <v>175000.4</v>
      </c>
      <c r="S18" s="107"/>
      <c r="T18" s="108">
        <v>175000.4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75">
        <v>7541.55</v>
      </c>
      <c r="L19" s="112" t="s">
        <v>73</v>
      </c>
      <c r="M19" s="26"/>
      <c r="N19" s="68"/>
      <c r="O19" s="26"/>
      <c r="P19" s="68"/>
      <c r="Q19" s="106" t="s">
        <v>70</v>
      </c>
      <c r="R19" s="107">
        <v>320000</v>
      </c>
      <c r="S19" s="107"/>
      <c r="T19" s="108">
        <v>50000</v>
      </c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6" t="s">
        <v>74</v>
      </c>
      <c r="R20" s="107">
        <v>402000</v>
      </c>
      <c r="S20" s="107"/>
      <c r="T20" s="108">
        <v>402000</v>
      </c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3"/>
      <c r="B21" s="39"/>
      <c r="C21" s="30"/>
      <c r="D21" s="36"/>
      <c r="E21" s="24"/>
      <c r="F21" s="24"/>
      <c r="G21" s="37"/>
      <c r="H21" s="38"/>
      <c r="I21" s="26"/>
      <c r="J21" s="26"/>
      <c r="K21" s="26"/>
      <c r="L21" s="26"/>
      <c r="M21" s="26"/>
      <c r="N21" s="68"/>
      <c r="O21" s="26"/>
      <c r="P21" s="68"/>
      <c r="Q21" s="106"/>
      <c r="R21" s="107"/>
      <c r="S21" s="107"/>
      <c r="T21" s="108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/>
      <c r="L22" s="75"/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/>
      <c r="L23" s="75"/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2486330.04</v>
      </c>
      <c r="D25" s="57">
        <f>SUM(D8:D24)</f>
        <v>163410</v>
      </c>
      <c r="E25" s="58"/>
      <c r="F25" s="58"/>
      <c r="G25" s="58"/>
      <c r="H25" s="56" t="s">
        <v>54</v>
      </c>
      <c r="I25" s="69">
        <f>SUM(I8:I24)</f>
        <v>62566.13</v>
      </c>
      <c r="J25" s="58"/>
      <c r="K25" s="69">
        <f>SUM(K8:K24)</f>
        <v>154011.06</v>
      </c>
      <c r="L25" s="69"/>
      <c r="M25" s="69">
        <f>SUM(M8:M24)</f>
        <v>1300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2435528.86</v>
      </c>
      <c r="U25" s="109">
        <f>D25+C25-T25-I25-K25-M25-O25</f>
        <v>-3666.00999999983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659974.9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f>T17+T18+T19+T20</f>
        <v>659974.9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659974.9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 t="s">
        <v>75</v>
      </c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>
        <v>3106773.14</v>
      </c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>
        <v>2</v>
      </c>
      <c r="B12" s="21">
        <v>44893</v>
      </c>
      <c r="C12" s="22">
        <v>1732174.69</v>
      </c>
      <c r="D12" s="23"/>
      <c r="E12" s="25" t="s">
        <v>61</v>
      </c>
      <c r="F12" s="24" t="s">
        <v>62</v>
      </c>
      <c r="G12" s="31"/>
      <c r="H12" s="27">
        <v>0.02</v>
      </c>
      <c r="I12" s="26">
        <v>34643.5</v>
      </c>
      <c r="J12" s="31"/>
      <c r="K12" s="33">
        <v>17321.75</v>
      </c>
      <c r="L12" s="33" t="s">
        <v>63</v>
      </c>
      <c r="M12" s="26">
        <v>700</v>
      </c>
      <c r="N12" s="68" t="s">
        <v>64</v>
      </c>
      <c r="O12" s="69"/>
      <c r="P12" s="9"/>
      <c r="Q12" s="98" t="s">
        <v>65</v>
      </c>
      <c r="R12" s="9">
        <v>310360</v>
      </c>
      <c r="S12" s="9"/>
      <c r="T12" s="100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>
        <v>-200000</v>
      </c>
      <c r="E13" s="24" t="s">
        <v>18</v>
      </c>
      <c r="F13" s="25"/>
      <c r="G13" s="31"/>
      <c r="H13" s="27"/>
      <c r="I13" s="26"/>
      <c r="J13" s="31"/>
      <c r="K13" s="70">
        <f>953.49+519.65+35596.98</f>
        <v>37070.12</v>
      </c>
      <c r="L13" s="33" t="s">
        <v>66</v>
      </c>
      <c r="M13" s="26"/>
      <c r="N13" s="68"/>
      <c r="O13" s="73"/>
      <c r="P13" s="72"/>
      <c r="Q13" s="98" t="s">
        <v>52</v>
      </c>
      <c r="R13" s="9">
        <v>719993.96</v>
      </c>
      <c r="S13" s="9"/>
      <c r="T13" s="100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3</v>
      </c>
      <c r="B14" s="32">
        <v>44908</v>
      </c>
      <c r="C14" s="30"/>
      <c r="D14" s="23"/>
      <c r="E14" s="24"/>
      <c r="F14" s="24"/>
      <c r="G14" s="31"/>
      <c r="H14" s="27"/>
      <c r="I14" s="26"/>
      <c r="J14" s="31"/>
      <c r="K14" s="33">
        <v>21694.19</v>
      </c>
      <c r="L14" s="33" t="s">
        <v>67</v>
      </c>
      <c r="M14" s="26">
        <v>200</v>
      </c>
      <c r="N14" s="68" t="s">
        <v>64</v>
      </c>
      <c r="O14" s="69"/>
      <c r="P14" s="9"/>
      <c r="Q14" s="102" t="s">
        <v>68</v>
      </c>
      <c r="R14" s="9">
        <v>235200</v>
      </c>
      <c r="S14" s="9"/>
      <c r="T14" s="100">
        <v>235200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33"/>
      <c r="B15" s="34"/>
      <c r="C15" s="30"/>
      <c r="D15" s="35"/>
      <c r="E15" s="24"/>
      <c r="F15" s="24"/>
      <c r="G15" s="31"/>
      <c r="H15" s="27"/>
      <c r="I15" s="26"/>
      <c r="J15" s="31"/>
      <c r="K15" s="70"/>
      <c r="L15" s="70"/>
      <c r="M15" s="26"/>
      <c r="N15" s="68"/>
      <c r="O15" s="69"/>
      <c r="P15" s="9"/>
      <c r="Q15" s="98" t="s">
        <v>69</v>
      </c>
      <c r="R15" s="9">
        <v>240000</v>
      </c>
      <c r="S15" s="9"/>
      <c r="T15" s="100">
        <v>240000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20">
        <v>4</v>
      </c>
      <c r="B16" s="32">
        <v>44922</v>
      </c>
      <c r="C16" s="30"/>
      <c r="D16" s="36"/>
      <c r="E16" s="24"/>
      <c r="F16" s="24"/>
      <c r="G16" s="29"/>
      <c r="H16" s="27"/>
      <c r="I16" s="26"/>
      <c r="J16" s="26"/>
      <c r="K16" s="33"/>
      <c r="L16" s="33"/>
      <c r="M16" s="26">
        <v>100</v>
      </c>
      <c r="N16" s="68" t="s">
        <v>64</v>
      </c>
      <c r="O16" s="26"/>
      <c r="P16" s="68"/>
      <c r="Q16" s="102" t="s">
        <v>70</v>
      </c>
      <c r="R16" s="9">
        <v>320000</v>
      </c>
      <c r="S16" s="9"/>
      <c r="T16" s="104">
        <v>270000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20">
        <v>5</v>
      </c>
      <c r="B17" s="34">
        <v>44945</v>
      </c>
      <c r="C17" s="22">
        <v>754155.35</v>
      </c>
      <c r="D17" s="36"/>
      <c r="E17" s="25" t="s">
        <v>61</v>
      </c>
      <c r="F17" s="24" t="s">
        <v>62</v>
      </c>
      <c r="G17" s="37"/>
      <c r="H17" s="38">
        <v>0.02</v>
      </c>
      <c r="I17" s="26">
        <v>27922.63</v>
      </c>
      <c r="J17" s="26"/>
      <c r="K17" s="26">
        <v>54243.83</v>
      </c>
      <c r="L17" s="74" t="s">
        <v>71</v>
      </c>
      <c r="M17" s="26">
        <v>300</v>
      </c>
      <c r="N17" s="68" t="s">
        <v>64</v>
      </c>
      <c r="O17" s="26"/>
      <c r="P17" s="68"/>
      <c r="Q17" s="102" t="s">
        <v>65</v>
      </c>
      <c r="R17" s="9">
        <v>32974.5</v>
      </c>
      <c r="S17" s="9"/>
      <c r="T17" s="104">
        <v>32974.5</v>
      </c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>
        <v>16139.62</v>
      </c>
      <c r="L18" s="74" t="s">
        <v>71</v>
      </c>
      <c r="M18" s="26"/>
      <c r="N18" s="68"/>
      <c r="O18" s="26"/>
      <c r="P18" s="68"/>
      <c r="Q18" s="102" t="s">
        <v>72</v>
      </c>
      <c r="R18" s="9">
        <v>175000.4</v>
      </c>
      <c r="S18" s="9"/>
      <c r="T18" s="104">
        <v>175000.4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70"/>
      <c r="L19" s="70"/>
      <c r="M19" s="26"/>
      <c r="N19" s="68"/>
      <c r="O19" s="26"/>
      <c r="P19" s="68"/>
      <c r="Q19" s="102" t="s">
        <v>70</v>
      </c>
      <c r="R19" s="9">
        <v>320000</v>
      </c>
      <c r="S19" s="9"/>
      <c r="T19" s="104">
        <v>50000</v>
      </c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 t="s">
        <v>74</v>
      </c>
      <c r="R20" s="9">
        <v>402000</v>
      </c>
      <c r="S20" s="9"/>
      <c r="T20" s="104">
        <v>402000</v>
      </c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44">
        <v>6</v>
      </c>
      <c r="B21" s="45">
        <v>45072</v>
      </c>
      <c r="C21" s="46">
        <v>325475.99</v>
      </c>
      <c r="D21" s="47"/>
      <c r="E21" s="48" t="s">
        <v>61</v>
      </c>
      <c r="F21" s="49" t="s">
        <v>62</v>
      </c>
      <c r="G21" s="37"/>
      <c r="H21" s="51"/>
      <c r="I21" s="75"/>
      <c r="J21" s="75"/>
      <c r="K21" s="75">
        <v>13961.32</v>
      </c>
      <c r="L21" s="112" t="s">
        <v>63</v>
      </c>
      <c r="M21" s="75">
        <v>100</v>
      </c>
      <c r="N21" s="76" t="s">
        <v>64</v>
      </c>
      <c r="O21" s="75"/>
      <c r="P21" s="76"/>
      <c r="Q21" s="106" t="s">
        <v>69</v>
      </c>
      <c r="R21" s="107">
        <v>280000</v>
      </c>
      <c r="S21" s="107"/>
      <c r="T21" s="108">
        <v>250000</v>
      </c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7"/>
      <c r="E22" s="49"/>
      <c r="F22" s="49"/>
      <c r="G22" s="50"/>
      <c r="H22" s="51"/>
      <c r="I22" s="75"/>
      <c r="J22" s="75"/>
      <c r="K22" s="75">
        <v>44806.23</v>
      </c>
      <c r="L22" s="113" t="s">
        <v>71</v>
      </c>
      <c r="M22" s="75"/>
      <c r="N22" s="76"/>
      <c r="O22" s="75"/>
      <c r="P22" s="76"/>
      <c r="Q22" s="106"/>
      <c r="R22" s="107"/>
      <c r="S22" s="107"/>
      <c r="T22" s="108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7"/>
      <c r="E23" s="49"/>
      <c r="F23" s="49"/>
      <c r="G23" s="50"/>
      <c r="H23" s="51"/>
      <c r="I23" s="75"/>
      <c r="J23" s="75"/>
      <c r="K23" s="75">
        <v>13651.63</v>
      </c>
      <c r="L23" s="113" t="s">
        <v>71</v>
      </c>
      <c r="M23" s="75"/>
      <c r="N23" s="76"/>
      <c r="O23" s="75"/>
      <c r="P23" s="76"/>
      <c r="Q23" s="106"/>
      <c r="R23" s="107"/>
      <c r="S23" s="107"/>
      <c r="T23" s="108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7"/>
      <c r="E24" s="49"/>
      <c r="F24" s="49"/>
      <c r="G24" s="50"/>
      <c r="H24" s="51"/>
      <c r="I24" s="75"/>
      <c r="J24" s="75"/>
      <c r="K24" s="75"/>
      <c r="L24" s="75"/>
      <c r="M24" s="75"/>
      <c r="N24" s="76"/>
      <c r="O24" s="75"/>
      <c r="P24" s="76"/>
      <c r="Q24" s="106"/>
      <c r="R24" s="107"/>
      <c r="S24" s="107"/>
      <c r="T24" s="108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6">
        <f>SUM(C8:C24)</f>
        <v>2811806.03</v>
      </c>
      <c r="D25" s="57">
        <f>SUM(D8:D24)</f>
        <v>163410</v>
      </c>
      <c r="E25" s="58"/>
      <c r="F25" s="58"/>
      <c r="G25" s="58"/>
      <c r="H25" s="56" t="s">
        <v>54</v>
      </c>
      <c r="I25" s="69">
        <f>SUM(I8:I24)</f>
        <v>62566.13</v>
      </c>
      <c r="J25" s="58"/>
      <c r="K25" s="69">
        <f>SUM(K8:K24)</f>
        <v>218888.69</v>
      </c>
      <c r="L25" s="69"/>
      <c r="M25" s="69">
        <f>SUM(M8:M24)</f>
        <v>1400</v>
      </c>
      <c r="N25" s="56" t="s">
        <v>54</v>
      </c>
      <c r="O25" s="69">
        <f>SUM(O8:O24)</f>
        <v>0</v>
      </c>
      <c r="P25" s="56" t="s">
        <v>54</v>
      </c>
      <c r="Q25" s="56" t="s">
        <v>54</v>
      </c>
      <c r="R25" s="56"/>
      <c r="S25" s="56"/>
      <c r="T25" s="69">
        <f>SUM(T8:T24)</f>
        <v>2685528.86</v>
      </c>
      <c r="U25" s="109">
        <f>D25+C25-T25-I25-K25-M25-O25</f>
        <v>6832.35000000036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55</v>
      </c>
      <c r="B26" s="59"/>
      <c r="C26" s="59" t="s">
        <v>56</v>
      </c>
      <c r="D26" s="59"/>
      <c r="E26" s="59"/>
      <c r="F26" s="60">
        <f>O26</f>
        <v>256832.35</v>
      </c>
      <c r="G26" s="61"/>
      <c r="H26" s="62" t="s">
        <v>57</v>
      </c>
      <c r="I26" s="77"/>
      <c r="J26" s="77"/>
      <c r="K26" s="77"/>
      <c r="L26" s="77"/>
      <c r="M26" s="78"/>
      <c r="N26" s="59" t="s">
        <v>58</v>
      </c>
      <c r="O26" s="79">
        <v>256832.35</v>
      </c>
      <c r="P26" s="80"/>
      <c r="Q26" s="80"/>
      <c r="R26" s="80"/>
      <c r="S26" s="80"/>
      <c r="T26" s="80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59</v>
      </c>
      <c r="D27" s="59"/>
      <c r="E27" s="59"/>
      <c r="F27" s="60">
        <v>0</v>
      </c>
      <c r="G27" s="61"/>
      <c r="H27" s="63"/>
      <c r="I27" s="81"/>
      <c r="J27" s="81"/>
      <c r="K27" s="81"/>
      <c r="L27" s="81"/>
      <c r="M27" s="82"/>
      <c r="N27" s="59" t="s">
        <v>60</v>
      </c>
      <c r="O27" s="83">
        <f>O26</f>
        <v>256832.35</v>
      </c>
      <c r="P27" s="84"/>
      <c r="Q27" s="84"/>
      <c r="R27" s="84"/>
      <c r="S27" s="84"/>
      <c r="T27" s="84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R33" s="1">
        <f>C4-C25</f>
        <v>294967.11</v>
      </c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pans="18:18">
      <c r="R34" s="1">
        <v>163410</v>
      </c>
    </row>
    <row r="35" spans="18:18">
      <c r="R35" s="1">
        <f>R33-R34</f>
        <v>131557.11</v>
      </c>
    </row>
    <row r="38" spans="17:17">
      <c r="Q38" s="1">
        <f>310*0.07</f>
        <v>21.7</v>
      </c>
    </row>
  </sheetData>
  <autoFilter ref="A7:XFD27">
    <extLst/>
  </autoFilter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topLeftCell="A12" workbookViewId="0">
      <selection activeCell="G25" sqref="G2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5">
        <v>16303</v>
      </c>
      <c r="R2" s="67" t="s">
        <v>5</v>
      </c>
      <c r="S2" s="67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3128306.34</v>
      </c>
      <c r="D3" s="9"/>
      <c r="E3" s="9"/>
      <c r="F3" s="9" t="s">
        <v>7</v>
      </c>
      <c r="G3" s="10">
        <v>44862</v>
      </c>
      <c r="H3" s="6" t="s">
        <v>8</v>
      </c>
      <c r="I3" s="6"/>
      <c r="J3" s="33" t="s">
        <v>75</v>
      </c>
      <c r="K3" s="33"/>
      <c r="L3" s="33"/>
      <c r="M3" s="33"/>
      <c r="N3" s="33"/>
      <c r="O3" s="6" t="s">
        <v>9</v>
      </c>
      <c r="P3" s="6"/>
      <c r="Q3" s="33" t="s">
        <v>10</v>
      </c>
      <c r="R3" s="88" t="s">
        <v>11</v>
      </c>
      <c r="S3" s="89"/>
      <c r="T3" s="90" t="s">
        <v>12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>
        <v>3106773.14</v>
      </c>
      <c r="D4" s="9"/>
      <c r="E4" s="9"/>
      <c r="F4" s="9" t="s">
        <v>14</v>
      </c>
      <c r="G4" s="11"/>
      <c r="H4" s="6" t="s">
        <v>15</v>
      </c>
      <c r="I4" s="6"/>
      <c r="J4" s="33" t="s">
        <v>16</v>
      </c>
      <c r="K4" s="33"/>
      <c r="L4" s="33"/>
      <c r="M4" s="33"/>
      <c r="N4" s="33"/>
      <c r="O4" s="6" t="s">
        <v>17</v>
      </c>
      <c r="P4" s="6"/>
      <c r="Q4" s="68" t="s">
        <v>18</v>
      </c>
      <c r="R4" s="9" t="s">
        <v>19</v>
      </c>
      <c r="S4" s="68" t="s">
        <v>20</v>
      </c>
      <c r="T4" s="91" t="s">
        <v>21</v>
      </c>
      <c r="U4" s="92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3" t="s">
        <v>28</v>
      </c>
      <c r="R5" s="94"/>
      <c r="S5" s="94"/>
      <c r="T5" s="91" t="s">
        <v>29</v>
      </c>
      <c r="U5" s="95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96" t="s">
        <v>36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67" t="s">
        <v>44</v>
      </c>
      <c r="L7" s="67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20">
        <v>1</v>
      </c>
      <c r="B8" s="21">
        <v>44848</v>
      </c>
      <c r="C8" s="22"/>
      <c r="D8" s="23">
        <v>50000</v>
      </c>
      <c r="E8" s="24" t="s">
        <v>49</v>
      </c>
      <c r="F8" s="25" t="s">
        <v>50</v>
      </c>
      <c r="G8" s="26"/>
      <c r="H8" s="27"/>
      <c r="I8" s="26"/>
      <c r="J8" s="41"/>
      <c r="K8" s="33"/>
      <c r="L8" s="33"/>
      <c r="M8" s="26"/>
      <c r="N8" s="68" t="s">
        <v>51</v>
      </c>
      <c r="O8" s="69"/>
      <c r="P8" s="9"/>
      <c r="Q8" s="98" t="s">
        <v>52</v>
      </c>
      <c r="R8" s="99"/>
      <c r="S8" s="70"/>
      <c r="T8" s="100">
        <v>50000</v>
      </c>
      <c r="U8" s="10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/>
      <c r="B9" s="21">
        <v>44851</v>
      </c>
      <c r="C9" s="28"/>
      <c r="D9" s="23">
        <v>109510</v>
      </c>
      <c r="E9" s="24" t="s">
        <v>49</v>
      </c>
      <c r="F9" s="25" t="s">
        <v>50</v>
      </c>
      <c r="G9" s="29"/>
      <c r="H9" s="27"/>
      <c r="I9" s="26"/>
      <c r="J9" s="41"/>
      <c r="K9" s="70"/>
      <c r="L9" s="70"/>
      <c r="M9" s="26"/>
      <c r="N9" s="68"/>
      <c r="O9" s="69"/>
      <c r="P9" s="9"/>
      <c r="Q9" s="98" t="s">
        <v>52</v>
      </c>
      <c r="R9" s="9"/>
      <c r="S9" s="9"/>
      <c r="T9" s="100">
        <v>109510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20"/>
      <c r="B10" s="21">
        <v>44855</v>
      </c>
      <c r="C10" s="30"/>
      <c r="D10" s="23">
        <v>134200</v>
      </c>
      <c r="E10" s="24" t="s">
        <v>49</v>
      </c>
      <c r="F10" s="25" t="s">
        <v>50</v>
      </c>
      <c r="G10" s="29"/>
      <c r="H10" s="27"/>
      <c r="I10" s="26"/>
      <c r="J10" s="31"/>
      <c r="K10" s="33"/>
      <c r="L10" s="33"/>
      <c r="M10" s="26"/>
      <c r="N10" s="68"/>
      <c r="O10" s="69"/>
      <c r="P10" s="9"/>
      <c r="Q10" s="98" t="s">
        <v>52</v>
      </c>
      <c r="R10" s="9"/>
      <c r="S10" s="9"/>
      <c r="T10" s="100">
        <v>69700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/>
      <c r="B11" s="21">
        <v>44860</v>
      </c>
      <c r="C11" s="28"/>
      <c r="D11" s="23">
        <v>69700</v>
      </c>
      <c r="E11" s="24" t="s">
        <v>49</v>
      </c>
      <c r="F11" s="25" t="s">
        <v>50</v>
      </c>
      <c r="G11" s="31"/>
      <c r="H11" s="27"/>
      <c r="I11" s="26"/>
      <c r="J11" s="41"/>
      <c r="K11" s="70"/>
      <c r="L11" s="70"/>
      <c r="M11" s="26"/>
      <c r="N11" s="68"/>
      <c r="O11" s="71"/>
      <c r="P11" s="72"/>
      <c r="Q11" s="98" t="s">
        <v>52</v>
      </c>
      <c r="R11" s="9"/>
      <c r="S11" s="9"/>
      <c r="T11" s="100">
        <v>134200</v>
      </c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>
        <v>2</v>
      </c>
      <c r="B12" s="21">
        <v>44893</v>
      </c>
      <c r="C12" s="22">
        <v>1732174.69</v>
      </c>
      <c r="D12" s="23"/>
      <c r="E12" s="25" t="s">
        <v>61</v>
      </c>
      <c r="F12" s="24" t="s">
        <v>62</v>
      </c>
      <c r="G12" s="31"/>
      <c r="H12" s="27">
        <v>0.02</v>
      </c>
      <c r="I12" s="26">
        <v>34643.5</v>
      </c>
      <c r="J12" s="31"/>
      <c r="K12" s="33">
        <v>17321.75</v>
      </c>
      <c r="L12" s="33" t="s">
        <v>63</v>
      </c>
      <c r="M12" s="26">
        <v>700</v>
      </c>
      <c r="N12" s="68" t="s">
        <v>64</v>
      </c>
      <c r="O12" s="69"/>
      <c r="P12" s="9"/>
      <c r="Q12" s="98" t="s">
        <v>65</v>
      </c>
      <c r="R12" s="9">
        <v>310360</v>
      </c>
      <c r="S12" s="9"/>
      <c r="T12" s="100">
        <v>310360</v>
      </c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30"/>
      <c r="D13" s="23">
        <v>-200000</v>
      </c>
      <c r="E13" s="24" t="s">
        <v>18</v>
      </c>
      <c r="F13" s="25"/>
      <c r="G13" s="31"/>
      <c r="H13" s="27"/>
      <c r="I13" s="26"/>
      <c r="J13" s="31"/>
      <c r="K13" s="70">
        <f>953.49+519.65+35596.98</f>
        <v>37070.12</v>
      </c>
      <c r="L13" s="33" t="s">
        <v>66</v>
      </c>
      <c r="M13" s="26"/>
      <c r="N13" s="68"/>
      <c r="O13" s="73"/>
      <c r="P13" s="72"/>
      <c r="Q13" s="98" t="s">
        <v>52</v>
      </c>
      <c r="R13" s="9">
        <v>719993.96</v>
      </c>
      <c r="S13" s="9"/>
      <c r="T13" s="100">
        <v>356583.96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3</v>
      </c>
      <c r="B14" s="32">
        <v>44908</v>
      </c>
      <c r="C14" s="30"/>
      <c r="D14" s="23"/>
      <c r="E14" s="24"/>
      <c r="F14" s="24"/>
      <c r="G14" s="31"/>
      <c r="H14" s="27"/>
      <c r="I14" s="26"/>
      <c r="J14" s="31"/>
      <c r="K14" s="33">
        <v>21694.19</v>
      </c>
      <c r="L14" s="33" t="s">
        <v>67</v>
      </c>
      <c r="M14" s="26">
        <v>200</v>
      </c>
      <c r="N14" s="68" t="s">
        <v>64</v>
      </c>
      <c r="O14" s="69"/>
      <c r="P14" s="9"/>
      <c r="Q14" s="102" t="s">
        <v>68</v>
      </c>
      <c r="R14" s="9">
        <v>235200</v>
      </c>
      <c r="S14" s="9"/>
      <c r="T14" s="100">
        <v>235200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33"/>
      <c r="B15" s="34"/>
      <c r="C15" s="30"/>
      <c r="D15" s="35"/>
      <c r="E15" s="24"/>
      <c r="F15" s="24"/>
      <c r="G15" s="31"/>
      <c r="H15" s="27"/>
      <c r="I15" s="26"/>
      <c r="J15" s="31"/>
      <c r="K15" s="70"/>
      <c r="L15" s="70"/>
      <c r="M15" s="26"/>
      <c r="N15" s="68"/>
      <c r="O15" s="69"/>
      <c r="P15" s="9"/>
      <c r="Q15" s="98" t="s">
        <v>69</v>
      </c>
      <c r="R15" s="9">
        <v>240000</v>
      </c>
      <c r="S15" s="9"/>
      <c r="T15" s="100">
        <v>240000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20">
        <v>4</v>
      </c>
      <c r="B16" s="32">
        <v>44922</v>
      </c>
      <c r="C16" s="30"/>
      <c r="D16" s="36"/>
      <c r="E16" s="24"/>
      <c r="F16" s="24"/>
      <c r="G16" s="29"/>
      <c r="H16" s="27"/>
      <c r="I16" s="26"/>
      <c r="J16" s="26"/>
      <c r="K16" s="33"/>
      <c r="L16" s="33"/>
      <c r="M16" s="26">
        <v>100</v>
      </c>
      <c r="N16" s="68" t="s">
        <v>64</v>
      </c>
      <c r="O16" s="26"/>
      <c r="P16" s="68"/>
      <c r="Q16" s="102" t="s">
        <v>70</v>
      </c>
      <c r="R16" s="9">
        <v>320000</v>
      </c>
      <c r="S16" s="9"/>
      <c r="T16" s="104">
        <v>270000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20">
        <v>5</v>
      </c>
      <c r="B17" s="34">
        <v>44945</v>
      </c>
      <c r="C17" s="22">
        <v>754155.35</v>
      </c>
      <c r="D17" s="36"/>
      <c r="E17" s="25" t="s">
        <v>61</v>
      </c>
      <c r="F17" s="24" t="s">
        <v>62</v>
      </c>
      <c r="G17" s="37"/>
      <c r="H17" s="38">
        <v>0.02</v>
      </c>
      <c r="I17" s="26">
        <v>27922.63</v>
      </c>
      <c r="J17" s="26"/>
      <c r="K17" s="26">
        <v>54243.83</v>
      </c>
      <c r="L17" s="74" t="s">
        <v>71</v>
      </c>
      <c r="M17" s="26">
        <v>300</v>
      </c>
      <c r="N17" s="68" t="s">
        <v>64</v>
      </c>
      <c r="O17" s="26"/>
      <c r="P17" s="68"/>
      <c r="Q17" s="102" t="s">
        <v>65</v>
      </c>
      <c r="R17" s="9">
        <v>32974.5</v>
      </c>
      <c r="S17" s="9"/>
      <c r="T17" s="104">
        <v>32974.5</v>
      </c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33"/>
      <c r="B18" s="39"/>
      <c r="C18" s="30"/>
      <c r="D18" s="36"/>
      <c r="E18" s="24"/>
      <c r="F18" s="24"/>
      <c r="G18" s="37"/>
      <c r="H18" s="38"/>
      <c r="I18" s="26"/>
      <c r="J18" s="26"/>
      <c r="K18" s="41">
        <v>16139.62</v>
      </c>
      <c r="L18" s="74" t="s">
        <v>71</v>
      </c>
      <c r="M18" s="26"/>
      <c r="N18" s="68"/>
      <c r="O18" s="26"/>
      <c r="P18" s="68"/>
      <c r="Q18" s="102" t="s">
        <v>72</v>
      </c>
      <c r="R18" s="9">
        <v>175000.4</v>
      </c>
      <c r="S18" s="9"/>
      <c r="T18" s="104">
        <v>175000.4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33"/>
      <c r="B19" s="39"/>
      <c r="C19" s="40"/>
      <c r="D19" s="36"/>
      <c r="E19" s="41"/>
      <c r="F19" s="42"/>
      <c r="G19" s="37"/>
      <c r="H19" s="43"/>
      <c r="I19" s="26"/>
      <c r="J19" s="26"/>
      <c r="K19" s="70"/>
      <c r="L19" s="70"/>
      <c r="M19" s="26"/>
      <c r="N19" s="68"/>
      <c r="O19" s="26"/>
      <c r="P19" s="68"/>
      <c r="Q19" s="102" t="s">
        <v>70</v>
      </c>
      <c r="R19" s="9">
        <v>320000</v>
      </c>
      <c r="S19" s="9"/>
      <c r="T19" s="104">
        <v>50000</v>
      </c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3"/>
      <c r="B20" s="39"/>
      <c r="C20" s="30"/>
      <c r="D20" s="36"/>
      <c r="E20" s="24"/>
      <c r="F20" s="24"/>
      <c r="G20" s="37"/>
      <c r="H20" s="38"/>
      <c r="I20" s="26"/>
      <c r="J20" s="26"/>
      <c r="K20" s="26"/>
      <c r="L20" s="26"/>
      <c r="M20" s="26"/>
      <c r="N20" s="68"/>
      <c r="O20" s="26"/>
      <c r="P20" s="68"/>
      <c r="Q20" s="102" t="s">
        <v>74</v>
      </c>
      <c r="R20" s="9">
        <v>402000</v>
      </c>
      <c r="S20" s="9"/>
      <c r="T20" s="104">
        <v>402000</v>
      </c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>
        <v>6</v>
      </c>
      <c r="B21" s="34">
        <v>45072</v>
      </c>
      <c r="C21" s="22">
        <v>325475.99</v>
      </c>
      <c r="D21" s="36"/>
      <c r="E21" s="25" t="s">
        <v>61</v>
      </c>
      <c r="F21" s="24" t="s">
        <v>62</v>
      </c>
      <c r="G21" s="37"/>
      <c r="H21" s="38"/>
      <c r="I21" s="26"/>
      <c r="J21" s="26"/>
      <c r="K21" s="26">
        <v>13961.32</v>
      </c>
      <c r="L21" s="41" t="s">
        <v>63</v>
      </c>
      <c r="M21" s="26">
        <v>100</v>
      </c>
      <c r="N21" s="68" t="s">
        <v>64</v>
      </c>
      <c r="O21" s="26"/>
      <c r="P21" s="68"/>
      <c r="Q21" s="102" t="s">
        <v>69</v>
      </c>
      <c r="R21" s="9">
        <v>280000</v>
      </c>
      <c r="S21" s="9"/>
      <c r="T21" s="104">
        <v>250000</v>
      </c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39"/>
      <c r="C22" s="30"/>
      <c r="D22" s="36"/>
      <c r="E22" s="24"/>
      <c r="F22" s="24"/>
      <c r="G22" s="37"/>
      <c r="H22" s="38"/>
      <c r="I22" s="26"/>
      <c r="J22" s="26"/>
      <c r="K22" s="26">
        <v>44806.23</v>
      </c>
      <c r="L22" s="74" t="s">
        <v>71</v>
      </c>
      <c r="M22" s="26"/>
      <c r="N22" s="68"/>
      <c r="O22" s="26"/>
      <c r="P22" s="68"/>
      <c r="Q22" s="102"/>
      <c r="R22" s="9"/>
      <c r="S22" s="9"/>
      <c r="T22" s="104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39"/>
      <c r="C23" s="30"/>
      <c r="D23" s="36"/>
      <c r="E23" s="24"/>
      <c r="F23" s="24"/>
      <c r="G23" s="37"/>
      <c r="H23" s="38"/>
      <c r="I23" s="26"/>
      <c r="J23" s="26"/>
      <c r="K23" s="26">
        <v>13651.63</v>
      </c>
      <c r="L23" s="74" t="s">
        <v>71</v>
      </c>
      <c r="M23" s="26"/>
      <c r="N23" s="68"/>
      <c r="O23" s="26"/>
      <c r="P23" s="68"/>
      <c r="Q23" s="102"/>
      <c r="R23" s="9"/>
      <c r="S23" s="9"/>
      <c r="T23" s="104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0" customHeight="1" spans="1:16384">
      <c r="A24" s="44">
        <v>7</v>
      </c>
      <c r="B24" s="45">
        <v>45327</v>
      </c>
      <c r="C24" s="46">
        <v>201240.24</v>
      </c>
      <c r="D24" s="47"/>
      <c r="E24" s="48" t="s">
        <v>61</v>
      </c>
      <c r="F24" s="49" t="s">
        <v>62</v>
      </c>
      <c r="G24" s="50"/>
      <c r="H24" s="51"/>
      <c r="I24" s="75"/>
      <c r="J24" s="75"/>
      <c r="K24" s="75"/>
      <c r="L24" s="75"/>
      <c r="M24" s="75">
        <v>150</v>
      </c>
      <c r="N24" s="76" t="s">
        <v>64</v>
      </c>
      <c r="O24" s="75"/>
      <c r="P24" s="76"/>
      <c r="Q24" s="106" t="s">
        <v>69</v>
      </c>
      <c r="R24" s="107">
        <v>280000</v>
      </c>
      <c r="S24" s="107"/>
      <c r="T24" s="108">
        <v>30000</v>
      </c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0" customHeight="1" spans="1:16384">
      <c r="A25" s="52"/>
      <c r="B25" s="53"/>
      <c r="C25" s="54"/>
      <c r="D25" s="55">
        <v>-163410</v>
      </c>
      <c r="E25" s="49" t="s">
        <v>18</v>
      </c>
      <c r="F25" s="49"/>
      <c r="G25" s="50"/>
      <c r="H25" s="51"/>
      <c r="I25" s="75"/>
      <c r="J25" s="75"/>
      <c r="K25" s="75"/>
      <c r="L25" s="75"/>
      <c r="M25" s="75"/>
      <c r="N25" s="76"/>
      <c r="O25" s="75"/>
      <c r="P25" s="76"/>
      <c r="Q25" s="106" t="s">
        <v>76</v>
      </c>
      <c r="R25" s="107"/>
      <c r="S25" s="107"/>
      <c r="T25" s="108">
        <v>9900</v>
      </c>
      <c r="U25" s="105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0" customHeight="1" spans="1:16384">
      <c r="A26" s="52"/>
      <c r="B26" s="53"/>
      <c r="C26" s="54"/>
      <c r="D26" s="47"/>
      <c r="E26" s="49"/>
      <c r="F26" s="49"/>
      <c r="G26" s="50"/>
      <c r="H26" s="51"/>
      <c r="I26" s="75"/>
      <c r="J26" s="75"/>
      <c r="K26" s="75"/>
      <c r="L26" s="75"/>
      <c r="M26" s="75"/>
      <c r="N26" s="76"/>
      <c r="O26" s="75"/>
      <c r="P26" s="76"/>
      <c r="Q26" s="106"/>
      <c r="R26" s="107"/>
      <c r="S26" s="107"/>
      <c r="T26" s="108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" t="s">
        <v>53</v>
      </c>
      <c r="B27" s="6"/>
      <c r="C27" s="56">
        <f>SUM(C8:C26)</f>
        <v>3013046.27</v>
      </c>
      <c r="D27" s="57">
        <f>SUM(D8:D26)</f>
        <v>0</v>
      </c>
      <c r="E27" s="58"/>
      <c r="F27" s="58"/>
      <c r="G27" s="58"/>
      <c r="H27" s="56" t="s">
        <v>54</v>
      </c>
      <c r="I27" s="69">
        <f>SUM(I8:I26)</f>
        <v>62566.13</v>
      </c>
      <c r="J27" s="58"/>
      <c r="K27" s="69">
        <f>SUM(K8:K26)</f>
        <v>218888.69</v>
      </c>
      <c r="L27" s="69"/>
      <c r="M27" s="69">
        <f>SUM(M8:M26)</f>
        <v>1550</v>
      </c>
      <c r="N27" s="56" t="s">
        <v>54</v>
      </c>
      <c r="O27" s="69">
        <f>SUM(O8:O26)</f>
        <v>0</v>
      </c>
      <c r="P27" s="56" t="s">
        <v>54</v>
      </c>
      <c r="Q27" s="56" t="s">
        <v>54</v>
      </c>
      <c r="R27" s="56"/>
      <c r="S27" s="56"/>
      <c r="T27" s="69">
        <f>SUM(T8:T26)</f>
        <v>2725428.86</v>
      </c>
      <c r="U27" s="109">
        <f>D27+C27-T27-I27-K27-M27-O27</f>
        <v>4612.59000000058</v>
      </c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9" t="s">
        <v>55</v>
      </c>
      <c r="B28" s="59"/>
      <c r="C28" s="59" t="s">
        <v>56</v>
      </c>
      <c r="D28" s="59"/>
      <c r="E28" s="59"/>
      <c r="F28" s="60">
        <f>O28</f>
        <v>203310</v>
      </c>
      <c r="G28" s="61"/>
      <c r="H28" s="62" t="s">
        <v>57</v>
      </c>
      <c r="I28" s="77"/>
      <c r="J28" s="77"/>
      <c r="K28" s="77"/>
      <c r="L28" s="77"/>
      <c r="M28" s="78"/>
      <c r="N28" s="59" t="s">
        <v>58</v>
      </c>
      <c r="O28" s="79">
        <f>T24+T25-D25</f>
        <v>203310</v>
      </c>
      <c r="P28" s="80"/>
      <c r="Q28" s="80"/>
      <c r="R28" s="80"/>
      <c r="S28" s="80"/>
      <c r="T28" s="80"/>
      <c r="U28" s="11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0" customHeight="1" spans="1:16384">
      <c r="A29" s="59"/>
      <c r="B29" s="59"/>
      <c r="C29" s="59" t="s">
        <v>59</v>
      </c>
      <c r="D29" s="59"/>
      <c r="E29" s="59"/>
      <c r="F29" s="60">
        <v>0</v>
      </c>
      <c r="G29" s="61"/>
      <c r="H29" s="63"/>
      <c r="I29" s="81"/>
      <c r="J29" s="81"/>
      <c r="K29" s="81"/>
      <c r="L29" s="81"/>
      <c r="M29" s="82"/>
      <c r="N29" s="59" t="s">
        <v>60</v>
      </c>
      <c r="O29" s="83">
        <f>O28</f>
        <v>203310</v>
      </c>
      <c r="P29" s="84"/>
      <c r="Q29" s="84"/>
      <c r="R29" s="84"/>
      <c r="S29" s="84"/>
      <c r="T29" s="84"/>
      <c r="U29" s="111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64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2"/>
      <c r="E40" s="3"/>
      <c r="F40" s="3"/>
      <c r="G40" s="3"/>
      <c r="I40" s="3"/>
      <c r="J40" s="3"/>
      <c r="M40" s="3"/>
      <c r="T40" s="3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7:B27"/>
    <mergeCell ref="C28:E28"/>
    <mergeCell ref="F28:G28"/>
    <mergeCell ref="O28:U28"/>
    <mergeCell ref="C29:E29"/>
    <mergeCell ref="F29:G29"/>
    <mergeCell ref="O29:U29"/>
    <mergeCell ref="A5:A7"/>
    <mergeCell ref="T5:T7"/>
    <mergeCell ref="U5:U7"/>
    <mergeCell ref="A28:B29"/>
    <mergeCell ref="H28:M29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1-1</vt:lpstr>
      <vt:lpstr>1-2</vt:lpstr>
      <vt:lpstr>1-3</vt:lpstr>
      <vt:lpstr>1-4</vt:lpstr>
      <vt:lpstr>2-1</vt:lpstr>
      <vt:lpstr>3-1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2024-02-05T06:10:33Z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F68181F6B9634207A95492B065FDA041</vt:lpwstr>
  </property>
</Properties>
</file>