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2615" activeTab="3"/>
  </bookViews>
  <sheets>
    <sheet name="1-1" sheetId="12" r:id="rId1"/>
    <sheet name="2-1" sheetId="13" r:id="rId2"/>
    <sheet name="2-2" sheetId="14" r:id="rId3"/>
    <sheet name="3-1" sheetId="15" r:id="rId4"/>
  </sheets>
  <calcPr calcId="144525"/>
</workbook>
</file>

<file path=xl/sharedStrings.xml><?xml version="1.0" encoding="utf-8"?>
<sst xmlns="http://schemas.openxmlformats.org/spreadsheetml/2006/main" count="376" uniqueCount="79">
  <si>
    <t xml:space="preserve">工程款支付证书 </t>
  </si>
  <si>
    <t>工程名称</t>
  </si>
  <si>
    <t>歙县2022年农村公路安防设施提升工程</t>
  </si>
  <si>
    <t>建设单位</t>
  </si>
  <si>
    <t>ERP编号</t>
  </si>
  <si>
    <t>档案编号</t>
  </si>
  <si>
    <t>合同金额</t>
  </si>
  <si>
    <t>中标时间</t>
  </si>
  <si>
    <t>已提供工程资料</t>
  </si>
  <si>
    <t>中标通知书、施工合同</t>
  </si>
  <si>
    <t>保存地址</t>
  </si>
  <si>
    <t>合肥</t>
  </si>
  <si>
    <t>责任单位</t>
  </si>
  <si>
    <t>安徽大区</t>
  </si>
  <si>
    <t>决算金额</t>
  </si>
  <si>
    <t>决算时间</t>
  </si>
  <si>
    <t>项目部印章</t>
  </si>
  <si>
    <t>无</t>
  </si>
  <si>
    <t>施工人</t>
  </si>
  <si>
    <t>汪桂君</t>
  </si>
  <si>
    <t>区域责任人</t>
  </si>
  <si>
    <t>周宏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</si>
  <si>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</si>
  <si>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</si>
  <si>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</si>
  <si>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</si>
  <si>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</si>
  <si>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</si>
  <si>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</si>
  <si>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</si>
  <si>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</si>
  <si>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</si>
  <si>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</si>
  <si>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</si>
  <si>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</si>
  <si>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</si>
  <si>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</si>
  <si>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</si>
  <si>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</si>
  <si>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</si>
  <si>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</si>
  <si>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</si>
  <si>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</si>
  <si>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</si>
  <si>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</si>
  <si>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</si>
  <si>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</si>
  <si>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</si>
  <si>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</si>
  <si>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</si>
  <si>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中行蜀山支行</t>
  </si>
  <si>
    <t>1752 5719 0682</t>
  </si>
  <si>
    <t>50%管理费</t>
  </si>
  <si>
    <t>1%企税</t>
  </si>
  <si>
    <t>转账费（差360下次扣）</t>
  </si>
  <si>
    <t>歙县大杰工程机械租赁行-机械
开户行：中国工商银行歙县支行
账号：1310 0940 0920 0071 753</t>
  </si>
  <si>
    <t>水利基金、印花税</t>
  </si>
  <si>
    <t>外经证</t>
  </si>
  <si>
    <t>黄山广建市政工程服务有限公司-护栏
开户行：歙县农商银行
账号：2000 0632 4216 1030 0000 075</t>
  </si>
  <si>
    <t>增值税</t>
  </si>
  <si>
    <t>黄山韶川建设工程有限公司-劳务
开户行：中国银行歙县支行营业部
账号：1857 5798 6352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</si>
  <si>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</si>
  <si>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</si>
  <si>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</si>
  <si>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</si>
  <si>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</si>
  <si>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</si>
  <si>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</si>
  <si>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</si>
  <si>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上次转账费</t>
  </si>
  <si>
    <t>滞纳金</t>
  </si>
  <si>
    <t>转账费</t>
  </si>
  <si>
    <t>水利印花</t>
  </si>
  <si>
    <t>转账费（转账费少10元下次扣）</t>
  </si>
  <si>
    <t>歙县老罗建材店（罗旅平）-标志牌、水泥钢筋
开户行：歙县农商银行
账号：6229 5381 0340 0602 506</t>
  </si>
  <si>
    <t>徽行</t>
  </si>
  <si>
    <t>山东盛合交通设施有限公司-护栏
开户行：中国建设银行股份有限公司冠县支行
账号：3705 0185 8008 0000 0997</t>
  </si>
  <si>
    <t>中标通知书、施工合同、交工证书</t>
  </si>
  <si>
    <t>转账费（上次）</t>
  </si>
</sst>
</file>

<file path=xl/styles.xml><?xml version="1.0" encoding="utf-8"?>
<styleSheet xmlns="http://schemas.openxmlformats.org/spreadsheetml/2006/main" xmlns:xr9="http://schemas.microsoft.com/office/spreadsheetml/2016/revision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&quot;年&quot;m&quot;月&quot;d&quot;日&quot;;@"/>
    <numFmt numFmtId="179" formatCode="0.00_ "/>
    <numFmt numFmtId="180" formatCode="0.0%"/>
    <numFmt numFmtId="181" formatCode="0.00_);[Red]\(0.00\)"/>
    <numFmt numFmtId="182" formatCode="#,##0_ "/>
    <numFmt numFmtId="183" formatCode="[DBNum2][$RMB]General;[Red][DBNum2][$RMB]General"/>
  </numFmts>
  <fonts count="38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sz val="11"/>
      <color rgb="FFFF0000"/>
      <name val="宋体"/>
      <charset val="134"/>
    </font>
    <font>
      <sz val="9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10"/>
      <color rgb="FFFF0000"/>
      <name val="宋体"/>
      <charset val="134"/>
    </font>
    <font>
      <sz val="8"/>
      <color rgb="FFFF0000"/>
      <name val="宋体"/>
      <charset val="134"/>
    </font>
    <font>
      <b/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7" fillId="0" borderId="0">
      <protection locked="0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4" borderId="12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15" applyNumberFormat="0" applyAlignment="0" applyProtection="0">
      <alignment vertical="center"/>
    </xf>
    <xf numFmtId="0" fontId="27" fillId="6" borderId="16" applyNumberFormat="0" applyAlignment="0" applyProtection="0">
      <alignment vertical="center"/>
    </xf>
    <xf numFmtId="0" fontId="28" fillId="6" borderId="15" applyNumberFormat="0" applyAlignment="0" applyProtection="0">
      <alignment vertical="center"/>
    </xf>
    <xf numFmtId="0" fontId="29" fillId="7" borderId="17" applyNumberFormat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9" fontId="17" fillId="0" borderId="0">
      <protection locked="0"/>
    </xf>
    <xf numFmtId="0" fontId="37" fillId="0" borderId="0">
      <protection locked="0"/>
    </xf>
  </cellStyleXfs>
  <cellXfs count="136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178" fontId="3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0" fontId="0" fillId="2" borderId="2" xfId="50" applyFont="1" applyFill="1" applyBorder="1" applyAlignment="1" applyProtection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/>
    </xf>
    <xf numFmtId="177" fontId="0" fillId="2" borderId="4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 applyAlignment="1">
      <alignment vertical="center"/>
    </xf>
    <xf numFmtId="179" fontId="0" fillId="0" borderId="2" xfId="0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80" fontId="1" fillId="2" borderId="2" xfId="49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vertical="center" shrinkToFit="1"/>
    </xf>
    <xf numFmtId="177" fontId="5" fillId="2" borderId="4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178" fontId="0" fillId="0" borderId="6" xfId="0" applyNumberFormat="1" applyFont="1" applyFill="1" applyBorder="1" applyAlignment="1">
      <alignment horizontal="center" vertical="center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177" fontId="6" fillId="2" borderId="2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 wrapText="1"/>
    </xf>
    <xf numFmtId="179" fontId="1" fillId="2" borderId="2" xfId="2" applyNumberFormat="1" applyFont="1" applyFill="1" applyBorder="1" applyAlignment="1" applyProtection="1">
      <alignment horizontal="center" vertical="center" wrapText="1"/>
    </xf>
    <xf numFmtId="179" fontId="0" fillId="2" borderId="2" xfId="2" applyNumberFormat="1" applyFont="1" applyFill="1" applyBorder="1" applyAlignment="1" applyProtection="1">
      <alignment horizontal="center" vertical="center" wrapText="1"/>
    </xf>
    <xf numFmtId="177" fontId="0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49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8" fontId="7" fillId="2" borderId="2" xfId="50" applyNumberFormat="1" applyFont="1" applyFill="1" applyBorder="1" applyAlignment="1" applyProtection="1">
      <alignment horizontal="center" vertical="center" shrinkToFit="1"/>
    </xf>
    <xf numFmtId="177" fontId="7" fillId="2" borderId="4" xfId="50" applyNumberFormat="1" applyFont="1" applyFill="1" applyBorder="1" applyAlignment="1" applyProtection="1">
      <alignment horizontal="right" vertical="center" shrinkToFit="1"/>
    </xf>
    <xf numFmtId="179" fontId="8" fillId="2" borderId="2" xfId="2" applyNumberFormat="1" applyFont="1" applyFill="1" applyBorder="1" applyAlignment="1" applyProtection="1">
      <alignment horizontal="center" vertical="center" wrapText="1"/>
    </xf>
    <xf numFmtId="179" fontId="7" fillId="0" borderId="2" xfId="0" applyNumberFormat="1" applyFont="1" applyFill="1" applyBorder="1" applyAlignment="1">
      <alignment horizontal="center" vertical="center"/>
    </xf>
    <xf numFmtId="177" fontId="8" fillId="2" borderId="2" xfId="50" applyNumberFormat="1" applyFont="1" applyFill="1" applyBorder="1" applyAlignment="1" applyProtection="1">
      <alignment vertical="center" wrapText="1" shrinkToFit="1"/>
    </xf>
    <xf numFmtId="9" fontId="8" fillId="2" borderId="2" xfId="49" applyNumberFormat="1" applyFont="1" applyFill="1" applyBorder="1" applyAlignment="1" applyProtection="1">
      <alignment horizontal="center" vertical="center" wrapText="1"/>
    </xf>
    <xf numFmtId="49" fontId="7" fillId="2" borderId="2" xfId="50" applyNumberFormat="1" applyFont="1" applyFill="1" applyBorder="1" applyAlignment="1" applyProtection="1">
      <alignment horizontal="center" vertical="center" wrapText="1"/>
    </xf>
    <xf numFmtId="179" fontId="7" fillId="2" borderId="2" xfId="2" applyNumberFormat="1" applyFont="1" applyFill="1" applyBorder="1" applyAlignment="1" applyProtection="1">
      <alignment horizontal="center" vertical="center" wrapText="1"/>
    </xf>
    <xf numFmtId="177" fontId="7" fillId="2" borderId="2" xfId="50" applyNumberFormat="1" applyFont="1" applyFill="1" applyBorder="1" applyAlignment="1" applyProtection="1">
      <alignment horizontal="center" vertical="center" wrapText="1" shrinkToFit="1"/>
    </xf>
    <xf numFmtId="49" fontId="8" fillId="2" borderId="2" xfId="50" applyNumberFormat="1" applyFont="1" applyFill="1" applyBorder="1" applyAlignment="1" applyProtection="1">
      <alignment horizontal="center" vertical="center" wrapText="1" shrinkToFit="1"/>
    </xf>
    <xf numFmtId="9" fontId="8" fillId="2" borderId="2" xfId="49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79" fontId="3" fillId="2" borderId="2" xfId="50" applyNumberFormat="1" applyFont="1" applyFill="1" applyBorder="1" applyAlignment="1" applyProtection="1">
      <alignment horizontal="center" vertical="center" shrinkToFit="1"/>
    </xf>
    <xf numFmtId="177" fontId="9" fillId="2" borderId="2" xfId="50" applyNumberFormat="1" applyFont="1" applyFill="1" applyBorder="1" applyAlignment="1" applyProtection="1">
      <alignment horizontal="right" vertical="center" shrinkToFit="1"/>
    </xf>
    <xf numFmtId="0" fontId="10" fillId="2" borderId="2" xfId="50" applyFont="1" applyFill="1" applyBorder="1" applyAlignment="1" applyProtection="1">
      <alignment horizontal="center" vertical="center" wrapText="1"/>
    </xf>
    <xf numFmtId="181" fontId="11" fillId="2" borderId="3" xfId="50" applyNumberFormat="1" applyFont="1" applyFill="1" applyBorder="1" applyAlignment="1" applyProtection="1">
      <alignment horizontal="center" vertical="center" shrinkToFit="1"/>
    </xf>
    <xf numFmtId="181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7" xfId="50" applyFont="1" applyFill="1" applyBorder="1" applyAlignment="1" applyProtection="1">
      <alignment horizontal="center" vertical="center" wrapText="1"/>
    </xf>
    <xf numFmtId="0" fontId="11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177" fontId="3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3" fillId="2" borderId="2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82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182" fontId="1" fillId="2" borderId="2" xfId="50" applyNumberFormat="1" applyFont="1" applyFill="1" applyBorder="1" applyAlignment="1" applyProtection="1">
      <alignment horizontal="center" vertical="center" shrinkToFit="1"/>
    </xf>
    <xf numFmtId="177" fontId="8" fillId="2" borderId="2" xfId="50" applyNumberFormat="1" applyFont="1" applyFill="1" applyBorder="1" applyAlignment="1" applyProtection="1">
      <alignment horizontal="right" vertical="center" shrinkToFit="1"/>
    </xf>
    <xf numFmtId="177" fontId="8" fillId="2" borderId="2" xfId="50" applyNumberFormat="1" applyFont="1" applyFill="1" applyBorder="1" applyAlignment="1" applyProtection="1">
      <alignment horizontal="center" vertical="center" wrapText="1" shrinkToFit="1"/>
    </xf>
    <xf numFmtId="177" fontId="8" fillId="2" borderId="2" xfId="50" applyNumberFormat="1" applyFont="1" applyFill="1" applyBorder="1" applyAlignment="1" applyProtection="1">
      <alignment horizontal="center" vertical="center" wrapText="1"/>
    </xf>
    <xf numFmtId="177" fontId="8" fillId="2" borderId="2" xfId="50" applyNumberFormat="1" applyFont="1" applyFill="1" applyBorder="1" applyAlignment="1" applyProtection="1">
      <alignment horizontal="center" vertical="center" shrinkToFit="1"/>
    </xf>
    <xf numFmtId="0" fontId="11" fillId="2" borderId="9" xfId="50" applyFont="1" applyFill="1" applyBorder="1" applyAlignment="1" applyProtection="1">
      <alignment horizontal="center" vertical="center" wrapText="1"/>
    </xf>
    <xf numFmtId="0" fontId="11" fillId="2" borderId="10" xfId="50" applyFont="1" applyFill="1" applyBorder="1" applyAlignment="1" applyProtection="1">
      <alignment horizontal="center" vertical="center" wrapText="1"/>
    </xf>
    <xf numFmtId="177" fontId="11" fillId="2" borderId="3" xfId="50" applyNumberFormat="1" applyFont="1" applyFill="1" applyBorder="1" applyAlignment="1" applyProtection="1">
      <alignment horizontal="center" vertical="center" shrinkToFit="1"/>
    </xf>
    <xf numFmtId="177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1" xfId="50" applyFont="1" applyFill="1" applyBorder="1" applyAlignment="1" applyProtection="1">
      <alignment horizontal="center" vertical="center" wrapText="1"/>
    </xf>
    <xf numFmtId="0" fontId="11" fillId="2" borderId="11" xfId="50" applyFont="1" applyFill="1" applyBorder="1" applyAlignment="1" applyProtection="1">
      <alignment horizontal="center" vertical="center" wrapText="1"/>
    </xf>
    <xf numFmtId="183" fontId="11" fillId="2" borderId="3" xfId="50" applyNumberFormat="1" applyFont="1" applyFill="1" applyBorder="1" applyAlignment="1" applyProtection="1">
      <alignment horizontal="center" vertical="center" shrinkToFit="1"/>
    </xf>
    <xf numFmtId="183" fontId="11" fillId="2" borderId="5" xfId="50" applyNumberFormat="1" applyFont="1" applyFill="1" applyBorder="1" applyAlignment="1" applyProtection="1">
      <alignment horizontal="center" vertical="center" shrinkToFit="1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0" fontId="0" fillId="2" borderId="2" xfId="50" applyNumberFormat="1" applyFont="1" applyFill="1" applyBorder="1" applyAlignment="1">
      <alignment horizontal="center" vertical="center"/>
      <protection locked="0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wrapTex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7" fontId="3" fillId="3" borderId="3" xfId="50" applyNumberFormat="1" applyFont="1" applyFill="1" applyBorder="1" applyAlignment="1" applyProtection="1">
      <alignment horizontal="center" vertical="center" wrapText="1"/>
    </xf>
    <xf numFmtId="177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7" fontId="3" fillId="2" borderId="3" xfId="50" applyNumberFormat="1" applyFont="1" applyFill="1" applyBorder="1" applyAlignment="1" applyProtection="1">
      <alignment horizontal="center" vertical="center" wrapText="1"/>
    </xf>
    <xf numFmtId="177" fontId="3" fillId="2" borderId="5" xfId="50" applyNumberFormat="1" applyFont="1" applyFill="1" applyBorder="1" applyAlignment="1" applyProtection="1">
      <alignment vertical="center" wrapTex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0" fontId="10" fillId="2" borderId="2" xfId="50" applyFont="1" applyFill="1" applyBorder="1" applyAlignment="1" applyProtection="1">
      <alignment horizontal="center" vertical="center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0" fontId="8" fillId="2" borderId="2" xfId="50" applyFont="1" applyFill="1" applyBorder="1" applyAlignment="1" applyProtection="1">
      <alignment horizontal="center" vertical="center"/>
    </xf>
    <xf numFmtId="10" fontId="0" fillId="0" borderId="2" xfId="0" applyNumberFormat="1" applyFont="1" applyFill="1" applyBorder="1" applyAlignment="1">
      <alignment vertical="center" wrapText="1"/>
    </xf>
    <xf numFmtId="179" fontId="1" fillId="2" borderId="2" xfId="50" applyNumberFormat="1" applyFont="1" applyFill="1" applyBorder="1" applyAlignment="1" applyProtection="1">
      <alignment horizontal="center" vertical="center"/>
    </xf>
    <xf numFmtId="179" fontId="0" fillId="2" borderId="2" xfId="0" applyNumberFormat="1" applyFont="1" applyFill="1" applyBorder="1" applyAlignment="1">
      <alignment vertical="center"/>
    </xf>
    <xf numFmtId="10" fontId="7" fillId="0" borderId="2" xfId="0" applyNumberFormat="1" applyFont="1" applyFill="1" applyBorder="1" applyAlignment="1">
      <alignment vertical="center" wrapText="1"/>
    </xf>
    <xf numFmtId="177" fontId="12" fillId="2" borderId="2" xfId="50" applyNumberFormat="1" applyFont="1" applyFill="1" applyBorder="1" applyAlignment="1" applyProtection="1">
      <alignment horizontal="center" vertical="center" wrapText="1"/>
    </xf>
    <xf numFmtId="179" fontId="7" fillId="2" borderId="2" xfId="0" applyNumberFormat="1" applyFont="1" applyFill="1" applyBorder="1" applyAlignment="1">
      <alignment vertical="center"/>
    </xf>
    <xf numFmtId="179" fontId="8" fillId="2" borderId="2" xfId="50" applyNumberFormat="1" applyFont="1" applyFill="1" applyBorder="1" applyAlignment="1" applyProtection="1">
      <alignment horizontal="center" vertical="center"/>
    </xf>
    <xf numFmtId="179" fontId="3" fillId="2" borderId="2" xfId="50" applyNumberFormat="1" applyFont="1" applyFill="1" applyBorder="1" applyAlignment="1" applyProtection="1">
      <alignment horizontal="right" vertical="center"/>
    </xf>
    <xf numFmtId="177" fontId="11" fillId="2" borderId="4" xfId="50" applyNumberFormat="1" applyFont="1" applyFill="1" applyBorder="1" applyAlignment="1" applyProtection="1">
      <alignment horizontal="center" vertical="center" shrinkToFit="1"/>
    </xf>
    <xf numFmtId="183" fontId="11" fillId="2" borderId="4" xfId="50" applyNumberFormat="1" applyFont="1" applyFill="1" applyBorder="1" applyAlignment="1" applyProtection="1">
      <alignment horizontal="center" vertical="center" shrinkToFi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177" fontId="13" fillId="2" borderId="4" xfId="50" applyNumberFormat="1" applyFont="1" applyFill="1" applyBorder="1" applyAlignment="1" applyProtection="1">
      <alignment horizontal="right" vertical="center" shrinkToFit="1"/>
    </xf>
    <xf numFmtId="178" fontId="5" fillId="2" borderId="2" xfId="50" applyNumberFormat="1" applyFont="1" applyFill="1" applyBorder="1" applyAlignment="1" applyProtection="1">
      <alignment horizontal="center" vertical="center" shrinkToFit="1"/>
    </xf>
    <xf numFmtId="9" fontId="1" fillId="2" borderId="2" xfId="49" applyNumberFormat="1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0" fontId="8" fillId="2" borderId="2" xfId="50" applyFont="1" applyFill="1" applyBorder="1" applyAlignment="1" applyProtection="1">
      <alignment horizontal="center" vertical="center" wrapText="1"/>
    </xf>
    <xf numFmtId="178" fontId="13" fillId="2" borderId="2" xfId="50" applyNumberFormat="1" applyFont="1" applyFill="1" applyBorder="1" applyAlignment="1" applyProtection="1">
      <alignment horizontal="center" vertical="center" shrinkToFit="1"/>
    </xf>
    <xf numFmtId="10" fontId="0" fillId="0" borderId="2" xfId="0" applyNumberFormat="1" applyFont="1" applyFill="1" applyBorder="1" applyAlignment="1">
      <alignment vertical="center"/>
    </xf>
    <xf numFmtId="178" fontId="7" fillId="0" borderId="2" xfId="0" applyNumberFormat="1" applyFont="1" applyFill="1" applyBorder="1" applyAlignment="1">
      <alignment horizontal="center" vertical="center"/>
    </xf>
    <xf numFmtId="179" fontId="7" fillId="0" borderId="2" xfId="0" applyNumberFormat="1" applyFont="1" applyFill="1" applyBorder="1" applyAlignment="1">
      <alignment vertical="center"/>
    </xf>
    <xf numFmtId="179" fontId="7" fillId="0" borderId="2" xfId="0" applyNumberFormat="1" applyFont="1" applyFill="1" applyBorder="1" applyAlignment="1">
      <alignment horizontal="center" vertical="center" wrapText="1"/>
    </xf>
    <xf numFmtId="177" fontId="8" fillId="2" borderId="2" xfId="50" applyNumberFormat="1" applyFont="1" applyFill="1" applyBorder="1" applyAlignment="1" applyProtection="1">
      <alignment horizontal="left" vertical="center" wrapText="1" shrinkToFit="1"/>
    </xf>
    <xf numFmtId="180" fontId="8" fillId="2" borderId="2" xfId="49" applyNumberFormat="1" applyFont="1" applyFill="1" applyBorder="1" applyAlignment="1" applyProtection="1">
      <alignment horizontal="center" vertical="center" wrapText="1"/>
    </xf>
    <xf numFmtId="178" fontId="7" fillId="0" borderId="6" xfId="0" applyNumberFormat="1" applyFont="1" applyFill="1" applyBorder="1" applyAlignment="1">
      <alignment horizontal="center" vertical="center"/>
    </xf>
    <xf numFmtId="177" fontId="14" fillId="2" borderId="2" xfId="50" applyNumberFormat="1" applyFont="1" applyFill="1" applyBorder="1" applyAlignment="1" applyProtection="1">
      <alignment horizontal="right" vertical="center" shrinkToFit="1"/>
    </xf>
    <xf numFmtId="177" fontId="8" fillId="2" borderId="2" xfId="50" applyNumberFormat="1" applyFont="1" applyFill="1" applyBorder="1" applyAlignment="1" applyProtection="1">
      <alignment vertical="center" shrinkToFit="1"/>
    </xf>
    <xf numFmtId="182" fontId="8" fillId="2" borderId="2" xfId="50" applyNumberFormat="1" applyFont="1" applyFill="1" applyBorder="1" applyAlignment="1" applyProtection="1">
      <alignment vertical="center" shrinkToFit="1"/>
    </xf>
    <xf numFmtId="177" fontId="8" fillId="2" borderId="2" xfId="50" applyNumberFormat="1" applyFont="1" applyFill="1" applyBorder="1" applyAlignment="1" applyProtection="1">
      <alignment vertical="center" wrapText="1"/>
    </xf>
    <xf numFmtId="177" fontId="12" fillId="2" borderId="2" xfId="50" applyNumberFormat="1" applyFont="1" applyFill="1" applyBorder="1" applyAlignment="1" applyProtection="1">
      <alignment horizontal="right" vertical="center" shrinkToFit="1"/>
    </xf>
    <xf numFmtId="177" fontId="7" fillId="2" borderId="2" xfId="50" applyNumberFormat="1" applyFont="1" applyFill="1" applyBorder="1" applyAlignment="1" applyProtection="1">
      <alignment horizontal="left" vertical="center" wrapText="1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10" fontId="7" fillId="0" borderId="2" xfId="0" applyNumberFormat="1" applyFont="1" applyFill="1" applyBorder="1" applyAlignment="1">
      <alignment vertical="center"/>
    </xf>
    <xf numFmtId="177" fontId="8" fillId="2" borderId="4" xfId="50" applyNumberFormat="1" applyFont="1" applyFill="1" applyBorder="1" applyAlignment="1" applyProtection="1">
      <alignment horizontal="right" vertical="center" shrinkToFit="1"/>
    </xf>
    <xf numFmtId="177" fontId="3" fillId="2" borderId="3" xfId="50" applyNumberFormat="1" applyFont="1" applyFill="1" applyBorder="1" applyAlignment="1" applyProtection="1">
      <alignment vertical="center" wrapText="1"/>
    </xf>
    <xf numFmtId="0" fontId="15" fillId="2" borderId="2" xfId="50" applyFont="1" applyFill="1" applyBorder="1" applyAlignment="1" applyProtection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 2" xfId="49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104775</xdr:rowOff>
    </xdr:from>
    <xdr:to>
      <xdr:col>6</xdr:col>
      <xdr:colOff>1282065</xdr:colOff>
      <xdr:row>57</xdr:row>
      <xdr:rowOff>123825</xdr:rowOff>
    </xdr:to>
    <xdr:pic>
      <xdr:nvPicPr>
        <xdr:cNvPr id="2" name="图片 1" descr="{2%~KT@_[_NA_Q~GJH@6S8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249285"/>
          <a:ext cx="8030210" cy="51625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161925</xdr:rowOff>
    </xdr:from>
    <xdr:to>
      <xdr:col>6</xdr:col>
      <xdr:colOff>1015365</xdr:colOff>
      <xdr:row>62</xdr:row>
      <xdr:rowOff>104775</xdr:rowOff>
    </xdr:to>
    <xdr:pic>
      <xdr:nvPicPr>
        <xdr:cNvPr id="3" name="图片 2" descr="}YJ6F)29$S85_MZS_LQG]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306435"/>
          <a:ext cx="7763510" cy="5943600"/>
        </a:xfrm>
        <a:prstGeom prst="rect">
          <a:avLst/>
        </a:prstGeom>
      </xdr:spPr>
    </xdr:pic>
    <xdr:clientData/>
  </xdr:twoCellAnchor>
  <xdr:twoCellAnchor editAs="oneCell">
    <xdr:from>
      <xdr:col>6</xdr:col>
      <xdr:colOff>1019175</xdr:colOff>
      <xdr:row>27</xdr:row>
      <xdr:rowOff>95250</xdr:rowOff>
    </xdr:from>
    <xdr:to>
      <xdr:col>16</xdr:col>
      <xdr:colOff>774065</xdr:colOff>
      <xdr:row>62</xdr:row>
      <xdr:rowOff>47625</xdr:rowOff>
    </xdr:to>
    <xdr:pic>
      <xdr:nvPicPr>
        <xdr:cNvPr id="4" name="图片 3" descr="9)ROQT2GRHE]VTW@H8U0TI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767955" y="8239760"/>
          <a:ext cx="7856855" cy="5953125"/>
        </a:xfrm>
        <a:prstGeom prst="rect">
          <a:avLst/>
        </a:prstGeom>
      </xdr:spPr>
    </xdr:pic>
    <xdr:clientData/>
  </xdr:twoCellAnchor>
  <xdr:twoCellAnchor editAs="oneCell">
    <xdr:from>
      <xdr:col>5</xdr:col>
      <xdr:colOff>655955</xdr:colOff>
      <xdr:row>12</xdr:row>
      <xdr:rowOff>28575</xdr:rowOff>
    </xdr:from>
    <xdr:to>
      <xdr:col>10</xdr:col>
      <xdr:colOff>15875</xdr:colOff>
      <xdr:row>14</xdr:row>
      <xdr:rowOff>101600</xdr:rowOff>
    </xdr:to>
    <xdr:pic>
      <xdr:nvPicPr>
        <xdr:cNvPr id="5" name="图片 4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948680" y="5201285"/>
          <a:ext cx="4067175" cy="11144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161925</xdr:rowOff>
    </xdr:from>
    <xdr:to>
      <xdr:col>6</xdr:col>
      <xdr:colOff>1015365</xdr:colOff>
      <xdr:row>62</xdr:row>
      <xdr:rowOff>104775</xdr:rowOff>
    </xdr:to>
    <xdr:pic>
      <xdr:nvPicPr>
        <xdr:cNvPr id="2" name="图片 1" descr="}YJ6F)29$S85_MZS_LQG]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1938635"/>
          <a:ext cx="7763510" cy="5943600"/>
        </a:xfrm>
        <a:prstGeom prst="rect">
          <a:avLst/>
        </a:prstGeom>
      </xdr:spPr>
    </xdr:pic>
    <xdr:clientData/>
  </xdr:twoCellAnchor>
  <xdr:twoCellAnchor editAs="oneCell">
    <xdr:from>
      <xdr:col>6</xdr:col>
      <xdr:colOff>1019175</xdr:colOff>
      <xdr:row>27</xdr:row>
      <xdr:rowOff>95250</xdr:rowOff>
    </xdr:from>
    <xdr:to>
      <xdr:col>16</xdr:col>
      <xdr:colOff>774065</xdr:colOff>
      <xdr:row>62</xdr:row>
      <xdr:rowOff>47625</xdr:rowOff>
    </xdr:to>
    <xdr:pic>
      <xdr:nvPicPr>
        <xdr:cNvPr id="3" name="图片 2" descr="9)ROQT2GRHE]VTW@H8U0TI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767955" y="11871960"/>
          <a:ext cx="7856855" cy="5953125"/>
        </a:xfrm>
        <a:prstGeom prst="rect">
          <a:avLst/>
        </a:prstGeom>
      </xdr:spPr>
    </xdr:pic>
    <xdr:clientData/>
  </xdr:twoCellAnchor>
  <xdr:twoCellAnchor editAs="oneCell">
    <xdr:from>
      <xdr:col>4</xdr:col>
      <xdr:colOff>522605</xdr:colOff>
      <xdr:row>12</xdr:row>
      <xdr:rowOff>17145</xdr:rowOff>
    </xdr:from>
    <xdr:to>
      <xdr:col>6</xdr:col>
      <xdr:colOff>1270000</xdr:colOff>
      <xdr:row>13</xdr:row>
      <xdr:rowOff>478790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384040" y="5189855"/>
          <a:ext cx="3634740" cy="9950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522605</xdr:colOff>
      <xdr:row>12</xdr:row>
      <xdr:rowOff>17145</xdr:rowOff>
    </xdr:from>
    <xdr:to>
      <xdr:col>6</xdr:col>
      <xdr:colOff>1270000</xdr:colOff>
      <xdr:row>13</xdr:row>
      <xdr:rowOff>478790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4040" y="5189855"/>
          <a:ext cx="3634740" cy="995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635</xdr:colOff>
      <xdr:row>27</xdr:row>
      <xdr:rowOff>19050</xdr:rowOff>
    </xdr:from>
    <xdr:to>
      <xdr:col>6</xdr:col>
      <xdr:colOff>1021080</xdr:colOff>
      <xdr:row>61</xdr:row>
      <xdr:rowOff>114300</xdr:rowOff>
    </xdr:to>
    <xdr:pic>
      <xdr:nvPicPr>
        <xdr:cNvPr id="5" name="图片 4" descr="2023-7-2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12481560"/>
          <a:ext cx="7769225" cy="59245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4" workbookViewId="0">
      <selection activeCell="A4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4">
        <v>16216</v>
      </c>
      <c r="R2" s="64" t="s">
        <v>5</v>
      </c>
      <c r="S2" s="64"/>
      <c r="T2" s="85"/>
      <c r="U2" s="86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4237179.64</v>
      </c>
      <c r="D3" s="9"/>
      <c r="E3" s="9"/>
      <c r="F3" s="9" t="s">
        <v>7</v>
      </c>
      <c r="G3" s="10">
        <v>44862</v>
      </c>
      <c r="H3" s="6" t="s">
        <v>8</v>
      </c>
      <c r="I3" s="6"/>
      <c r="J3" s="34" t="s">
        <v>9</v>
      </c>
      <c r="K3" s="34"/>
      <c r="L3" s="34"/>
      <c r="M3" s="34"/>
      <c r="N3" s="34"/>
      <c r="O3" s="6" t="s">
        <v>10</v>
      </c>
      <c r="P3" s="6"/>
      <c r="Q3" s="34" t="s">
        <v>11</v>
      </c>
      <c r="R3" s="87" t="s">
        <v>12</v>
      </c>
      <c r="S3" s="88"/>
      <c r="T3" s="89" t="s">
        <v>13</v>
      </c>
      <c r="U3" s="89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/>
      <c r="D4" s="9"/>
      <c r="E4" s="9"/>
      <c r="F4" s="9" t="s">
        <v>15</v>
      </c>
      <c r="G4" s="111"/>
      <c r="H4" s="6" t="s">
        <v>16</v>
      </c>
      <c r="I4" s="6"/>
      <c r="J4" s="34" t="s">
        <v>17</v>
      </c>
      <c r="K4" s="34"/>
      <c r="L4" s="34"/>
      <c r="M4" s="34"/>
      <c r="N4" s="34"/>
      <c r="O4" s="6" t="s">
        <v>18</v>
      </c>
      <c r="P4" s="6"/>
      <c r="Q4" s="66" t="s">
        <v>19</v>
      </c>
      <c r="R4" s="9" t="s">
        <v>20</v>
      </c>
      <c r="S4" s="66" t="s">
        <v>21</v>
      </c>
      <c r="T4" s="90" t="s">
        <v>22</v>
      </c>
      <c r="U4" s="91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1" t="s">
        <v>24</v>
      </c>
      <c r="C5" s="12"/>
      <c r="D5" s="12"/>
      <c r="E5" s="12"/>
      <c r="F5" s="13"/>
      <c r="G5" s="14" t="s">
        <v>25</v>
      </c>
      <c r="H5" s="11" t="s">
        <v>24</v>
      </c>
      <c r="I5" s="12"/>
      <c r="J5" s="13"/>
      <c r="K5" s="11" t="s">
        <v>26</v>
      </c>
      <c r="L5" s="12"/>
      <c r="M5" s="11" t="s">
        <v>27</v>
      </c>
      <c r="N5" s="13"/>
      <c r="O5" s="11" t="s">
        <v>28</v>
      </c>
      <c r="P5" s="13"/>
      <c r="Q5" s="92" t="s">
        <v>29</v>
      </c>
      <c r="R5" s="93"/>
      <c r="S5" s="93"/>
      <c r="T5" s="90" t="s">
        <v>30</v>
      </c>
      <c r="U5" s="94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5" t="s">
        <v>32</v>
      </c>
      <c r="C6" s="16"/>
      <c r="D6" s="16"/>
      <c r="E6" s="16"/>
      <c r="F6" s="17"/>
      <c r="G6" s="6"/>
      <c r="H6" s="15" t="s">
        <v>33</v>
      </c>
      <c r="I6" s="16"/>
      <c r="J6" s="17"/>
      <c r="K6" s="15" t="s">
        <v>34</v>
      </c>
      <c r="L6" s="16"/>
      <c r="M6" s="15" t="s">
        <v>35</v>
      </c>
      <c r="N6" s="17"/>
      <c r="O6" s="15" t="s">
        <v>36</v>
      </c>
      <c r="P6" s="17"/>
      <c r="Q6" s="134" t="s">
        <v>37</v>
      </c>
      <c r="R6" s="96"/>
      <c r="S6" s="96"/>
      <c r="T6" s="90"/>
      <c r="U6" s="9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8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8" t="s">
        <v>43</v>
      </c>
      <c r="H7" s="6" t="s">
        <v>44</v>
      </c>
      <c r="I7" s="9" t="s">
        <v>45</v>
      </c>
      <c r="J7" s="9" t="s">
        <v>46</v>
      </c>
      <c r="K7" s="64" t="s">
        <v>45</v>
      </c>
      <c r="L7" s="64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90"/>
      <c r="U7" s="9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4" customHeight="1" spans="1:16384">
      <c r="A8" s="41">
        <v>1</v>
      </c>
      <c r="B8" s="119">
        <v>44943</v>
      </c>
      <c r="C8" s="43">
        <v>1694871.86</v>
      </c>
      <c r="D8" s="120"/>
      <c r="E8" s="45" t="s">
        <v>50</v>
      </c>
      <c r="F8" s="121" t="s">
        <v>51</v>
      </c>
      <c r="G8" s="72"/>
      <c r="H8" s="123">
        <v>0.02</v>
      </c>
      <c r="I8" s="72">
        <v>42371.8</v>
      </c>
      <c r="J8" s="73" t="s">
        <v>52</v>
      </c>
      <c r="K8" s="116">
        <v>21185.9</v>
      </c>
      <c r="L8" s="116" t="s">
        <v>53</v>
      </c>
      <c r="M8" s="72">
        <v>40</v>
      </c>
      <c r="N8" s="74" t="s">
        <v>54</v>
      </c>
      <c r="O8" s="129"/>
      <c r="P8" s="105"/>
      <c r="Q8" s="130" t="s">
        <v>55</v>
      </c>
      <c r="R8" s="135">
        <v>255410.4</v>
      </c>
      <c r="S8" s="100"/>
      <c r="T8" s="131">
        <v>255410.4</v>
      </c>
      <c r="U8" s="100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4" customHeight="1" spans="1:16384">
      <c r="A9" s="41"/>
      <c r="B9" s="119"/>
      <c r="C9" s="133"/>
      <c r="D9" s="120"/>
      <c r="E9" s="45"/>
      <c r="F9" s="121"/>
      <c r="G9" s="126"/>
      <c r="H9" s="123"/>
      <c r="I9" s="72"/>
      <c r="J9" s="73"/>
      <c r="K9" s="100">
        <v>1441.42</v>
      </c>
      <c r="L9" s="116" t="s">
        <v>56</v>
      </c>
      <c r="M9" s="72">
        <v>500</v>
      </c>
      <c r="N9" s="74" t="s">
        <v>57</v>
      </c>
      <c r="O9" s="129"/>
      <c r="P9" s="105"/>
      <c r="Q9" s="130" t="s">
        <v>58</v>
      </c>
      <c r="R9" s="105">
        <v>1016928</v>
      </c>
      <c r="S9" s="105"/>
      <c r="T9" s="131">
        <v>1016928</v>
      </c>
      <c r="U9" s="68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2" customHeight="1" spans="1:16384">
      <c r="A10" s="41"/>
      <c r="B10" s="119"/>
      <c r="C10" s="112"/>
      <c r="D10" s="120"/>
      <c r="E10" s="45"/>
      <c r="F10" s="121"/>
      <c r="G10" s="126"/>
      <c r="H10" s="123"/>
      <c r="I10" s="72"/>
      <c r="J10" s="122"/>
      <c r="K10" s="116">
        <v>80400.97</v>
      </c>
      <c r="L10" s="116" t="s">
        <v>59</v>
      </c>
      <c r="M10" s="72"/>
      <c r="N10" s="74"/>
      <c r="O10" s="129"/>
      <c r="P10" s="105"/>
      <c r="Q10" s="130" t="s">
        <v>60</v>
      </c>
      <c r="R10" s="105">
        <v>1050000</v>
      </c>
      <c r="S10" s="105"/>
      <c r="T10" s="131">
        <v>276593.37</v>
      </c>
      <c r="U10" s="68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41"/>
      <c r="B11" s="119"/>
      <c r="C11" s="133"/>
      <c r="D11" s="120"/>
      <c r="E11" s="45"/>
      <c r="F11" s="121"/>
      <c r="G11" s="122"/>
      <c r="H11" s="123"/>
      <c r="I11" s="72"/>
      <c r="J11" s="73"/>
      <c r="K11" s="100"/>
      <c r="L11" s="100"/>
      <c r="M11" s="72"/>
      <c r="N11" s="74"/>
      <c r="O11" s="127"/>
      <c r="P11" s="128"/>
      <c r="Q11" s="130"/>
      <c r="R11" s="105"/>
      <c r="S11" s="105"/>
      <c r="T11" s="131"/>
      <c r="U11" s="68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19"/>
      <c r="B12" s="20"/>
      <c r="C12" s="21"/>
      <c r="D12" s="22"/>
      <c r="E12" s="24"/>
      <c r="F12" s="23"/>
      <c r="G12" s="30"/>
      <c r="H12" s="26"/>
      <c r="I12" s="25"/>
      <c r="J12" s="30"/>
      <c r="K12" s="34"/>
      <c r="L12" s="34"/>
      <c r="M12" s="25"/>
      <c r="N12" s="66"/>
      <c r="O12" s="67"/>
      <c r="P12" s="9"/>
      <c r="Q12" s="97"/>
      <c r="R12" s="9"/>
      <c r="S12" s="9"/>
      <c r="T12" s="99"/>
      <c r="U12" s="68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19"/>
      <c r="B13" s="20"/>
      <c r="C13" s="29"/>
      <c r="D13" s="22"/>
      <c r="E13" s="23"/>
      <c r="F13" s="24"/>
      <c r="G13" s="30"/>
      <c r="H13" s="26"/>
      <c r="I13" s="25"/>
      <c r="J13" s="30"/>
      <c r="K13" s="68"/>
      <c r="L13" s="68"/>
      <c r="M13" s="25"/>
      <c r="N13" s="66"/>
      <c r="O13" s="71"/>
      <c r="P13" s="70"/>
      <c r="Q13" s="97"/>
      <c r="R13" s="9"/>
      <c r="S13" s="9"/>
      <c r="T13" s="99"/>
      <c r="U13" s="68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0" customHeight="1" spans="1:16384">
      <c r="A14" s="41"/>
      <c r="B14" s="124"/>
      <c r="C14" s="112"/>
      <c r="D14" s="120"/>
      <c r="E14" s="45"/>
      <c r="F14" s="45"/>
      <c r="G14" s="122"/>
      <c r="H14" s="123"/>
      <c r="I14" s="72"/>
      <c r="J14" s="122"/>
      <c r="K14" s="116"/>
      <c r="L14" s="116"/>
      <c r="M14" s="72"/>
      <c r="N14" s="74"/>
      <c r="O14" s="129"/>
      <c r="P14" s="105"/>
      <c r="Q14" s="104"/>
      <c r="R14" s="105"/>
      <c r="S14" s="105"/>
      <c r="T14" s="131"/>
      <c r="U14" s="102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33" customHeight="1" spans="1:16384">
      <c r="A15" s="116"/>
      <c r="B15" s="42"/>
      <c r="C15" s="112"/>
      <c r="D15" s="125"/>
      <c r="E15" s="45"/>
      <c r="F15" s="45"/>
      <c r="G15" s="122"/>
      <c r="H15" s="123"/>
      <c r="I15" s="72"/>
      <c r="J15" s="122"/>
      <c r="K15" s="100"/>
      <c r="L15" s="100"/>
      <c r="M15" s="72"/>
      <c r="N15" s="74"/>
      <c r="O15" s="129"/>
      <c r="P15" s="105"/>
      <c r="Q15" s="130"/>
      <c r="R15" s="105"/>
      <c r="S15" s="105"/>
      <c r="T15" s="131"/>
      <c r="U15" s="102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116"/>
      <c r="B16" s="124"/>
      <c r="C16" s="112"/>
      <c r="D16" s="44"/>
      <c r="E16" s="45"/>
      <c r="F16" s="45"/>
      <c r="G16" s="126"/>
      <c r="H16" s="123"/>
      <c r="I16" s="72"/>
      <c r="J16" s="72"/>
      <c r="K16" s="116"/>
      <c r="L16" s="116"/>
      <c r="M16" s="72"/>
      <c r="N16" s="74"/>
      <c r="O16" s="72"/>
      <c r="P16" s="74"/>
      <c r="Q16" s="132"/>
      <c r="R16" s="105"/>
      <c r="S16" s="105"/>
      <c r="T16" s="106"/>
      <c r="U16" s="102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34"/>
      <c r="B17" s="113"/>
      <c r="C17" s="29"/>
      <c r="D17" s="35"/>
      <c r="E17" s="65"/>
      <c r="F17" s="38"/>
      <c r="G17" s="39"/>
      <c r="H17" s="40"/>
      <c r="I17" s="25"/>
      <c r="J17" s="25"/>
      <c r="K17" s="25"/>
      <c r="L17" s="25"/>
      <c r="M17" s="25"/>
      <c r="N17" s="66"/>
      <c r="O17" s="25"/>
      <c r="P17" s="66"/>
      <c r="Q17" s="118"/>
      <c r="R17" s="9"/>
      <c r="S17" s="9"/>
      <c r="T17" s="103"/>
      <c r="U17" s="102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34"/>
      <c r="B18" s="113"/>
      <c r="C18" s="29"/>
      <c r="D18" s="35"/>
      <c r="E18" s="23"/>
      <c r="F18" s="23"/>
      <c r="G18" s="39"/>
      <c r="H18" s="114"/>
      <c r="I18" s="25"/>
      <c r="J18" s="25"/>
      <c r="K18" s="65"/>
      <c r="L18" s="65"/>
      <c r="M18" s="25"/>
      <c r="N18" s="66"/>
      <c r="O18" s="25"/>
      <c r="P18" s="66"/>
      <c r="Q18" s="118"/>
      <c r="R18" s="9"/>
      <c r="S18" s="9"/>
      <c r="T18" s="103"/>
      <c r="U18" s="102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34"/>
      <c r="B19" s="113"/>
      <c r="C19" s="115"/>
      <c r="D19" s="35"/>
      <c r="E19" s="65"/>
      <c r="F19" s="38"/>
      <c r="G19" s="39"/>
      <c r="H19" s="40"/>
      <c r="I19" s="25"/>
      <c r="J19" s="25"/>
      <c r="K19" s="25"/>
      <c r="L19" s="25"/>
      <c r="M19" s="25"/>
      <c r="N19" s="66"/>
      <c r="O19" s="25"/>
      <c r="P19" s="66"/>
      <c r="Q19" s="101"/>
      <c r="R19" s="9"/>
      <c r="S19" s="9"/>
      <c r="T19" s="103"/>
      <c r="U19" s="107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34"/>
      <c r="B20" s="113"/>
      <c r="C20" s="29"/>
      <c r="D20" s="35"/>
      <c r="E20" s="23"/>
      <c r="F20" s="23"/>
      <c r="G20" s="39"/>
      <c r="H20" s="114"/>
      <c r="I20" s="25"/>
      <c r="J20" s="25"/>
      <c r="K20" s="25"/>
      <c r="L20" s="25"/>
      <c r="M20" s="25"/>
      <c r="N20" s="66"/>
      <c r="O20" s="25"/>
      <c r="P20" s="66"/>
      <c r="Q20" s="101"/>
      <c r="R20" s="9"/>
      <c r="S20" s="9"/>
      <c r="T20" s="103"/>
      <c r="U20" s="107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34"/>
      <c r="B21" s="113"/>
      <c r="C21" s="29"/>
      <c r="D21" s="35"/>
      <c r="E21" s="23"/>
      <c r="F21" s="23"/>
      <c r="G21" s="39"/>
      <c r="H21" s="114"/>
      <c r="I21" s="25"/>
      <c r="J21" s="25"/>
      <c r="K21" s="25"/>
      <c r="L21" s="25"/>
      <c r="M21" s="25"/>
      <c r="N21" s="66"/>
      <c r="O21" s="25"/>
      <c r="P21" s="66"/>
      <c r="Q21" s="101"/>
      <c r="R21" s="9"/>
      <c r="S21" s="9"/>
      <c r="T21" s="103"/>
      <c r="U21" s="107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116"/>
      <c r="B22" s="117"/>
      <c r="C22" s="112"/>
      <c r="D22" s="44"/>
      <c r="E22" s="45"/>
      <c r="F22" s="45"/>
      <c r="G22" s="46"/>
      <c r="H22" s="47"/>
      <c r="I22" s="72"/>
      <c r="J22" s="72"/>
      <c r="K22" s="72"/>
      <c r="L22" s="72"/>
      <c r="M22" s="72"/>
      <c r="N22" s="74"/>
      <c r="O22" s="72"/>
      <c r="P22" s="74"/>
      <c r="Q22" s="104"/>
      <c r="R22" s="105"/>
      <c r="S22" s="105"/>
      <c r="T22" s="106"/>
      <c r="U22" s="107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116"/>
      <c r="B23" s="117"/>
      <c r="C23" s="112"/>
      <c r="D23" s="44"/>
      <c r="E23" s="45"/>
      <c r="F23" s="45"/>
      <c r="G23" s="46"/>
      <c r="H23" s="47"/>
      <c r="I23" s="72"/>
      <c r="J23" s="72"/>
      <c r="K23" s="72"/>
      <c r="L23" s="72"/>
      <c r="M23" s="72"/>
      <c r="N23" s="74"/>
      <c r="O23" s="72"/>
      <c r="P23" s="74"/>
      <c r="Q23" s="104"/>
      <c r="R23" s="105"/>
      <c r="S23" s="105"/>
      <c r="T23" s="106"/>
      <c r="U23" s="107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116"/>
      <c r="B24" s="117"/>
      <c r="C24" s="112"/>
      <c r="D24" s="44"/>
      <c r="E24" s="45"/>
      <c r="F24" s="45"/>
      <c r="G24" s="46"/>
      <c r="H24" s="47"/>
      <c r="I24" s="72"/>
      <c r="J24" s="72"/>
      <c r="K24" s="72"/>
      <c r="L24" s="72"/>
      <c r="M24" s="72"/>
      <c r="N24" s="74"/>
      <c r="O24" s="72"/>
      <c r="P24" s="74"/>
      <c r="Q24" s="104"/>
      <c r="R24" s="105"/>
      <c r="S24" s="105"/>
      <c r="T24" s="106"/>
      <c r="U24" s="107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61</v>
      </c>
      <c r="B25" s="6"/>
      <c r="C25" s="53">
        <f>SUM(C8:C24)</f>
        <v>1694871.86</v>
      </c>
      <c r="D25" s="54">
        <f>SUM(D8:D24)</f>
        <v>0</v>
      </c>
      <c r="E25" s="55"/>
      <c r="F25" s="55"/>
      <c r="G25" s="55"/>
      <c r="H25" s="53" t="s">
        <v>62</v>
      </c>
      <c r="I25" s="67">
        <f>SUM(I8:I24)</f>
        <v>42371.8</v>
      </c>
      <c r="J25" s="55"/>
      <c r="K25" s="67">
        <f>SUM(K8:K17)</f>
        <v>103028.29</v>
      </c>
      <c r="L25" s="67"/>
      <c r="M25" s="67">
        <f>SUM(M8:M24)</f>
        <v>540</v>
      </c>
      <c r="N25" s="53" t="s">
        <v>62</v>
      </c>
      <c r="O25" s="67">
        <f>SUM(O8:O24)</f>
        <v>0</v>
      </c>
      <c r="P25" s="53" t="s">
        <v>62</v>
      </c>
      <c r="Q25" s="53" t="s">
        <v>62</v>
      </c>
      <c r="R25" s="53"/>
      <c r="S25" s="53"/>
      <c r="T25" s="67">
        <f>SUM(T8:T24)</f>
        <v>1548931.77</v>
      </c>
      <c r="U25" s="108">
        <f>D25+C25-T25-I25-K25-M25-O25</f>
        <v>8.73114913702011e-11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63</v>
      </c>
      <c r="B26" s="56"/>
      <c r="C26" s="56" t="s">
        <v>64</v>
      </c>
      <c r="D26" s="56"/>
      <c r="E26" s="56"/>
      <c r="F26" s="57">
        <f>O26</f>
        <v>1548931.77</v>
      </c>
      <c r="G26" s="58"/>
      <c r="H26" s="59" t="s">
        <v>65</v>
      </c>
      <c r="I26" s="76"/>
      <c r="J26" s="76"/>
      <c r="K26" s="76"/>
      <c r="L26" s="76"/>
      <c r="M26" s="77"/>
      <c r="N26" s="56" t="s">
        <v>66</v>
      </c>
      <c r="O26" s="78">
        <f>T8+T9+T10</f>
        <v>1548931.77</v>
      </c>
      <c r="P26" s="79"/>
      <c r="Q26" s="79"/>
      <c r="R26" s="79"/>
      <c r="S26" s="79"/>
      <c r="T26" s="79"/>
      <c r="U26" s="109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67</v>
      </c>
      <c r="D27" s="56"/>
      <c r="E27" s="56"/>
      <c r="F27" s="57">
        <v>0</v>
      </c>
      <c r="G27" s="58"/>
      <c r="H27" s="60"/>
      <c r="I27" s="80"/>
      <c r="J27" s="80"/>
      <c r="K27" s="80"/>
      <c r="L27" s="80"/>
      <c r="M27" s="81"/>
      <c r="N27" s="56" t="s">
        <v>68</v>
      </c>
      <c r="O27" s="82">
        <f>O26</f>
        <v>1548931.77</v>
      </c>
      <c r="P27" s="83"/>
      <c r="Q27" s="83"/>
      <c r="R27" s="83"/>
      <c r="S27" s="83"/>
      <c r="T27" s="83"/>
      <c r="U27" s="110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7" workbookViewId="0">
      <selection activeCell="A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4">
        <v>16216</v>
      </c>
      <c r="R2" s="64" t="s">
        <v>5</v>
      </c>
      <c r="S2" s="64"/>
      <c r="T2" s="85"/>
      <c r="U2" s="86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4237179.64</v>
      </c>
      <c r="D3" s="9"/>
      <c r="E3" s="9"/>
      <c r="F3" s="9" t="s">
        <v>7</v>
      </c>
      <c r="G3" s="10">
        <v>44862</v>
      </c>
      <c r="H3" s="6" t="s">
        <v>8</v>
      </c>
      <c r="I3" s="6"/>
      <c r="J3" s="34" t="s">
        <v>9</v>
      </c>
      <c r="K3" s="34"/>
      <c r="L3" s="34"/>
      <c r="M3" s="34"/>
      <c r="N3" s="34"/>
      <c r="O3" s="6" t="s">
        <v>10</v>
      </c>
      <c r="P3" s="6"/>
      <c r="Q3" s="34" t="s">
        <v>11</v>
      </c>
      <c r="R3" s="87" t="s">
        <v>12</v>
      </c>
      <c r="S3" s="88"/>
      <c r="T3" s="89" t="s">
        <v>13</v>
      </c>
      <c r="U3" s="89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/>
      <c r="D4" s="9"/>
      <c r="E4" s="9"/>
      <c r="F4" s="9" t="s">
        <v>15</v>
      </c>
      <c r="G4" s="111"/>
      <c r="H4" s="6" t="s">
        <v>16</v>
      </c>
      <c r="I4" s="6"/>
      <c r="J4" s="34" t="s">
        <v>17</v>
      </c>
      <c r="K4" s="34"/>
      <c r="L4" s="34"/>
      <c r="M4" s="34"/>
      <c r="N4" s="34"/>
      <c r="O4" s="6" t="s">
        <v>18</v>
      </c>
      <c r="P4" s="6"/>
      <c r="Q4" s="66" t="s">
        <v>19</v>
      </c>
      <c r="R4" s="9" t="s">
        <v>20</v>
      </c>
      <c r="S4" s="66" t="s">
        <v>21</v>
      </c>
      <c r="T4" s="90" t="s">
        <v>22</v>
      </c>
      <c r="U4" s="91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1" t="s">
        <v>24</v>
      </c>
      <c r="C5" s="12"/>
      <c r="D5" s="12"/>
      <c r="E5" s="12"/>
      <c r="F5" s="13"/>
      <c r="G5" s="14" t="s">
        <v>25</v>
      </c>
      <c r="H5" s="11" t="s">
        <v>24</v>
      </c>
      <c r="I5" s="12"/>
      <c r="J5" s="13"/>
      <c r="K5" s="11" t="s">
        <v>26</v>
      </c>
      <c r="L5" s="12"/>
      <c r="M5" s="11" t="s">
        <v>27</v>
      </c>
      <c r="N5" s="13"/>
      <c r="O5" s="11" t="s">
        <v>28</v>
      </c>
      <c r="P5" s="13"/>
      <c r="Q5" s="92" t="s">
        <v>29</v>
      </c>
      <c r="R5" s="93"/>
      <c r="S5" s="93"/>
      <c r="T5" s="90" t="s">
        <v>30</v>
      </c>
      <c r="U5" s="94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5" t="s">
        <v>32</v>
      </c>
      <c r="C6" s="16"/>
      <c r="D6" s="16"/>
      <c r="E6" s="16"/>
      <c r="F6" s="17"/>
      <c r="G6" s="6"/>
      <c r="H6" s="15" t="s">
        <v>33</v>
      </c>
      <c r="I6" s="16"/>
      <c r="J6" s="17"/>
      <c r="K6" s="15" t="s">
        <v>34</v>
      </c>
      <c r="L6" s="16"/>
      <c r="M6" s="15" t="s">
        <v>35</v>
      </c>
      <c r="N6" s="17"/>
      <c r="O6" s="15" t="s">
        <v>36</v>
      </c>
      <c r="P6" s="17"/>
      <c r="Q6" s="95" t="s">
        <v>37</v>
      </c>
      <c r="R6" s="96"/>
      <c r="S6" s="96"/>
      <c r="T6" s="90"/>
      <c r="U6" s="9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8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8" t="s">
        <v>43</v>
      </c>
      <c r="H7" s="6" t="s">
        <v>44</v>
      </c>
      <c r="I7" s="9" t="s">
        <v>45</v>
      </c>
      <c r="J7" s="9" t="s">
        <v>46</v>
      </c>
      <c r="K7" s="64" t="s">
        <v>45</v>
      </c>
      <c r="L7" s="64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90"/>
      <c r="U7" s="9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4" customHeight="1" spans="1:16384">
      <c r="A8" s="19">
        <v>1</v>
      </c>
      <c r="B8" s="20">
        <v>44943</v>
      </c>
      <c r="C8" s="21">
        <v>1694871.86</v>
      </c>
      <c r="D8" s="22"/>
      <c r="E8" s="23" t="s">
        <v>50</v>
      </c>
      <c r="F8" s="24" t="s">
        <v>51</v>
      </c>
      <c r="G8" s="25"/>
      <c r="H8" s="26">
        <v>0.02</v>
      </c>
      <c r="I8" s="25">
        <v>42371.8</v>
      </c>
      <c r="J8" s="65" t="s">
        <v>52</v>
      </c>
      <c r="K8" s="34">
        <v>21185.9</v>
      </c>
      <c r="L8" s="34" t="s">
        <v>53</v>
      </c>
      <c r="M8" s="25">
        <v>40</v>
      </c>
      <c r="N8" s="66" t="s">
        <v>54</v>
      </c>
      <c r="O8" s="67"/>
      <c r="P8" s="9"/>
      <c r="Q8" s="97" t="s">
        <v>55</v>
      </c>
      <c r="R8" s="98">
        <v>255410.4</v>
      </c>
      <c r="S8" s="68"/>
      <c r="T8" s="99">
        <v>255410.4</v>
      </c>
      <c r="U8" s="100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4" customHeight="1" spans="1:16384">
      <c r="A9" s="19"/>
      <c r="B9" s="20"/>
      <c r="C9" s="27"/>
      <c r="D9" s="22"/>
      <c r="E9" s="23"/>
      <c r="F9" s="24"/>
      <c r="G9" s="28"/>
      <c r="H9" s="26"/>
      <c r="I9" s="25"/>
      <c r="J9" s="65"/>
      <c r="K9" s="68">
        <v>1441.42</v>
      </c>
      <c r="L9" s="34" t="s">
        <v>56</v>
      </c>
      <c r="M9" s="25">
        <v>500</v>
      </c>
      <c r="N9" s="66" t="s">
        <v>57</v>
      </c>
      <c r="O9" s="67"/>
      <c r="P9" s="9"/>
      <c r="Q9" s="97" t="s">
        <v>58</v>
      </c>
      <c r="R9" s="9">
        <v>1016928</v>
      </c>
      <c r="S9" s="9"/>
      <c r="T9" s="99">
        <v>1016928</v>
      </c>
      <c r="U9" s="68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2" customHeight="1" spans="1:16384">
      <c r="A10" s="19"/>
      <c r="B10" s="20"/>
      <c r="C10" s="29"/>
      <c r="D10" s="22"/>
      <c r="E10" s="23"/>
      <c r="F10" s="24"/>
      <c r="G10" s="28"/>
      <c r="H10" s="26"/>
      <c r="I10" s="25"/>
      <c r="J10" s="30"/>
      <c r="K10" s="34">
        <v>80400.97</v>
      </c>
      <c r="L10" s="34" t="s">
        <v>59</v>
      </c>
      <c r="M10" s="25"/>
      <c r="N10" s="66"/>
      <c r="O10" s="67"/>
      <c r="P10" s="9"/>
      <c r="Q10" s="97" t="s">
        <v>60</v>
      </c>
      <c r="R10" s="9">
        <v>1050000</v>
      </c>
      <c r="S10" s="9"/>
      <c r="T10" s="99">
        <v>276593.37</v>
      </c>
      <c r="U10" s="68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41">
        <v>2</v>
      </c>
      <c r="B11" s="119">
        <v>45042</v>
      </c>
      <c r="C11" s="43">
        <v>723944.25</v>
      </c>
      <c r="D11" s="120"/>
      <c r="E11" s="45" t="s">
        <v>50</v>
      </c>
      <c r="F11" s="121" t="s">
        <v>51</v>
      </c>
      <c r="G11" s="122"/>
      <c r="H11" s="123">
        <v>0.02</v>
      </c>
      <c r="I11" s="72">
        <v>42371.8</v>
      </c>
      <c r="J11" s="73" t="s">
        <v>52</v>
      </c>
      <c r="K11" s="100">
        <v>21185.9</v>
      </c>
      <c r="L11" s="100" t="s">
        <v>53</v>
      </c>
      <c r="M11" s="72">
        <v>360</v>
      </c>
      <c r="N11" s="74" t="s">
        <v>69</v>
      </c>
      <c r="O11" s="127"/>
      <c r="P11" s="128"/>
      <c r="Q11" s="130" t="s">
        <v>60</v>
      </c>
      <c r="R11" s="105">
        <v>1050000</v>
      </c>
      <c r="S11" s="105"/>
      <c r="T11" s="131">
        <v>550406.63</v>
      </c>
      <c r="U11" s="68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19"/>
      <c r="B12" s="20"/>
      <c r="C12" s="43">
        <v>1177047.82</v>
      </c>
      <c r="D12" s="22"/>
      <c r="E12" s="45" t="s">
        <v>50</v>
      </c>
      <c r="F12" s="121" t="s">
        <v>51</v>
      </c>
      <c r="G12" s="30"/>
      <c r="H12" s="26"/>
      <c r="I12" s="25"/>
      <c r="J12" s="30"/>
      <c r="K12" s="116">
        <v>314.94</v>
      </c>
      <c r="L12" s="116" t="s">
        <v>70</v>
      </c>
      <c r="M12" s="72">
        <v>200</v>
      </c>
      <c r="N12" s="74" t="s">
        <v>71</v>
      </c>
      <c r="O12" s="67"/>
      <c r="P12" s="9"/>
      <c r="Q12" s="130" t="s">
        <v>58</v>
      </c>
      <c r="R12" s="105">
        <v>913220</v>
      </c>
      <c r="S12" s="105"/>
      <c r="T12" s="131">
        <v>913250</v>
      </c>
      <c r="U12" s="68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19"/>
      <c r="B13" s="20"/>
      <c r="C13" s="29"/>
      <c r="D13" s="22"/>
      <c r="E13" s="23"/>
      <c r="F13" s="24"/>
      <c r="G13" s="30"/>
      <c r="H13" s="26"/>
      <c r="I13" s="25"/>
      <c r="J13" s="30"/>
      <c r="K13" s="100">
        <v>20995.67</v>
      </c>
      <c r="L13" s="100" t="s">
        <v>59</v>
      </c>
      <c r="M13" s="72"/>
      <c r="N13" s="74"/>
      <c r="O13" s="71"/>
      <c r="P13" s="70"/>
      <c r="Q13" s="97"/>
      <c r="R13" s="9"/>
      <c r="S13" s="9"/>
      <c r="T13" s="99"/>
      <c r="U13" s="68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0" customHeight="1" spans="1:16384">
      <c r="A14" s="41"/>
      <c r="B14" s="124"/>
      <c r="C14" s="112"/>
      <c r="D14" s="120"/>
      <c r="E14" s="45"/>
      <c r="F14" s="45"/>
      <c r="G14" s="122"/>
      <c r="H14" s="123"/>
      <c r="I14" s="72"/>
      <c r="J14" s="122"/>
      <c r="K14" s="116">
        <v>1616.72</v>
      </c>
      <c r="L14" s="116" t="s">
        <v>72</v>
      </c>
      <c r="M14" s="72"/>
      <c r="N14" s="74"/>
      <c r="O14" s="129"/>
      <c r="P14" s="105"/>
      <c r="Q14" s="104"/>
      <c r="R14" s="105"/>
      <c r="S14" s="105"/>
      <c r="T14" s="131"/>
      <c r="U14" s="102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33" customHeight="1" spans="1:16384">
      <c r="A15" s="116"/>
      <c r="B15" s="42"/>
      <c r="C15" s="112"/>
      <c r="D15" s="125"/>
      <c r="E15" s="45"/>
      <c r="F15" s="45"/>
      <c r="G15" s="122"/>
      <c r="H15" s="123"/>
      <c r="I15" s="72"/>
      <c r="J15" s="122"/>
      <c r="K15" s="100"/>
      <c r="L15" s="100"/>
      <c r="M15" s="72"/>
      <c r="N15" s="74"/>
      <c r="O15" s="129"/>
      <c r="P15" s="105"/>
      <c r="Q15" s="130"/>
      <c r="R15" s="105"/>
      <c r="S15" s="105"/>
      <c r="T15" s="131"/>
      <c r="U15" s="102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116"/>
      <c r="B16" s="124"/>
      <c r="C16" s="112"/>
      <c r="D16" s="44"/>
      <c r="E16" s="45"/>
      <c r="F16" s="45"/>
      <c r="G16" s="126"/>
      <c r="H16" s="123"/>
      <c r="I16" s="72"/>
      <c r="J16" s="72"/>
      <c r="K16" s="116"/>
      <c r="L16" s="116"/>
      <c r="M16" s="72"/>
      <c r="N16" s="74"/>
      <c r="O16" s="72"/>
      <c r="P16" s="74"/>
      <c r="Q16" s="132"/>
      <c r="R16" s="105"/>
      <c r="S16" s="105"/>
      <c r="T16" s="106"/>
      <c r="U16" s="102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34"/>
      <c r="B17" s="113"/>
      <c r="C17" s="29"/>
      <c r="D17" s="35"/>
      <c r="E17" s="65"/>
      <c r="F17" s="38"/>
      <c r="G17" s="39"/>
      <c r="H17" s="40"/>
      <c r="I17" s="25"/>
      <c r="J17" s="25"/>
      <c r="K17" s="25"/>
      <c r="L17" s="25"/>
      <c r="M17" s="25"/>
      <c r="N17" s="66"/>
      <c r="O17" s="25"/>
      <c r="P17" s="66"/>
      <c r="Q17" s="118"/>
      <c r="R17" s="9"/>
      <c r="S17" s="9"/>
      <c r="T17" s="103"/>
      <c r="U17" s="102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34"/>
      <c r="B18" s="113"/>
      <c r="C18" s="29"/>
      <c r="D18" s="35"/>
      <c r="E18" s="23"/>
      <c r="F18" s="23"/>
      <c r="G18" s="39"/>
      <c r="H18" s="114"/>
      <c r="I18" s="25"/>
      <c r="J18" s="25"/>
      <c r="K18" s="65"/>
      <c r="L18" s="65"/>
      <c r="M18" s="25"/>
      <c r="N18" s="66"/>
      <c r="O18" s="25"/>
      <c r="P18" s="66"/>
      <c r="Q18" s="118"/>
      <c r="R18" s="9"/>
      <c r="S18" s="9"/>
      <c r="T18" s="103"/>
      <c r="U18" s="102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34"/>
      <c r="B19" s="113"/>
      <c r="C19" s="115"/>
      <c r="D19" s="35"/>
      <c r="E19" s="65"/>
      <c r="F19" s="38"/>
      <c r="G19" s="39"/>
      <c r="H19" s="40"/>
      <c r="I19" s="25"/>
      <c r="J19" s="25"/>
      <c r="K19" s="25"/>
      <c r="L19" s="25"/>
      <c r="M19" s="25"/>
      <c r="N19" s="66"/>
      <c r="O19" s="25"/>
      <c r="P19" s="66"/>
      <c r="Q19" s="101"/>
      <c r="R19" s="9"/>
      <c r="S19" s="9"/>
      <c r="T19" s="103"/>
      <c r="U19" s="107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34"/>
      <c r="B20" s="113"/>
      <c r="C20" s="29"/>
      <c r="D20" s="35"/>
      <c r="E20" s="23"/>
      <c r="F20" s="23"/>
      <c r="G20" s="39"/>
      <c r="H20" s="114"/>
      <c r="I20" s="25"/>
      <c r="J20" s="25"/>
      <c r="K20" s="25"/>
      <c r="L20" s="25"/>
      <c r="M20" s="25"/>
      <c r="N20" s="66"/>
      <c r="O20" s="25"/>
      <c r="P20" s="66"/>
      <c r="Q20" s="101"/>
      <c r="R20" s="9"/>
      <c r="S20" s="9"/>
      <c r="T20" s="103"/>
      <c r="U20" s="107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34"/>
      <c r="B21" s="113"/>
      <c r="C21" s="29"/>
      <c r="D21" s="35"/>
      <c r="E21" s="23"/>
      <c r="F21" s="23"/>
      <c r="G21" s="39"/>
      <c r="H21" s="114"/>
      <c r="I21" s="25"/>
      <c r="J21" s="25"/>
      <c r="K21" s="25"/>
      <c r="L21" s="25"/>
      <c r="M21" s="25"/>
      <c r="N21" s="66"/>
      <c r="O21" s="25"/>
      <c r="P21" s="66"/>
      <c r="Q21" s="101"/>
      <c r="R21" s="9"/>
      <c r="S21" s="9"/>
      <c r="T21" s="103"/>
      <c r="U21" s="107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116"/>
      <c r="B22" s="117"/>
      <c r="C22" s="112"/>
      <c r="D22" s="44"/>
      <c r="E22" s="45"/>
      <c r="F22" s="45"/>
      <c r="G22" s="46"/>
      <c r="H22" s="47"/>
      <c r="I22" s="72"/>
      <c r="J22" s="72"/>
      <c r="K22" s="72"/>
      <c r="L22" s="72"/>
      <c r="M22" s="72"/>
      <c r="N22" s="74"/>
      <c r="O22" s="72"/>
      <c r="P22" s="74"/>
      <c r="Q22" s="104"/>
      <c r="R22" s="105"/>
      <c r="S22" s="105"/>
      <c r="T22" s="106"/>
      <c r="U22" s="107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116"/>
      <c r="B23" s="117"/>
      <c r="C23" s="112"/>
      <c r="D23" s="44"/>
      <c r="E23" s="45"/>
      <c r="F23" s="45"/>
      <c r="G23" s="46"/>
      <c r="H23" s="47"/>
      <c r="I23" s="72"/>
      <c r="J23" s="72"/>
      <c r="K23" s="72"/>
      <c r="L23" s="72"/>
      <c r="M23" s="72"/>
      <c r="N23" s="74"/>
      <c r="O23" s="72"/>
      <c r="P23" s="74"/>
      <c r="Q23" s="104"/>
      <c r="R23" s="105"/>
      <c r="S23" s="105"/>
      <c r="T23" s="106"/>
      <c r="U23" s="107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116"/>
      <c r="B24" s="117"/>
      <c r="C24" s="112"/>
      <c r="D24" s="44"/>
      <c r="E24" s="45"/>
      <c r="F24" s="45"/>
      <c r="G24" s="46"/>
      <c r="H24" s="47"/>
      <c r="I24" s="72"/>
      <c r="J24" s="72"/>
      <c r="K24" s="72"/>
      <c r="L24" s="72"/>
      <c r="M24" s="72"/>
      <c r="N24" s="74"/>
      <c r="O24" s="72"/>
      <c r="P24" s="74"/>
      <c r="Q24" s="104"/>
      <c r="R24" s="105"/>
      <c r="S24" s="105"/>
      <c r="T24" s="106"/>
      <c r="U24" s="107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61</v>
      </c>
      <c r="B25" s="6"/>
      <c r="C25" s="53">
        <f>SUM(C8:C24)</f>
        <v>3595863.93</v>
      </c>
      <c r="D25" s="54">
        <f>SUM(D8:D24)</f>
        <v>0</v>
      </c>
      <c r="E25" s="55"/>
      <c r="F25" s="55"/>
      <c r="G25" s="55"/>
      <c r="H25" s="53" t="s">
        <v>62</v>
      </c>
      <c r="I25" s="67">
        <f>SUM(I8:I24)</f>
        <v>84743.6</v>
      </c>
      <c r="J25" s="55"/>
      <c r="K25" s="67">
        <f>SUM(K8:K17)</f>
        <v>147141.52</v>
      </c>
      <c r="L25" s="67"/>
      <c r="M25" s="67">
        <f>SUM(M8:M24)</f>
        <v>1100</v>
      </c>
      <c r="N25" s="53" t="s">
        <v>62</v>
      </c>
      <c r="O25" s="67">
        <f>SUM(O8:O24)</f>
        <v>0</v>
      </c>
      <c r="P25" s="53" t="s">
        <v>62</v>
      </c>
      <c r="Q25" s="53" t="s">
        <v>62</v>
      </c>
      <c r="R25" s="53"/>
      <c r="S25" s="53"/>
      <c r="T25" s="67">
        <f>SUM(T8:T24)</f>
        <v>3012588.4</v>
      </c>
      <c r="U25" s="108">
        <f>D25+C25-T25-I25-K25-M25-O25</f>
        <v>350290.41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63</v>
      </c>
      <c r="B26" s="56"/>
      <c r="C26" s="56" t="s">
        <v>64</v>
      </c>
      <c r="D26" s="56"/>
      <c r="E26" s="56"/>
      <c r="F26" s="57">
        <f>O26</f>
        <v>1463656.63</v>
      </c>
      <c r="G26" s="58"/>
      <c r="H26" s="59" t="s">
        <v>65</v>
      </c>
      <c r="I26" s="76"/>
      <c r="J26" s="76"/>
      <c r="K26" s="76"/>
      <c r="L26" s="76"/>
      <c r="M26" s="77"/>
      <c r="N26" s="56" t="s">
        <v>66</v>
      </c>
      <c r="O26" s="78">
        <f>T11+T12</f>
        <v>1463656.63</v>
      </c>
      <c r="P26" s="79"/>
      <c r="Q26" s="79"/>
      <c r="R26" s="79"/>
      <c r="S26" s="79"/>
      <c r="T26" s="79"/>
      <c r="U26" s="109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67</v>
      </c>
      <c r="D27" s="56"/>
      <c r="E27" s="56"/>
      <c r="F27" s="57">
        <v>0</v>
      </c>
      <c r="G27" s="58"/>
      <c r="H27" s="60"/>
      <c r="I27" s="80"/>
      <c r="J27" s="80"/>
      <c r="K27" s="80"/>
      <c r="L27" s="80"/>
      <c r="M27" s="81"/>
      <c r="N27" s="56" t="s">
        <v>68</v>
      </c>
      <c r="O27" s="82">
        <f>O26</f>
        <v>1463656.63</v>
      </c>
      <c r="P27" s="83"/>
      <c r="Q27" s="83"/>
      <c r="R27" s="83"/>
      <c r="S27" s="83"/>
      <c r="T27" s="83"/>
      <c r="U27" s="110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11" workbookViewId="0">
      <selection activeCell="A1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4">
        <v>16216</v>
      </c>
      <c r="R2" s="64" t="s">
        <v>5</v>
      </c>
      <c r="S2" s="64"/>
      <c r="T2" s="85"/>
      <c r="U2" s="86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4237179.64</v>
      </c>
      <c r="D3" s="9"/>
      <c r="E3" s="9"/>
      <c r="F3" s="9" t="s">
        <v>7</v>
      </c>
      <c r="G3" s="10">
        <v>44862</v>
      </c>
      <c r="H3" s="6" t="s">
        <v>8</v>
      </c>
      <c r="I3" s="6"/>
      <c r="J3" s="34" t="s">
        <v>9</v>
      </c>
      <c r="K3" s="34"/>
      <c r="L3" s="34"/>
      <c r="M3" s="34"/>
      <c r="N3" s="34"/>
      <c r="O3" s="6" t="s">
        <v>10</v>
      </c>
      <c r="P3" s="6"/>
      <c r="Q3" s="34" t="s">
        <v>11</v>
      </c>
      <c r="R3" s="87" t="s">
        <v>12</v>
      </c>
      <c r="S3" s="88"/>
      <c r="T3" s="89" t="s">
        <v>13</v>
      </c>
      <c r="U3" s="89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/>
      <c r="D4" s="9"/>
      <c r="E4" s="9"/>
      <c r="F4" s="9" t="s">
        <v>15</v>
      </c>
      <c r="G4" s="111"/>
      <c r="H4" s="6" t="s">
        <v>16</v>
      </c>
      <c r="I4" s="6"/>
      <c r="J4" s="34" t="s">
        <v>17</v>
      </c>
      <c r="K4" s="34"/>
      <c r="L4" s="34"/>
      <c r="M4" s="34"/>
      <c r="N4" s="34"/>
      <c r="O4" s="6" t="s">
        <v>18</v>
      </c>
      <c r="P4" s="6"/>
      <c r="Q4" s="66" t="s">
        <v>19</v>
      </c>
      <c r="R4" s="9" t="s">
        <v>20</v>
      </c>
      <c r="S4" s="66" t="s">
        <v>21</v>
      </c>
      <c r="T4" s="90" t="s">
        <v>22</v>
      </c>
      <c r="U4" s="91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1" t="s">
        <v>24</v>
      </c>
      <c r="C5" s="12"/>
      <c r="D5" s="12"/>
      <c r="E5" s="12"/>
      <c r="F5" s="13"/>
      <c r="G5" s="14" t="s">
        <v>25</v>
      </c>
      <c r="H5" s="11" t="s">
        <v>24</v>
      </c>
      <c r="I5" s="12"/>
      <c r="J5" s="13"/>
      <c r="K5" s="11" t="s">
        <v>26</v>
      </c>
      <c r="L5" s="12"/>
      <c r="M5" s="11" t="s">
        <v>27</v>
      </c>
      <c r="N5" s="13"/>
      <c r="O5" s="11" t="s">
        <v>28</v>
      </c>
      <c r="P5" s="13"/>
      <c r="Q5" s="92" t="s">
        <v>29</v>
      </c>
      <c r="R5" s="93"/>
      <c r="S5" s="93"/>
      <c r="T5" s="90" t="s">
        <v>30</v>
      </c>
      <c r="U5" s="94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5" t="s">
        <v>32</v>
      </c>
      <c r="C6" s="16"/>
      <c r="D6" s="16"/>
      <c r="E6" s="16"/>
      <c r="F6" s="17"/>
      <c r="G6" s="6"/>
      <c r="H6" s="15" t="s">
        <v>33</v>
      </c>
      <c r="I6" s="16"/>
      <c r="J6" s="17"/>
      <c r="K6" s="15" t="s">
        <v>34</v>
      </c>
      <c r="L6" s="16"/>
      <c r="M6" s="15" t="s">
        <v>35</v>
      </c>
      <c r="N6" s="17"/>
      <c r="O6" s="15" t="s">
        <v>36</v>
      </c>
      <c r="P6" s="17"/>
      <c r="Q6" s="95" t="s">
        <v>37</v>
      </c>
      <c r="R6" s="96"/>
      <c r="S6" s="96"/>
      <c r="T6" s="90"/>
      <c r="U6" s="9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8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8" t="s">
        <v>43</v>
      </c>
      <c r="H7" s="6" t="s">
        <v>44</v>
      </c>
      <c r="I7" s="9" t="s">
        <v>45</v>
      </c>
      <c r="J7" s="9" t="s">
        <v>46</v>
      </c>
      <c r="K7" s="64" t="s">
        <v>45</v>
      </c>
      <c r="L7" s="64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90"/>
      <c r="U7" s="9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4" customHeight="1" spans="1:16384">
      <c r="A8" s="19">
        <v>1</v>
      </c>
      <c r="B8" s="20">
        <v>44943</v>
      </c>
      <c r="C8" s="21">
        <v>1694871.86</v>
      </c>
      <c r="D8" s="22"/>
      <c r="E8" s="23" t="s">
        <v>50</v>
      </c>
      <c r="F8" s="24" t="s">
        <v>51</v>
      </c>
      <c r="G8" s="25"/>
      <c r="H8" s="26">
        <v>0.02</v>
      </c>
      <c r="I8" s="25">
        <v>42371.8</v>
      </c>
      <c r="J8" s="65" t="s">
        <v>52</v>
      </c>
      <c r="K8" s="34">
        <v>21185.9</v>
      </c>
      <c r="L8" s="34" t="s">
        <v>53</v>
      </c>
      <c r="M8" s="25">
        <v>40</v>
      </c>
      <c r="N8" s="66" t="s">
        <v>54</v>
      </c>
      <c r="O8" s="67"/>
      <c r="P8" s="9"/>
      <c r="Q8" s="97" t="s">
        <v>55</v>
      </c>
      <c r="R8" s="98">
        <v>255410.4</v>
      </c>
      <c r="S8" s="68"/>
      <c r="T8" s="99">
        <v>255410.4</v>
      </c>
      <c r="U8" s="100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4" customHeight="1" spans="1:16384">
      <c r="A9" s="19"/>
      <c r="B9" s="20"/>
      <c r="C9" s="27"/>
      <c r="D9" s="22"/>
      <c r="E9" s="23"/>
      <c r="F9" s="24"/>
      <c r="G9" s="28"/>
      <c r="H9" s="26"/>
      <c r="I9" s="25"/>
      <c r="J9" s="65"/>
      <c r="K9" s="68">
        <v>1441.42</v>
      </c>
      <c r="L9" s="34" t="s">
        <v>56</v>
      </c>
      <c r="M9" s="25">
        <v>500</v>
      </c>
      <c r="N9" s="66" t="s">
        <v>57</v>
      </c>
      <c r="O9" s="67"/>
      <c r="P9" s="9"/>
      <c r="Q9" s="97" t="s">
        <v>58</v>
      </c>
      <c r="R9" s="9">
        <v>1016928</v>
      </c>
      <c r="S9" s="9"/>
      <c r="T9" s="99">
        <v>1016928</v>
      </c>
      <c r="U9" s="68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2" customHeight="1" spans="1:16384">
      <c r="A10" s="19"/>
      <c r="B10" s="20"/>
      <c r="C10" s="29"/>
      <c r="D10" s="22"/>
      <c r="E10" s="23"/>
      <c r="F10" s="24"/>
      <c r="G10" s="28"/>
      <c r="H10" s="26"/>
      <c r="I10" s="25"/>
      <c r="J10" s="30"/>
      <c r="K10" s="34">
        <v>80400.97</v>
      </c>
      <c r="L10" s="34" t="s">
        <v>59</v>
      </c>
      <c r="M10" s="25"/>
      <c r="N10" s="66"/>
      <c r="O10" s="67"/>
      <c r="P10" s="9"/>
      <c r="Q10" s="97" t="s">
        <v>60</v>
      </c>
      <c r="R10" s="9">
        <v>1050000</v>
      </c>
      <c r="S10" s="9"/>
      <c r="T10" s="99">
        <v>276593.37</v>
      </c>
      <c r="U10" s="68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19">
        <v>2</v>
      </c>
      <c r="B11" s="20">
        <v>45042</v>
      </c>
      <c r="C11" s="21">
        <v>723944.25</v>
      </c>
      <c r="D11" s="22"/>
      <c r="E11" s="23" t="s">
        <v>50</v>
      </c>
      <c r="F11" s="24" t="s">
        <v>51</v>
      </c>
      <c r="G11" s="30"/>
      <c r="H11" s="26">
        <v>0.02</v>
      </c>
      <c r="I11" s="25">
        <v>42371.8</v>
      </c>
      <c r="J11" s="65" t="s">
        <v>52</v>
      </c>
      <c r="K11" s="68">
        <v>21185.9</v>
      </c>
      <c r="L11" s="68" t="s">
        <v>53</v>
      </c>
      <c r="M11" s="25">
        <v>360</v>
      </c>
      <c r="N11" s="66" t="s">
        <v>69</v>
      </c>
      <c r="O11" s="69"/>
      <c r="P11" s="70"/>
      <c r="Q11" s="97" t="s">
        <v>60</v>
      </c>
      <c r="R11" s="9">
        <v>1050000</v>
      </c>
      <c r="S11" s="9"/>
      <c r="T11" s="99">
        <v>550406.63</v>
      </c>
      <c r="U11" s="68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19"/>
      <c r="B12" s="20"/>
      <c r="C12" s="21">
        <v>1177047.82</v>
      </c>
      <c r="D12" s="22"/>
      <c r="E12" s="23" t="s">
        <v>50</v>
      </c>
      <c r="F12" s="24" t="s">
        <v>51</v>
      </c>
      <c r="G12" s="30"/>
      <c r="H12" s="26"/>
      <c r="I12" s="25"/>
      <c r="J12" s="30"/>
      <c r="K12" s="34"/>
      <c r="L12" s="34"/>
      <c r="M12" s="25">
        <v>200</v>
      </c>
      <c r="N12" s="66" t="s">
        <v>71</v>
      </c>
      <c r="O12" s="67"/>
      <c r="P12" s="9"/>
      <c r="Q12" s="97" t="s">
        <v>58</v>
      </c>
      <c r="R12" s="9">
        <v>913220</v>
      </c>
      <c r="S12" s="9"/>
      <c r="T12" s="99">
        <v>913250</v>
      </c>
      <c r="U12" s="68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19"/>
      <c r="B13" s="20"/>
      <c r="C13" s="29"/>
      <c r="D13" s="22"/>
      <c r="E13" s="23"/>
      <c r="F13" s="24"/>
      <c r="G13" s="30"/>
      <c r="H13" s="26"/>
      <c r="I13" s="25"/>
      <c r="J13" s="30"/>
      <c r="K13" s="68">
        <v>20995.67</v>
      </c>
      <c r="L13" s="68" t="s">
        <v>59</v>
      </c>
      <c r="M13" s="25"/>
      <c r="N13" s="66"/>
      <c r="O13" s="71"/>
      <c r="P13" s="70"/>
      <c r="Q13" s="97"/>
      <c r="R13" s="9"/>
      <c r="S13" s="9"/>
      <c r="T13" s="99"/>
      <c r="U13" s="68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0" customHeight="1" spans="1:16384">
      <c r="A14" s="19"/>
      <c r="B14" s="31"/>
      <c r="C14" s="29"/>
      <c r="D14" s="22"/>
      <c r="E14" s="23"/>
      <c r="F14" s="23"/>
      <c r="G14" s="30"/>
      <c r="H14" s="26"/>
      <c r="I14" s="25"/>
      <c r="J14" s="30"/>
      <c r="K14" s="34">
        <v>1616.72</v>
      </c>
      <c r="L14" s="34" t="s">
        <v>72</v>
      </c>
      <c r="M14" s="25"/>
      <c r="N14" s="66"/>
      <c r="O14" s="67"/>
      <c r="P14" s="9"/>
      <c r="Q14" s="101"/>
      <c r="R14" s="9"/>
      <c r="S14" s="9"/>
      <c r="T14" s="99"/>
      <c r="U14" s="102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3" customHeight="1" spans="1:16384">
      <c r="A15" s="19">
        <v>3</v>
      </c>
      <c r="B15" s="32">
        <v>45068</v>
      </c>
      <c r="C15" s="29"/>
      <c r="D15" s="33"/>
      <c r="E15" s="23"/>
      <c r="F15" s="23"/>
      <c r="G15" s="30"/>
      <c r="H15" s="26"/>
      <c r="I15" s="25"/>
      <c r="J15" s="30"/>
      <c r="K15" s="68"/>
      <c r="L15" s="68"/>
      <c r="M15" s="25">
        <v>140</v>
      </c>
      <c r="N15" s="66" t="s">
        <v>73</v>
      </c>
      <c r="O15" s="67"/>
      <c r="P15" s="9"/>
      <c r="Q15" s="97" t="s">
        <v>74</v>
      </c>
      <c r="R15" s="9">
        <v>144670.94</v>
      </c>
      <c r="S15" s="9"/>
      <c r="T15" s="99">
        <v>97663.28</v>
      </c>
      <c r="U15" s="102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5" customHeight="1" spans="1:16384">
      <c r="A16" s="34"/>
      <c r="B16" s="31"/>
      <c r="C16" s="29"/>
      <c r="D16" s="35"/>
      <c r="E16" s="23"/>
      <c r="F16" s="23"/>
      <c r="G16" s="28"/>
      <c r="H16" s="26"/>
      <c r="I16" s="25"/>
      <c r="J16" s="25"/>
      <c r="K16" s="34"/>
      <c r="L16" s="34"/>
      <c r="M16" s="25"/>
      <c r="N16" s="66"/>
      <c r="O16" s="25"/>
      <c r="P16" s="66"/>
      <c r="Q16" s="101" t="s">
        <v>55</v>
      </c>
      <c r="R16" s="9">
        <v>380162.4</v>
      </c>
      <c r="S16" s="9"/>
      <c r="T16" s="103">
        <v>252800</v>
      </c>
      <c r="U16" s="102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5" customHeight="1" spans="1:16384">
      <c r="A17" s="41">
        <v>4</v>
      </c>
      <c r="B17" s="42">
        <v>45098</v>
      </c>
      <c r="C17" s="112"/>
      <c r="D17" s="49">
        <v>234130</v>
      </c>
      <c r="E17" s="50" t="s">
        <v>75</v>
      </c>
      <c r="F17" s="51"/>
      <c r="G17" s="46"/>
      <c r="H17" s="52"/>
      <c r="I17" s="72"/>
      <c r="J17" s="72"/>
      <c r="K17" s="72"/>
      <c r="L17" s="72"/>
      <c r="M17" s="72"/>
      <c r="N17" s="74"/>
      <c r="O17" s="72"/>
      <c r="P17" s="74"/>
      <c r="Q17" s="104" t="s">
        <v>76</v>
      </c>
      <c r="R17" s="105">
        <v>234130</v>
      </c>
      <c r="S17" s="105"/>
      <c r="T17" s="106">
        <v>234130</v>
      </c>
      <c r="U17" s="102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34"/>
      <c r="B18" s="113"/>
      <c r="C18" s="29"/>
      <c r="D18" s="35"/>
      <c r="E18" s="23"/>
      <c r="F18" s="23"/>
      <c r="G18" s="39"/>
      <c r="H18" s="114"/>
      <c r="I18" s="25"/>
      <c r="J18" s="25"/>
      <c r="K18" s="65"/>
      <c r="L18" s="65"/>
      <c r="M18" s="25"/>
      <c r="N18" s="66"/>
      <c r="O18" s="25"/>
      <c r="P18" s="66"/>
      <c r="Q18" s="118"/>
      <c r="R18" s="9"/>
      <c r="S18" s="9"/>
      <c r="T18" s="103"/>
      <c r="U18" s="102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customHeight="1" spans="1:16384">
      <c r="A19" s="34"/>
      <c r="B19" s="113"/>
      <c r="C19" s="115"/>
      <c r="D19" s="35"/>
      <c r="E19" s="65"/>
      <c r="F19" s="38"/>
      <c r="G19" s="39"/>
      <c r="H19" s="40"/>
      <c r="I19" s="25"/>
      <c r="J19" s="25"/>
      <c r="K19" s="25"/>
      <c r="L19" s="25"/>
      <c r="M19" s="25"/>
      <c r="N19" s="66"/>
      <c r="O19" s="25"/>
      <c r="P19" s="66"/>
      <c r="Q19" s="101"/>
      <c r="R19" s="9"/>
      <c r="S19" s="9"/>
      <c r="T19" s="103"/>
      <c r="U19" s="107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customHeight="1" spans="1:16384">
      <c r="A20" s="34"/>
      <c r="B20" s="113"/>
      <c r="C20" s="29"/>
      <c r="D20" s="35"/>
      <c r="E20" s="23"/>
      <c r="F20" s="23"/>
      <c r="G20" s="39"/>
      <c r="H20" s="114"/>
      <c r="I20" s="25"/>
      <c r="J20" s="25"/>
      <c r="K20" s="25"/>
      <c r="L20" s="25"/>
      <c r="M20" s="25"/>
      <c r="N20" s="66"/>
      <c r="O20" s="25"/>
      <c r="P20" s="66"/>
      <c r="Q20" s="101"/>
      <c r="R20" s="9"/>
      <c r="S20" s="9"/>
      <c r="T20" s="103"/>
      <c r="U20" s="107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34"/>
      <c r="B21" s="113"/>
      <c r="C21" s="29"/>
      <c r="D21" s="35"/>
      <c r="E21" s="23"/>
      <c r="F21" s="23"/>
      <c r="G21" s="39"/>
      <c r="H21" s="114"/>
      <c r="I21" s="25"/>
      <c r="J21" s="25"/>
      <c r="K21" s="25"/>
      <c r="L21" s="25"/>
      <c r="M21" s="25"/>
      <c r="N21" s="66"/>
      <c r="O21" s="25"/>
      <c r="P21" s="66"/>
      <c r="Q21" s="101"/>
      <c r="R21" s="9"/>
      <c r="S21" s="9"/>
      <c r="T21" s="103"/>
      <c r="U21" s="107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116"/>
      <c r="B22" s="117"/>
      <c r="C22" s="112"/>
      <c r="D22" s="44"/>
      <c r="E22" s="45"/>
      <c r="F22" s="45"/>
      <c r="G22" s="46"/>
      <c r="H22" s="47"/>
      <c r="I22" s="72"/>
      <c r="J22" s="72"/>
      <c r="K22" s="72"/>
      <c r="L22" s="72"/>
      <c r="M22" s="72"/>
      <c r="N22" s="74"/>
      <c r="O22" s="72"/>
      <c r="P22" s="74"/>
      <c r="Q22" s="104"/>
      <c r="R22" s="105"/>
      <c r="S22" s="105"/>
      <c r="T22" s="106"/>
      <c r="U22" s="107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116"/>
      <c r="B23" s="117"/>
      <c r="C23" s="112"/>
      <c r="D23" s="44"/>
      <c r="E23" s="45"/>
      <c r="F23" s="45"/>
      <c r="G23" s="46"/>
      <c r="H23" s="47"/>
      <c r="I23" s="72"/>
      <c r="J23" s="72"/>
      <c r="K23" s="72"/>
      <c r="L23" s="72"/>
      <c r="M23" s="72"/>
      <c r="N23" s="74"/>
      <c r="O23" s="72"/>
      <c r="P23" s="74"/>
      <c r="Q23" s="104"/>
      <c r="R23" s="105"/>
      <c r="S23" s="105"/>
      <c r="T23" s="106"/>
      <c r="U23" s="107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116"/>
      <c r="B24" s="117"/>
      <c r="C24" s="112"/>
      <c r="D24" s="44"/>
      <c r="E24" s="45"/>
      <c r="F24" s="45"/>
      <c r="G24" s="46"/>
      <c r="H24" s="47"/>
      <c r="I24" s="72"/>
      <c r="J24" s="72"/>
      <c r="K24" s="72"/>
      <c r="L24" s="72"/>
      <c r="M24" s="72"/>
      <c r="N24" s="74"/>
      <c r="O24" s="72"/>
      <c r="P24" s="74"/>
      <c r="Q24" s="104"/>
      <c r="R24" s="105"/>
      <c r="S24" s="105"/>
      <c r="T24" s="106"/>
      <c r="U24" s="107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61</v>
      </c>
      <c r="B25" s="6"/>
      <c r="C25" s="53">
        <f>SUM(C8:C24)</f>
        <v>3595863.93</v>
      </c>
      <c r="D25" s="54">
        <f>SUM(D8:D24)</f>
        <v>234130</v>
      </c>
      <c r="E25" s="55"/>
      <c r="F25" s="55"/>
      <c r="G25" s="55"/>
      <c r="H25" s="53" t="s">
        <v>62</v>
      </c>
      <c r="I25" s="67">
        <f>SUM(I8:I24)</f>
        <v>84743.6</v>
      </c>
      <c r="J25" s="55"/>
      <c r="K25" s="67">
        <f>SUM(K8:K17)</f>
        <v>146826.58</v>
      </c>
      <c r="L25" s="67"/>
      <c r="M25" s="67">
        <f>SUM(M8:M24)</f>
        <v>1240</v>
      </c>
      <c r="N25" s="53" t="s">
        <v>62</v>
      </c>
      <c r="O25" s="67">
        <f>SUM(O8:O24)</f>
        <v>0</v>
      </c>
      <c r="P25" s="53" t="s">
        <v>62</v>
      </c>
      <c r="Q25" s="53" t="s">
        <v>62</v>
      </c>
      <c r="R25" s="53"/>
      <c r="S25" s="53"/>
      <c r="T25" s="67">
        <f>SUM(T8:T24)</f>
        <v>3597181.68</v>
      </c>
      <c r="U25" s="108">
        <f>D25+C25-T25-I25-K25-M25-O25</f>
        <v>2.07000000047265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63</v>
      </c>
      <c r="B26" s="56"/>
      <c r="C26" s="56" t="s">
        <v>64</v>
      </c>
      <c r="D26" s="56"/>
      <c r="E26" s="56"/>
      <c r="F26" s="57">
        <f>O26</f>
        <v>234130</v>
      </c>
      <c r="G26" s="58"/>
      <c r="H26" s="59" t="s">
        <v>65</v>
      </c>
      <c r="I26" s="76"/>
      <c r="J26" s="76"/>
      <c r="K26" s="76"/>
      <c r="L26" s="76"/>
      <c r="M26" s="77"/>
      <c r="N26" s="56" t="s">
        <v>66</v>
      </c>
      <c r="O26" s="78">
        <v>234130</v>
      </c>
      <c r="P26" s="79"/>
      <c r="Q26" s="79"/>
      <c r="R26" s="79"/>
      <c r="S26" s="79"/>
      <c r="T26" s="79"/>
      <c r="U26" s="109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67</v>
      </c>
      <c r="D27" s="56"/>
      <c r="E27" s="56"/>
      <c r="F27" s="57">
        <v>0</v>
      </c>
      <c r="G27" s="58"/>
      <c r="H27" s="60"/>
      <c r="I27" s="80"/>
      <c r="J27" s="80"/>
      <c r="K27" s="80"/>
      <c r="L27" s="80"/>
      <c r="M27" s="81"/>
      <c r="N27" s="56" t="s">
        <v>68</v>
      </c>
      <c r="O27" s="82">
        <f>O26</f>
        <v>234130</v>
      </c>
      <c r="P27" s="83"/>
      <c r="Q27" s="83"/>
      <c r="R27" s="83"/>
      <c r="S27" s="83"/>
      <c r="T27" s="83"/>
      <c r="U27" s="110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M33" s="3"/>
      <c r="S33" s="1">
        <f>T25/C3</f>
        <v>0.848956613980143</v>
      </c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abSelected="1" topLeftCell="A12" workbookViewId="0">
      <selection activeCell="D20" sqref="D20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4">
        <v>16216</v>
      </c>
      <c r="R2" s="64" t="s">
        <v>5</v>
      </c>
      <c r="S2" s="64"/>
      <c r="T2" s="85"/>
      <c r="U2" s="86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4237179.64</v>
      </c>
      <c r="D3" s="9"/>
      <c r="E3" s="9"/>
      <c r="F3" s="9" t="s">
        <v>7</v>
      </c>
      <c r="G3" s="10">
        <v>44862</v>
      </c>
      <c r="H3" s="6" t="s">
        <v>8</v>
      </c>
      <c r="I3" s="6"/>
      <c r="J3" s="34" t="s">
        <v>77</v>
      </c>
      <c r="K3" s="34"/>
      <c r="L3" s="34"/>
      <c r="M3" s="34"/>
      <c r="N3" s="34"/>
      <c r="O3" s="6" t="s">
        <v>10</v>
      </c>
      <c r="P3" s="6"/>
      <c r="Q3" s="34" t="s">
        <v>11</v>
      </c>
      <c r="R3" s="87" t="s">
        <v>12</v>
      </c>
      <c r="S3" s="88"/>
      <c r="T3" s="89" t="s">
        <v>13</v>
      </c>
      <c r="U3" s="89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>
        <v>4233736.18</v>
      </c>
      <c r="D4" s="9"/>
      <c r="E4" s="9"/>
      <c r="F4" s="9" t="s">
        <v>15</v>
      </c>
      <c r="G4" s="10">
        <v>45086</v>
      </c>
      <c r="H4" s="6" t="s">
        <v>16</v>
      </c>
      <c r="I4" s="6"/>
      <c r="J4" s="34" t="s">
        <v>17</v>
      </c>
      <c r="K4" s="34"/>
      <c r="L4" s="34"/>
      <c r="M4" s="34"/>
      <c r="N4" s="34"/>
      <c r="O4" s="6" t="s">
        <v>18</v>
      </c>
      <c r="P4" s="6"/>
      <c r="Q4" s="66" t="s">
        <v>19</v>
      </c>
      <c r="R4" s="9" t="s">
        <v>20</v>
      </c>
      <c r="S4" s="66" t="s">
        <v>21</v>
      </c>
      <c r="T4" s="90" t="s">
        <v>22</v>
      </c>
      <c r="U4" s="91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1" t="s">
        <v>24</v>
      </c>
      <c r="C5" s="12"/>
      <c r="D5" s="12"/>
      <c r="E5" s="12"/>
      <c r="F5" s="13"/>
      <c r="G5" s="14" t="s">
        <v>25</v>
      </c>
      <c r="H5" s="11" t="s">
        <v>24</v>
      </c>
      <c r="I5" s="12"/>
      <c r="J5" s="13"/>
      <c r="K5" s="11" t="s">
        <v>26</v>
      </c>
      <c r="L5" s="12"/>
      <c r="M5" s="11" t="s">
        <v>27</v>
      </c>
      <c r="N5" s="13"/>
      <c r="O5" s="11" t="s">
        <v>28</v>
      </c>
      <c r="P5" s="13"/>
      <c r="Q5" s="92" t="s">
        <v>29</v>
      </c>
      <c r="R5" s="93"/>
      <c r="S5" s="93"/>
      <c r="T5" s="90" t="s">
        <v>30</v>
      </c>
      <c r="U5" s="94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5" t="s">
        <v>32</v>
      </c>
      <c r="C6" s="16"/>
      <c r="D6" s="16"/>
      <c r="E6" s="16"/>
      <c r="F6" s="17"/>
      <c r="G6" s="6"/>
      <c r="H6" s="15" t="s">
        <v>33</v>
      </c>
      <c r="I6" s="16"/>
      <c r="J6" s="17"/>
      <c r="K6" s="15" t="s">
        <v>34</v>
      </c>
      <c r="L6" s="16"/>
      <c r="M6" s="15" t="s">
        <v>35</v>
      </c>
      <c r="N6" s="17"/>
      <c r="O6" s="15" t="s">
        <v>36</v>
      </c>
      <c r="P6" s="17"/>
      <c r="Q6" s="95" t="s">
        <v>37</v>
      </c>
      <c r="R6" s="96"/>
      <c r="S6" s="96"/>
      <c r="T6" s="90"/>
      <c r="U6" s="9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8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8" t="s">
        <v>43</v>
      </c>
      <c r="H7" s="6" t="s">
        <v>44</v>
      </c>
      <c r="I7" s="9" t="s">
        <v>45</v>
      </c>
      <c r="J7" s="9" t="s">
        <v>46</v>
      </c>
      <c r="K7" s="64" t="s">
        <v>45</v>
      </c>
      <c r="L7" s="64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90"/>
      <c r="U7" s="9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4" customHeight="1" spans="1:16384">
      <c r="A8" s="19">
        <v>1</v>
      </c>
      <c r="B8" s="20">
        <v>44943</v>
      </c>
      <c r="C8" s="21">
        <v>1694871.86</v>
      </c>
      <c r="D8" s="22"/>
      <c r="E8" s="23" t="s">
        <v>50</v>
      </c>
      <c r="F8" s="24" t="s">
        <v>51</v>
      </c>
      <c r="G8" s="25"/>
      <c r="H8" s="26">
        <v>0.02</v>
      </c>
      <c r="I8" s="25">
        <v>42371.8</v>
      </c>
      <c r="J8" s="65" t="s">
        <v>52</v>
      </c>
      <c r="K8" s="34">
        <v>21185.9</v>
      </c>
      <c r="L8" s="34" t="s">
        <v>53</v>
      </c>
      <c r="M8" s="25">
        <v>40</v>
      </c>
      <c r="N8" s="66" t="s">
        <v>54</v>
      </c>
      <c r="O8" s="67"/>
      <c r="P8" s="9"/>
      <c r="Q8" s="97" t="s">
        <v>55</v>
      </c>
      <c r="R8" s="98">
        <v>255410.4</v>
      </c>
      <c r="S8" s="68"/>
      <c r="T8" s="99">
        <v>255410.4</v>
      </c>
      <c r="U8" s="100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4" customHeight="1" spans="1:16384">
      <c r="A9" s="19"/>
      <c r="B9" s="20"/>
      <c r="C9" s="27"/>
      <c r="D9" s="22"/>
      <c r="E9" s="23"/>
      <c r="F9" s="24"/>
      <c r="G9" s="28"/>
      <c r="H9" s="26"/>
      <c r="I9" s="25"/>
      <c r="J9" s="65"/>
      <c r="K9" s="68">
        <v>1441.42</v>
      </c>
      <c r="L9" s="34" t="s">
        <v>56</v>
      </c>
      <c r="M9" s="25">
        <v>500</v>
      </c>
      <c r="N9" s="66" t="s">
        <v>57</v>
      </c>
      <c r="O9" s="67"/>
      <c r="P9" s="9"/>
      <c r="Q9" s="97" t="s">
        <v>58</v>
      </c>
      <c r="R9" s="9">
        <v>1016928</v>
      </c>
      <c r="S9" s="9"/>
      <c r="T9" s="99">
        <v>1016928</v>
      </c>
      <c r="U9" s="68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2" customHeight="1" spans="1:16384">
      <c r="A10" s="19"/>
      <c r="B10" s="20"/>
      <c r="C10" s="29"/>
      <c r="D10" s="22"/>
      <c r="E10" s="23"/>
      <c r="F10" s="24"/>
      <c r="G10" s="28"/>
      <c r="H10" s="26"/>
      <c r="I10" s="25"/>
      <c r="J10" s="30"/>
      <c r="K10" s="34">
        <v>80400.97</v>
      </c>
      <c r="L10" s="34" t="s">
        <v>59</v>
      </c>
      <c r="M10" s="25"/>
      <c r="N10" s="66"/>
      <c r="O10" s="67"/>
      <c r="P10" s="9"/>
      <c r="Q10" s="97" t="s">
        <v>60</v>
      </c>
      <c r="R10" s="9">
        <v>1050000</v>
      </c>
      <c r="S10" s="9"/>
      <c r="T10" s="99">
        <v>276593.37</v>
      </c>
      <c r="U10" s="68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19">
        <v>2</v>
      </c>
      <c r="B11" s="20">
        <v>45042</v>
      </c>
      <c r="C11" s="21">
        <v>723944.25</v>
      </c>
      <c r="D11" s="22"/>
      <c r="E11" s="23" t="s">
        <v>50</v>
      </c>
      <c r="F11" s="24" t="s">
        <v>51</v>
      </c>
      <c r="G11" s="30"/>
      <c r="H11" s="26">
        <v>0.02</v>
      </c>
      <c r="I11" s="25">
        <v>42371.8</v>
      </c>
      <c r="J11" s="65" t="s">
        <v>52</v>
      </c>
      <c r="K11" s="68">
        <v>21185.9</v>
      </c>
      <c r="L11" s="68" t="s">
        <v>53</v>
      </c>
      <c r="M11" s="25">
        <v>360</v>
      </c>
      <c r="N11" s="66" t="s">
        <v>69</v>
      </c>
      <c r="O11" s="69"/>
      <c r="P11" s="70"/>
      <c r="Q11" s="97" t="s">
        <v>60</v>
      </c>
      <c r="R11" s="9">
        <v>1050000</v>
      </c>
      <c r="S11" s="9"/>
      <c r="T11" s="99">
        <v>550406.63</v>
      </c>
      <c r="U11" s="68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19"/>
      <c r="B12" s="20"/>
      <c r="C12" s="21">
        <v>1177047.82</v>
      </c>
      <c r="D12" s="22"/>
      <c r="E12" s="23" t="s">
        <v>50</v>
      </c>
      <c r="F12" s="24" t="s">
        <v>51</v>
      </c>
      <c r="G12" s="30"/>
      <c r="H12" s="26"/>
      <c r="I12" s="25"/>
      <c r="J12" s="30"/>
      <c r="K12" s="34"/>
      <c r="L12" s="34"/>
      <c r="M12" s="25">
        <v>200</v>
      </c>
      <c r="N12" s="66" t="s">
        <v>71</v>
      </c>
      <c r="O12" s="67"/>
      <c r="P12" s="9"/>
      <c r="Q12" s="97" t="s">
        <v>58</v>
      </c>
      <c r="R12" s="9">
        <v>913220</v>
      </c>
      <c r="S12" s="9"/>
      <c r="T12" s="99">
        <v>913250</v>
      </c>
      <c r="U12" s="68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19"/>
      <c r="B13" s="20"/>
      <c r="C13" s="29"/>
      <c r="D13" s="22"/>
      <c r="E13" s="23"/>
      <c r="F13" s="24"/>
      <c r="G13" s="30"/>
      <c r="H13" s="26"/>
      <c r="I13" s="25"/>
      <c r="J13" s="30"/>
      <c r="K13" s="68">
        <v>20995.67</v>
      </c>
      <c r="L13" s="68" t="s">
        <v>59</v>
      </c>
      <c r="M13" s="25"/>
      <c r="N13" s="66"/>
      <c r="O13" s="71"/>
      <c r="P13" s="70"/>
      <c r="Q13" s="97"/>
      <c r="R13" s="9"/>
      <c r="S13" s="9"/>
      <c r="T13" s="99"/>
      <c r="U13" s="68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0" customHeight="1" spans="1:16384">
      <c r="A14" s="19"/>
      <c r="B14" s="31"/>
      <c r="C14" s="29"/>
      <c r="D14" s="22"/>
      <c r="E14" s="23"/>
      <c r="F14" s="23"/>
      <c r="G14" s="30"/>
      <c r="H14" s="26"/>
      <c r="I14" s="25"/>
      <c r="J14" s="30"/>
      <c r="K14" s="34">
        <v>1616.72</v>
      </c>
      <c r="L14" s="34" t="s">
        <v>72</v>
      </c>
      <c r="M14" s="25"/>
      <c r="N14" s="66"/>
      <c r="O14" s="67"/>
      <c r="P14" s="9"/>
      <c r="Q14" s="101"/>
      <c r="R14" s="9"/>
      <c r="S14" s="9"/>
      <c r="T14" s="99"/>
      <c r="U14" s="102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3" customHeight="1" spans="1:16384">
      <c r="A15" s="19">
        <v>3</v>
      </c>
      <c r="B15" s="32">
        <v>45068</v>
      </c>
      <c r="C15" s="29"/>
      <c r="D15" s="33"/>
      <c r="E15" s="23"/>
      <c r="F15" s="23"/>
      <c r="G15" s="30"/>
      <c r="H15" s="26"/>
      <c r="I15" s="25"/>
      <c r="J15" s="30"/>
      <c r="K15" s="68"/>
      <c r="L15" s="68"/>
      <c r="M15" s="25">
        <v>140</v>
      </c>
      <c r="N15" s="66" t="s">
        <v>73</v>
      </c>
      <c r="O15" s="67"/>
      <c r="P15" s="9"/>
      <c r="Q15" s="97" t="s">
        <v>74</v>
      </c>
      <c r="R15" s="9">
        <v>144670.94</v>
      </c>
      <c r="S15" s="9"/>
      <c r="T15" s="99">
        <v>97663.28</v>
      </c>
      <c r="U15" s="102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5" customHeight="1" spans="1:16384">
      <c r="A16" s="34"/>
      <c r="B16" s="31"/>
      <c r="C16" s="29"/>
      <c r="D16" s="35"/>
      <c r="E16" s="23"/>
      <c r="F16" s="23"/>
      <c r="G16" s="28"/>
      <c r="H16" s="26"/>
      <c r="I16" s="25"/>
      <c r="J16" s="25"/>
      <c r="K16" s="34"/>
      <c r="L16" s="34"/>
      <c r="M16" s="25"/>
      <c r="N16" s="66"/>
      <c r="O16" s="25"/>
      <c r="P16" s="66"/>
      <c r="Q16" s="101" t="s">
        <v>55</v>
      </c>
      <c r="R16" s="9">
        <v>380162.4</v>
      </c>
      <c r="S16" s="9"/>
      <c r="T16" s="103">
        <v>252800</v>
      </c>
      <c r="U16" s="102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5" customHeight="1" spans="1:16384">
      <c r="A17" s="19">
        <v>4</v>
      </c>
      <c r="B17" s="32">
        <v>45098</v>
      </c>
      <c r="C17" s="29"/>
      <c r="D17" s="36">
        <v>234130</v>
      </c>
      <c r="E17" s="37" t="s">
        <v>75</v>
      </c>
      <c r="F17" s="38"/>
      <c r="G17" s="39"/>
      <c r="H17" s="40"/>
      <c r="I17" s="25"/>
      <c r="J17" s="25"/>
      <c r="K17" s="25"/>
      <c r="L17" s="25"/>
      <c r="M17" s="25"/>
      <c r="N17" s="66"/>
      <c r="O17" s="25"/>
      <c r="P17" s="66"/>
      <c r="Q17" s="101" t="s">
        <v>76</v>
      </c>
      <c r="R17" s="9">
        <v>234130</v>
      </c>
      <c r="S17" s="9"/>
      <c r="T17" s="103">
        <v>234130</v>
      </c>
      <c r="U17" s="102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4" customHeight="1" spans="1:16384">
      <c r="A18" s="41">
        <v>5</v>
      </c>
      <c r="B18" s="42">
        <v>45127</v>
      </c>
      <c r="C18" s="43">
        <v>505120.49</v>
      </c>
      <c r="D18" s="44"/>
      <c r="E18" s="45" t="s">
        <v>50</v>
      </c>
      <c r="F18" s="45" t="s">
        <v>51</v>
      </c>
      <c r="G18" s="46"/>
      <c r="H18" s="47"/>
      <c r="I18" s="72"/>
      <c r="J18" s="72"/>
      <c r="K18" s="73">
        <v>537.6</v>
      </c>
      <c r="L18" s="73" t="s">
        <v>56</v>
      </c>
      <c r="M18" s="72">
        <v>10</v>
      </c>
      <c r="N18" s="74" t="s">
        <v>78</v>
      </c>
      <c r="O18" s="72"/>
      <c r="P18" s="74"/>
      <c r="Q18" s="104" t="s">
        <v>55</v>
      </c>
      <c r="R18" s="105">
        <v>380162.4</v>
      </c>
      <c r="S18" s="105"/>
      <c r="T18" s="106">
        <v>128000</v>
      </c>
      <c r="U18" s="102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4" customHeight="1" spans="1:16384">
      <c r="A19" s="41"/>
      <c r="B19" s="42"/>
      <c r="C19" s="48"/>
      <c r="D19" s="49">
        <v>-109217.3</v>
      </c>
      <c r="E19" s="50" t="s">
        <v>19</v>
      </c>
      <c r="F19" s="51"/>
      <c r="G19" s="46"/>
      <c r="H19" s="52"/>
      <c r="I19" s="72"/>
      <c r="J19" s="72"/>
      <c r="K19" s="75"/>
      <c r="L19" s="73"/>
      <c r="M19" s="72">
        <v>350</v>
      </c>
      <c r="N19" s="74" t="s">
        <v>71</v>
      </c>
      <c r="O19" s="72"/>
      <c r="P19" s="74"/>
      <c r="Q19" s="104" t="s">
        <v>74</v>
      </c>
      <c r="R19" s="105">
        <v>144670.94</v>
      </c>
      <c r="S19" s="105"/>
      <c r="T19" s="106">
        <v>47007.66</v>
      </c>
      <c r="U19" s="107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4" customHeight="1" spans="1:16384">
      <c r="A20" s="41"/>
      <c r="B20" s="42"/>
      <c r="C20" s="43"/>
      <c r="D20" s="44"/>
      <c r="E20" s="45"/>
      <c r="F20" s="45"/>
      <c r="G20" s="46"/>
      <c r="H20" s="47"/>
      <c r="I20" s="72"/>
      <c r="J20" s="72"/>
      <c r="K20" s="68"/>
      <c r="L20" s="68"/>
      <c r="M20" s="72"/>
      <c r="N20" s="74"/>
      <c r="O20" s="72"/>
      <c r="P20" s="74"/>
      <c r="Q20" s="104" t="s">
        <v>60</v>
      </c>
      <c r="R20" s="105">
        <v>1050000</v>
      </c>
      <c r="S20" s="105"/>
      <c r="T20" s="106">
        <v>220000</v>
      </c>
      <c r="U20" s="107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4" customHeight="1" spans="1:16384">
      <c r="A21" s="41"/>
      <c r="B21" s="42"/>
      <c r="C21" s="43"/>
      <c r="D21" s="44"/>
      <c r="E21" s="45"/>
      <c r="F21" s="45"/>
      <c r="G21" s="46"/>
      <c r="H21" s="47"/>
      <c r="I21" s="72"/>
      <c r="J21" s="72"/>
      <c r="K21" s="72"/>
      <c r="L21" s="72"/>
      <c r="M21" s="72"/>
      <c r="N21" s="74"/>
      <c r="O21" s="72"/>
      <c r="P21" s="74"/>
      <c r="Q21" s="104"/>
      <c r="R21" s="105"/>
      <c r="S21" s="105"/>
      <c r="T21" s="106"/>
      <c r="U21" s="107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41"/>
      <c r="B22" s="42"/>
      <c r="C22" s="43"/>
      <c r="D22" s="44"/>
      <c r="E22" s="45"/>
      <c r="F22" s="45"/>
      <c r="G22" s="46"/>
      <c r="H22" s="47"/>
      <c r="I22" s="72"/>
      <c r="J22" s="72"/>
      <c r="K22" s="72"/>
      <c r="L22" s="72"/>
      <c r="M22" s="72"/>
      <c r="N22" s="74"/>
      <c r="O22" s="72"/>
      <c r="P22" s="74"/>
      <c r="Q22" s="104"/>
      <c r="R22" s="105"/>
      <c r="S22" s="105"/>
      <c r="T22" s="106"/>
      <c r="U22" s="107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41"/>
      <c r="B23" s="42"/>
      <c r="C23" s="43"/>
      <c r="D23" s="44"/>
      <c r="E23" s="45"/>
      <c r="F23" s="45"/>
      <c r="G23" s="46"/>
      <c r="H23" s="47"/>
      <c r="I23" s="72"/>
      <c r="J23" s="72"/>
      <c r="K23" s="72"/>
      <c r="L23" s="72"/>
      <c r="M23" s="72"/>
      <c r="N23" s="74"/>
      <c r="O23" s="72"/>
      <c r="P23" s="74"/>
      <c r="Q23" s="104"/>
      <c r="R23" s="105"/>
      <c r="S23" s="105"/>
      <c r="T23" s="106"/>
      <c r="U23" s="107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41"/>
      <c r="B24" s="42"/>
      <c r="C24" s="43"/>
      <c r="D24" s="44"/>
      <c r="E24" s="45"/>
      <c r="F24" s="45"/>
      <c r="G24" s="46"/>
      <c r="H24" s="47"/>
      <c r="I24" s="72"/>
      <c r="J24" s="72"/>
      <c r="K24" s="72"/>
      <c r="L24" s="72"/>
      <c r="M24" s="72"/>
      <c r="N24" s="74"/>
      <c r="O24" s="72"/>
      <c r="P24" s="74"/>
      <c r="Q24" s="104"/>
      <c r="R24" s="105"/>
      <c r="S24" s="105"/>
      <c r="T24" s="106"/>
      <c r="U24" s="107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61</v>
      </c>
      <c r="B25" s="6"/>
      <c r="C25" s="53">
        <f>SUM(C8:C24)</f>
        <v>4100984.42</v>
      </c>
      <c r="D25" s="54">
        <f>SUM(D8:D24)</f>
        <v>124912.7</v>
      </c>
      <c r="E25" s="55"/>
      <c r="F25" s="55"/>
      <c r="G25" s="55"/>
      <c r="H25" s="53" t="s">
        <v>62</v>
      </c>
      <c r="I25" s="67">
        <f>SUM(I8:I24)</f>
        <v>84743.6</v>
      </c>
      <c r="J25" s="55"/>
      <c r="K25" s="67">
        <f>SUM(K8:K24)</f>
        <v>147364.18</v>
      </c>
      <c r="L25" s="67"/>
      <c r="M25" s="67">
        <f>SUM(M8:M24)</f>
        <v>1600</v>
      </c>
      <c r="N25" s="53" t="s">
        <v>62</v>
      </c>
      <c r="O25" s="67">
        <f>SUM(O8:O24)</f>
        <v>0</v>
      </c>
      <c r="P25" s="53" t="s">
        <v>62</v>
      </c>
      <c r="Q25" s="53" t="s">
        <v>62</v>
      </c>
      <c r="R25" s="53"/>
      <c r="S25" s="53"/>
      <c r="T25" s="67">
        <f>SUM(T8:T24)</f>
        <v>3992189.34</v>
      </c>
      <c r="U25" s="108">
        <f>D25+C25-T25-I25-K25-M25-O25</f>
        <v>2.61934474110603e-10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63</v>
      </c>
      <c r="B26" s="56"/>
      <c r="C26" s="56" t="s">
        <v>64</v>
      </c>
      <c r="D26" s="56"/>
      <c r="E26" s="56"/>
      <c r="F26" s="57">
        <f>O26</f>
        <v>504224.96</v>
      </c>
      <c r="G26" s="58"/>
      <c r="H26" s="59" t="s">
        <v>65</v>
      </c>
      <c r="I26" s="76"/>
      <c r="J26" s="76"/>
      <c r="K26" s="76"/>
      <c r="L26" s="76"/>
      <c r="M26" s="77"/>
      <c r="N26" s="56" t="s">
        <v>66</v>
      </c>
      <c r="O26" s="78">
        <f>T18+T19+T20-D19</f>
        <v>504224.96</v>
      </c>
      <c r="P26" s="79"/>
      <c r="Q26" s="79"/>
      <c r="R26" s="79"/>
      <c r="S26" s="79"/>
      <c r="T26" s="79"/>
      <c r="U26" s="109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67</v>
      </c>
      <c r="D27" s="56"/>
      <c r="E27" s="56"/>
      <c r="F27" s="57">
        <v>0</v>
      </c>
      <c r="G27" s="58"/>
      <c r="H27" s="60"/>
      <c r="I27" s="80"/>
      <c r="J27" s="80"/>
      <c r="K27" s="80"/>
      <c r="L27" s="80"/>
      <c r="M27" s="81"/>
      <c r="N27" s="56" t="s">
        <v>68</v>
      </c>
      <c r="O27" s="82">
        <f>O26</f>
        <v>504224.96</v>
      </c>
      <c r="P27" s="83"/>
      <c r="Q27" s="83"/>
      <c r="R27" s="83"/>
      <c r="S27" s="83"/>
      <c r="T27" s="83"/>
      <c r="U27" s="110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P29" s="1">
        <f>T18+T19+T20-D19</f>
        <v>504224.96</v>
      </c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M33" s="3"/>
      <c r="S33" s="1">
        <f>T25/C3</f>
        <v>0.942180808741921</v>
      </c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1-1</vt:lpstr>
      <vt:lpstr>2-1</vt:lpstr>
      <vt:lpstr>2-2</vt:lpstr>
      <vt:lpstr>3-1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朱大金</cp:lastModifiedBy>
  <dcterms:created xsi:type="dcterms:W3CDTF">2017-01-11T04:48:00Z</dcterms:created>
  <dcterms:modified xsi:type="dcterms:W3CDTF">2023-07-31T07:20:08Z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F68181F6B9634207A95492B065FDA041</vt:lpwstr>
  </property>
</Properties>
</file>