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5"/>
  </bookViews>
  <sheets>
    <sheet name="1-1" sheetId="11" r:id="rId1"/>
    <sheet name="1-2" sheetId="12" r:id="rId2"/>
    <sheet name="1-3" sheetId="13" r:id="rId3"/>
    <sheet name="2-1" sheetId="14" r:id="rId4"/>
    <sheet name="2-2" sheetId="15" r:id="rId5"/>
    <sheet name="3-1" sheetId="16" r:id="rId6"/>
  </sheets>
  <calcPr calcId="144525"/>
</workbook>
</file>

<file path=xl/sharedStrings.xml><?xml version="1.0" encoding="utf-8"?>
<sst xmlns="http://schemas.openxmlformats.org/spreadsheetml/2006/main" count="554" uniqueCount="84">
  <si>
    <t xml:space="preserve">工程款支付证书 </t>
  </si>
  <si>
    <t>工程名称</t>
  </si>
  <si>
    <t>G312线K4224+600-K4242+102段隔离墩修复及防眩板完善工程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</si>
  <si>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</si>
  <si>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</si>
  <si>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</si>
  <si>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</si>
  <si>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</si>
  <si>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</si>
  <si>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</si>
  <si>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</si>
  <si>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合肥</t>
  </si>
  <si>
    <t>责任单位</t>
  </si>
  <si>
    <t>西部大区</t>
  </si>
  <si>
    <t>决算金额</t>
  </si>
  <si>
    <t>决算时间</t>
  </si>
  <si>
    <t>项目部印章</t>
  </si>
  <si>
    <t>无</t>
  </si>
  <si>
    <t>施工人</t>
  </si>
  <si>
    <t>方德亮</t>
  </si>
  <si>
    <t>区域责任人</t>
  </si>
  <si>
    <t>孙健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</si>
  <si>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</si>
  <si>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</si>
  <si>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</si>
  <si>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</si>
  <si>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</si>
  <si>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</si>
  <si>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</si>
  <si>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</si>
  <si>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</si>
  <si>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</si>
  <si>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</si>
  <si>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</si>
  <si>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</si>
  <si>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</si>
  <si>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</si>
  <si>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</si>
  <si>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</si>
  <si>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</si>
  <si>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</si>
  <si>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</si>
  <si>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</si>
  <si>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</si>
  <si>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</si>
  <si>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</si>
  <si>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</si>
  <si>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</si>
  <si>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</si>
  <si>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</si>
  <si>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</si>
  <si>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</si>
  <si>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</si>
  <si>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新疆新纪元项目管理咨询有限公司-招标代理费
开户行：乌鲁木齐银行友好南路支行
账号：0000 0200 2011 0055 1547 15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</si>
  <si>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</si>
  <si>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</si>
  <si>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</si>
  <si>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</si>
  <si>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</si>
  <si>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</si>
  <si>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</si>
  <si>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</si>
  <si>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中行蜀山支行</t>
  </si>
  <si>
    <t>1752 5719 0682</t>
  </si>
  <si>
    <t>企税</t>
  </si>
  <si>
    <t>转账费</t>
  </si>
  <si>
    <t>暂扣企税</t>
  </si>
  <si>
    <t>昌吉市融汇源商贸有限公司-矩形梁
开户行：新疆昌吉农村商业银行西外环南路支行
账号：8062 2001 2010 1009 7661 8</t>
  </si>
  <si>
    <t>增值税及附加</t>
  </si>
  <si>
    <t>外经证</t>
  </si>
  <si>
    <t>新疆陇海优金设备租赁有限公司-机械
开户行：工商银行新疆分行乌鲁木齐友好北路支行
账号：3002 0133 0920 0073 883</t>
  </si>
  <si>
    <t>水利基金</t>
  </si>
  <si>
    <t>建造师占用费6500*2</t>
  </si>
  <si>
    <t>印章</t>
  </si>
  <si>
    <t>昌吉公路管理局-中行昌吉市延安南路支行</t>
  </si>
  <si>
    <t>1076 2374 1501</t>
  </si>
  <si>
    <t>农民工工资</t>
  </si>
  <si>
    <t>退增值税及附加</t>
  </si>
  <si>
    <t>退暂扣企税</t>
  </si>
  <si>
    <t>质保金</t>
  </si>
  <si>
    <t>石河子开发区晨辉建筑劳务有限责任公司昌吉市分公司-劳务
开户行：新疆昌吉农村商业银行中山路南路支行
账号：8062 1001 2010 104</t>
  </si>
  <si>
    <t>马忠政-砂浆、除锈剂等
开户行：中国农业银行吉木萨尔县支行
账号：6228 4830 1873 0261 970</t>
  </si>
  <si>
    <t>杨小民-安全设施
开户行：中国建设银行昌吉市建国西路支行
账号：6217 0045 5000 1651 219</t>
  </si>
  <si>
    <t>昌吉公路管理局返还农民工保证金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</si>
</sst>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44" fontId="18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8" fillId="0" borderId="0">
      <protection locked="0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6" applyNumberFormat="0" applyAlignment="0" applyProtection="0">
      <alignment vertical="center"/>
    </xf>
    <xf numFmtId="0" fontId="30" fillId="13" borderId="12" applyNumberFormat="0" applyAlignment="0" applyProtection="0">
      <alignment vertical="center"/>
    </xf>
    <xf numFmtId="0" fontId="31" fillId="14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24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4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177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0" fillId="2" borderId="2" xfId="0" applyNumberFormat="1" applyFont="1" applyFill="1" applyBorder="1" applyAlignment="1">
      <alignment vertical="center"/>
    </xf>
    <xf numFmtId="10" fontId="9" fillId="0" borderId="2" xfId="0" applyNumberFormat="1" applyFont="1" applyFill="1" applyBorder="1" applyAlignment="1">
      <alignment vertical="center" wrapTex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79" fontId="9" fillId="2" borderId="2" xfId="0" applyNumberFormat="1" applyFont="1" applyFill="1" applyBorder="1" applyAlignment="1">
      <alignment vertical="center"/>
    </xf>
    <xf numFmtId="179" fontId="7" fillId="2" borderId="2" xfId="50" applyNumberFormat="1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9" fontId="7" fillId="2" borderId="2" xfId="19" applyFont="1" applyFill="1" applyBorder="1" applyAlignment="1" applyProtection="1">
      <alignment horizontal="center" vertical="center" wrapText="1"/>
    </xf>
    <xf numFmtId="49" fontId="7" fillId="2" borderId="2" xfId="50" applyNumberFormat="1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 shrinkToFit="1"/>
    </xf>
    <xf numFmtId="180" fontId="7" fillId="2" borderId="2" xfId="19" applyNumberFormat="1" applyFont="1" applyFill="1" applyBorder="1" applyAlignment="1" applyProtection="1">
      <alignment horizontal="center" vertical="center" wrapText="1"/>
    </xf>
    <xf numFmtId="178" fontId="9" fillId="0" borderId="6" xfId="0" applyNumberFormat="1" applyFont="1" applyFill="1" applyBorder="1" applyAlignment="1">
      <alignment horizontal="center" vertical="center"/>
    </xf>
    <xf numFmtId="177" fontId="7" fillId="2" borderId="2" xfId="50" applyNumberFormat="1" applyFont="1" applyFill="1" applyBorder="1" applyAlignment="1" applyProtection="1">
      <alignment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horizontal="left" vertical="center" wrapTex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8" fontId="9" fillId="0" borderId="2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vertical="center"/>
    </xf>
    <xf numFmtId="177" fontId="7" fillId="2" borderId="2" xfId="50" applyNumberFormat="1" applyFont="1" applyFill="1" applyBorder="1" applyAlignment="1" applyProtection="1">
      <alignment vertical="center" wrapText="1"/>
    </xf>
    <xf numFmtId="10" fontId="9" fillId="0" borderId="2" xfId="0" applyNumberFormat="1" applyFont="1" applyFill="1" applyBorder="1" applyAlignment="1">
      <alignment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82" fontId="7" fillId="2" borderId="2" xfId="50" applyNumberFormat="1" applyFont="1" applyFill="1" applyBorder="1" applyAlignment="1" applyProtection="1">
      <alignment vertical="center" shrinkToFit="1"/>
    </xf>
    <xf numFmtId="182" fontId="1" fillId="2" borderId="2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762000</xdr:colOff>
      <xdr:row>27</xdr:row>
      <xdr:rowOff>133350</xdr:rowOff>
    </xdr:from>
    <xdr:to>
      <xdr:col>12</xdr:col>
      <xdr:colOff>391795</xdr:colOff>
      <xdr:row>86</xdr:row>
      <xdr:rowOff>76200</xdr:rowOff>
    </xdr:to>
    <xdr:pic>
      <xdr:nvPicPr>
        <xdr:cNvPr id="2" name="图片 1" descr="U(S@]%MXSKF~6$5MSEL(T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0780" y="8087360"/>
          <a:ext cx="4303395" cy="10058400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27</xdr:row>
      <xdr:rowOff>76200</xdr:rowOff>
    </xdr:from>
    <xdr:to>
      <xdr:col>6</xdr:col>
      <xdr:colOff>661035</xdr:colOff>
      <xdr:row>57</xdr:row>
      <xdr:rowOff>155575</xdr:rowOff>
    </xdr:to>
    <xdr:pic>
      <xdr:nvPicPr>
        <xdr:cNvPr id="3" name="图片 2" descr="GW[_J0W9H})]J}2)})([D_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512570" y="8030210"/>
          <a:ext cx="5897245" cy="5222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19050</xdr:rowOff>
    </xdr:from>
    <xdr:to>
      <xdr:col>8</xdr:col>
      <xdr:colOff>253365</xdr:colOff>
      <xdr:row>57</xdr:row>
      <xdr:rowOff>95250</xdr:rowOff>
    </xdr:to>
    <xdr:pic>
      <xdr:nvPicPr>
        <xdr:cNvPr id="4" name="图片 3" descr="HR{~_OTWI[8~RZLS[SSLKU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22260"/>
          <a:ext cx="8703310" cy="5219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2" name="图片 1" descr="cd1ef8e503cce7c23d9462676bd93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19050</xdr:rowOff>
    </xdr:from>
    <xdr:to>
      <xdr:col>8</xdr:col>
      <xdr:colOff>253365</xdr:colOff>
      <xdr:row>57</xdr:row>
      <xdr:rowOff>95250</xdr:rowOff>
    </xdr:to>
    <xdr:pic>
      <xdr:nvPicPr>
        <xdr:cNvPr id="2" name="图片 1" descr="HR{~_OTWI[8~RZLS[SSLKU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22260"/>
          <a:ext cx="8703310" cy="5219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3" name="图片 2" descr="cd1ef8e503cce7c23d9462676bd93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3" name="图片 2" descr="cd1ef8e503cce7c23d9462676bd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28575</xdr:rowOff>
    </xdr:from>
    <xdr:to>
      <xdr:col>7</xdr:col>
      <xdr:colOff>114935</xdr:colOff>
      <xdr:row>57</xdr:row>
      <xdr:rowOff>152400</xdr:rowOff>
    </xdr:to>
    <xdr:pic>
      <xdr:nvPicPr>
        <xdr:cNvPr id="4" name="图片 3" descr="47[S6T6]HEMD$$E]1[U9}R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424285"/>
          <a:ext cx="8192135" cy="52673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2" name="图片 1" descr="cd1ef8e503cce7c23d9462676bd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28575</xdr:rowOff>
    </xdr:from>
    <xdr:to>
      <xdr:col>7</xdr:col>
      <xdr:colOff>114935</xdr:colOff>
      <xdr:row>57</xdr:row>
      <xdr:rowOff>152400</xdr:rowOff>
    </xdr:to>
    <xdr:pic>
      <xdr:nvPicPr>
        <xdr:cNvPr id="3" name="图片 2" descr="47[S6T6]HEMD$$E]1[U9}R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944985"/>
          <a:ext cx="8192135" cy="52673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2" name="图片 1" descr="cd1ef8e503cce7c23d9462676bd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27</xdr:row>
      <xdr:rowOff>123190</xdr:rowOff>
    </xdr:from>
    <xdr:to>
      <xdr:col>4</xdr:col>
      <xdr:colOff>1116330</xdr:colOff>
      <xdr:row>46</xdr:row>
      <xdr:rowOff>142875</xdr:rowOff>
    </xdr:to>
    <xdr:pic>
      <xdr:nvPicPr>
        <xdr:cNvPr id="4" name="图片 3" descr="3-1到款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150" y="12242800"/>
          <a:ext cx="4920615" cy="3277235"/>
        </a:xfrm>
        <a:prstGeom prst="rect">
          <a:avLst/>
        </a:prstGeom>
      </xdr:spPr>
    </xdr:pic>
    <xdr:clientData/>
  </xdr:twoCellAnchor>
  <xdr:twoCellAnchor editAs="oneCell">
    <xdr:from>
      <xdr:col>4</xdr:col>
      <xdr:colOff>1271905</xdr:colOff>
      <xdr:row>27</xdr:row>
      <xdr:rowOff>66675</xdr:rowOff>
    </xdr:from>
    <xdr:to>
      <xdr:col>10</xdr:col>
      <xdr:colOff>271145</xdr:colOff>
      <xdr:row>47</xdr:row>
      <xdr:rowOff>38100</xdr:rowOff>
    </xdr:to>
    <xdr:pic>
      <xdr:nvPicPr>
        <xdr:cNvPr id="3" name="图片 2" descr="18FC9`F1~}WFXU18N%~A`(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133340" y="12186285"/>
          <a:ext cx="5137785" cy="3400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78">
        <v>14065</v>
      </c>
      <c r="R2" s="62" t="s">
        <v>5</v>
      </c>
      <c r="S2" s="62"/>
      <c r="T2" s="79"/>
      <c r="U2" s="80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4160215.35</v>
      </c>
      <c r="D3" s="9"/>
      <c r="E3" s="9"/>
      <c r="F3" s="9" t="s">
        <v>7</v>
      </c>
      <c r="G3" s="10">
        <v>44376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81" t="s">
        <v>12</v>
      </c>
      <c r="S3" s="82"/>
      <c r="T3" s="83" t="s">
        <v>13</v>
      </c>
      <c r="U3" s="83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3" t="s">
        <v>19</v>
      </c>
      <c r="R4" s="9" t="s">
        <v>20</v>
      </c>
      <c r="S4" s="63" t="s">
        <v>21</v>
      </c>
      <c r="T4" s="84" t="s">
        <v>22</v>
      </c>
      <c r="U4" s="85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6" t="s">
        <v>29</v>
      </c>
      <c r="R5" s="87"/>
      <c r="S5" s="87"/>
      <c r="T5" s="84" t="s">
        <v>30</v>
      </c>
      <c r="U5" s="88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89" t="s">
        <v>37</v>
      </c>
      <c r="R6" s="90"/>
      <c r="S6" s="90"/>
      <c r="T6" s="84"/>
      <c r="U6" s="88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2" t="s">
        <v>45</v>
      </c>
      <c r="L7" s="62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4"/>
      <c r="U7" s="88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41">
        <v>1</v>
      </c>
      <c r="B8" s="117">
        <v>44413</v>
      </c>
      <c r="C8" s="43"/>
      <c r="D8" s="118">
        <v>32122</v>
      </c>
      <c r="E8" s="50" t="s">
        <v>50</v>
      </c>
      <c r="F8" s="49" t="s">
        <v>51</v>
      </c>
      <c r="G8" s="68"/>
      <c r="H8" s="110"/>
      <c r="I8" s="68"/>
      <c r="J8" s="45"/>
      <c r="K8" s="41"/>
      <c r="L8" s="41"/>
      <c r="M8" s="68"/>
      <c r="N8" s="69" t="s">
        <v>52</v>
      </c>
      <c r="O8" s="114"/>
      <c r="P8" s="99"/>
      <c r="Q8" s="115" t="s">
        <v>53</v>
      </c>
      <c r="R8" s="93"/>
      <c r="S8" s="93"/>
      <c r="T8" s="116">
        <v>32122</v>
      </c>
      <c r="U8" s="93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1"/>
      <c r="B9" s="117"/>
      <c r="C9" s="121"/>
      <c r="D9" s="118"/>
      <c r="E9" s="50"/>
      <c r="F9" s="50"/>
      <c r="G9" s="112"/>
      <c r="H9" s="110"/>
      <c r="I9" s="68"/>
      <c r="J9" s="45"/>
      <c r="K9" s="93"/>
      <c r="L9" s="93"/>
      <c r="M9" s="68"/>
      <c r="N9" s="69"/>
      <c r="O9" s="114"/>
      <c r="P9" s="99"/>
      <c r="Q9" s="115"/>
      <c r="R9" s="99"/>
      <c r="S9" s="99"/>
      <c r="T9" s="116"/>
      <c r="U9" s="65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1"/>
      <c r="B10" s="117"/>
      <c r="C10" s="43"/>
      <c r="D10" s="118"/>
      <c r="E10" s="50"/>
      <c r="F10" s="50"/>
      <c r="G10" s="112"/>
      <c r="H10" s="110"/>
      <c r="I10" s="68"/>
      <c r="J10" s="109"/>
      <c r="K10" s="41"/>
      <c r="L10" s="41"/>
      <c r="M10" s="68"/>
      <c r="N10" s="69"/>
      <c r="O10" s="114"/>
      <c r="P10" s="99"/>
      <c r="Q10" s="115"/>
      <c r="R10" s="99"/>
      <c r="S10" s="99"/>
      <c r="T10" s="116"/>
      <c r="U10" s="65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1"/>
      <c r="B11" s="117"/>
      <c r="C11" s="121"/>
      <c r="D11" s="118"/>
      <c r="E11" s="50"/>
      <c r="F11" s="50"/>
      <c r="G11" s="109"/>
      <c r="H11" s="110"/>
      <c r="I11" s="68"/>
      <c r="J11" s="45"/>
      <c r="K11" s="93"/>
      <c r="L11" s="93"/>
      <c r="M11" s="68"/>
      <c r="N11" s="69"/>
      <c r="O11" s="122"/>
      <c r="P11" s="119"/>
      <c r="Q11" s="115"/>
      <c r="R11" s="99"/>
      <c r="S11" s="99"/>
      <c r="T11" s="116"/>
      <c r="U11" s="65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1"/>
      <c r="B12" s="117"/>
      <c r="C12" s="43"/>
      <c r="D12" s="118"/>
      <c r="E12" s="49"/>
      <c r="F12" s="50"/>
      <c r="G12" s="109"/>
      <c r="H12" s="110"/>
      <c r="I12" s="68"/>
      <c r="J12" s="109"/>
      <c r="K12" s="41"/>
      <c r="L12" s="41"/>
      <c r="M12" s="68"/>
      <c r="N12" s="69"/>
      <c r="O12" s="114"/>
      <c r="P12" s="99"/>
      <c r="Q12" s="115"/>
      <c r="R12" s="99"/>
      <c r="S12" s="99"/>
      <c r="T12" s="116"/>
      <c r="U12" s="65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5"/>
      <c r="L13" s="65"/>
      <c r="M13" s="26"/>
      <c r="N13" s="63"/>
      <c r="O13" s="123"/>
      <c r="P13" s="67"/>
      <c r="Q13" s="91"/>
      <c r="R13" s="9"/>
      <c r="S13" s="9"/>
      <c r="T13" s="92"/>
      <c r="U13" s="65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3"/>
      <c r="O14" s="64"/>
      <c r="P14" s="9"/>
      <c r="Q14" s="94"/>
      <c r="R14" s="9"/>
      <c r="S14" s="9"/>
      <c r="T14" s="92"/>
      <c r="U14" s="9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1"/>
      <c r="B15" s="107"/>
      <c r="C15" s="43"/>
      <c r="D15" s="108"/>
      <c r="E15" s="50"/>
      <c r="F15" s="50"/>
      <c r="G15" s="109"/>
      <c r="H15" s="110"/>
      <c r="I15" s="68"/>
      <c r="J15" s="109"/>
      <c r="K15" s="93"/>
      <c r="L15" s="93"/>
      <c r="M15" s="68"/>
      <c r="N15" s="69"/>
      <c r="O15" s="114"/>
      <c r="P15" s="99"/>
      <c r="Q15" s="115"/>
      <c r="R15" s="99"/>
      <c r="S15" s="99"/>
      <c r="T15" s="116"/>
      <c r="U15" s="9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1"/>
      <c r="B16" s="111"/>
      <c r="C16" s="43"/>
      <c r="D16" s="44"/>
      <c r="E16" s="50"/>
      <c r="F16" s="50"/>
      <c r="G16" s="112"/>
      <c r="H16" s="110"/>
      <c r="I16" s="68"/>
      <c r="J16" s="68"/>
      <c r="K16" s="41"/>
      <c r="L16" s="41"/>
      <c r="M16" s="68"/>
      <c r="N16" s="69"/>
      <c r="O16" s="68"/>
      <c r="P16" s="69"/>
      <c r="Q16" s="120"/>
      <c r="R16" s="99"/>
      <c r="S16" s="99"/>
      <c r="T16" s="100"/>
      <c r="U16" s="9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5"/>
      <c r="C17" s="22"/>
      <c r="D17" s="34"/>
      <c r="E17" s="36"/>
      <c r="F17" s="37"/>
      <c r="G17" s="38"/>
      <c r="H17" s="39"/>
      <c r="I17" s="26"/>
      <c r="J17" s="26"/>
      <c r="K17" s="26"/>
      <c r="L17" s="26"/>
      <c r="M17" s="26"/>
      <c r="N17" s="63"/>
      <c r="O17" s="26"/>
      <c r="P17" s="63"/>
      <c r="Q17" s="94"/>
      <c r="R17" s="9"/>
      <c r="S17" s="9"/>
      <c r="T17" s="97"/>
      <c r="U17" s="9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5"/>
      <c r="C18" s="22"/>
      <c r="D18" s="34"/>
      <c r="E18" s="24"/>
      <c r="F18" s="24"/>
      <c r="G18" s="38"/>
      <c r="H18" s="40"/>
      <c r="I18" s="26"/>
      <c r="J18" s="26"/>
      <c r="K18" s="36"/>
      <c r="L18" s="36"/>
      <c r="M18" s="26"/>
      <c r="N18" s="63"/>
      <c r="O18" s="26"/>
      <c r="P18" s="63"/>
      <c r="Q18" s="94"/>
      <c r="R18" s="9"/>
      <c r="S18" s="9"/>
      <c r="T18" s="97"/>
      <c r="U18" s="9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5"/>
      <c r="C19" s="113"/>
      <c r="D19" s="34"/>
      <c r="E19" s="36"/>
      <c r="F19" s="37"/>
      <c r="G19" s="38"/>
      <c r="H19" s="39"/>
      <c r="I19" s="26"/>
      <c r="J19" s="26"/>
      <c r="K19" s="26"/>
      <c r="L19" s="26"/>
      <c r="M19" s="26"/>
      <c r="N19" s="63"/>
      <c r="O19" s="26"/>
      <c r="P19" s="63"/>
      <c r="Q19" s="96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5"/>
      <c r="C20" s="22"/>
      <c r="D20" s="34"/>
      <c r="E20" s="24"/>
      <c r="F20" s="24"/>
      <c r="G20" s="38"/>
      <c r="H20" s="40"/>
      <c r="I20" s="26"/>
      <c r="J20" s="26"/>
      <c r="K20" s="26"/>
      <c r="L20" s="26"/>
      <c r="M20" s="26"/>
      <c r="N20" s="63"/>
      <c r="O20" s="26"/>
      <c r="P20" s="63"/>
      <c r="Q20" s="96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5"/>
      <c r="C21" s="22"/>
      <c r="D21" s="34"/>
      <c r="E21" s="24"/>
      <c r="F21" s="24"/>
      <c r="G21" s="38"/>
      <c r="H21" s="40"/>
      <c r="I21" s="26"/>
      <c r="J21" s="26"/>
      <c r="K21" s="26"/>
      <c r="L21" s="26"/>
      <c r="M21" s="26"/>
      <c r="N21" s="63"/>
      <c r="O21" s="26"/>
      <c r="P21" s="63"/>
      <c r="Q21" s="96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1"/>
      <c r="B22" s="42"/>
      <c r="C22" s="43"/>
      <c r="D22" s="44"/>
      <c r="E22" s="50"/>
      <c r="F22" s="50"/>
      <c r="G22" s="47"/>
      <c r="H22" s="48"/>
      <c r="I22" s="68"/>
      <c r="J22" s="68"/>
      <c r="K22" s="68"/>
      <c r="L22" s="68"/>
      <c r="M22" s="68"/>
      <c r="N22" s="69"/>
      <c r="O22" s="68"/>
      <c r="P22" s="69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1"/>
      <c r="B23" s="42"/>
      <c r="C23" s="43"/>
      <c r="D23" s="44"/>
      <c r="E23" s="50"/>
      <c r="F23" s="50"/>
      <c r="G23" s="47"/>
      <c r="H23" s="48"/>
      <c r="I23" s="68"/>
      <c r="J23" s="68"/>
      <c r="K23" s="68"/>
      <c r="L23" s="68"/>
      <c r="M23" s="68"/>
      <c r="N23" s="69"/>
      <c r="O23" s="68"/>
      <c r="P23" s="69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1"/>
      <c r="B24" s="42"/>
      <c r="C24" s="43"/>
      <c r="D24" s="44"/>
      <c r="E24" s="50"/>
      <c r="F24" s="50"/>
      <c r="G24" s="47"/>
      <c r="H24" s="48"/>
      <c r="I24" s="68"/>
      <c r="J24" s="68"/>
      <c r="K24" s="68"/>
      <c r="L24" s="68"/>
      <c r="M24" s="68"/>
      <c r="N24" s="69"/>
      <c r="O24" s="68"/>
      <c r="P24" s="69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1">
        <f>SUM(C8:C24)</f>
        <v>0</v>
      </c>
      <c r="D25" s="52">
        <f>SUM(D8:D24)</f>
        <v>32122</v>
      </c>
      <c r="E25" s="53"/>
      <c r="F25" s="53"/>
      <c r="G25" s="53"/>
      <c r="H25" s="51" t="s">
        <v>55</v>
      </c>
      <c r="I25" s="64">
        <f>SUM(I8:I24)</f>
        <v>0</v>
      </c>
      <c r="J25" s="53"/>
      <c r="K25" s="64">
        <f>SUM(K8:K17)</f>
        <v>0</v>
      </c>
      <c r="L25" s="64"/>
      <c r="M25" s="64">
        <f>SUM(M8:M24)</f>
        <v>0</v>
      </c>
      <c r="N25" s="51" t="s">
        <v>55</v>
      </c>
      <c r="O25" s="64">
        <f>SUM(O8:O24)</f>
        <v>0</v>
      </c>
      <c r="P25" s="51" t="s">
        <v>55</v>
      </c>
      <c r="Q25" s="51" t="s">
        <v>55</v>
      </c>
      <c r="R25" s="51"/>
      <c r="S25" s="51"/>
      <c r="T25" s="64">
        <f>SUM(T8:T24)</f>
        <v>32122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56</v>
      </c>
      <c r="B26" s="54"/>
      <c r="C26" s="54" t="s">
        <v>57</v>
      </c>
      <c r="D26" s="54"/>
      <c r="E26" s="54"/>
      <c r="F26" s="55">
        <f>O26</f>
        <v>32122</v>
      </c>
      <c r="G26" s="56"/>
      <c r="H26" s="57" t="s">
        <v>58</v>
      </c>
      <c r="I26" s="70"/>
      <c r="J26" s="70"/>
      <c r="K26" s="70"/>
      <c r="L26" s="70"/>
      <c r="M26" s="71"/>
      <c r="N26" s="54" t="s">
        <v>59</v>
      </c>
      <c r="O26" s="72">
        <v>32122</v>
      </c>
      <c r="P26" s="73"/>
      <c r="Q26" s="73"/>
      <c r="R26" s="73"/>
      <c r="S26" s="73"/>
      <c r="T26" s="73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60</v>
      </c>
      <c r="D27" s="54"/>
      <c r="E27" s="54"/>
      <c r="F27" s="55">
        <v>0</v>
      </c>
      <c r="G27" s="56"/>
      <c r="H27" s="58"/>
      <c r="I27" s="74"/>
      <c r="J27" s="74"/>
      <c r="K27" s="74"/>
      <c r="L27" s="74"/>
      <c r="M27" s="75"/>
      <c r="N27" s="54" t="s">
        <v>61</v>
      </c>
      <c r="O27" s="76">
        <f>O26</f>
        <v>32122</v>
      </c>
      <c r="P27" s="77"/>
      <c r="Q27" s="77"/>
      <c r="R27" s="77"/>
      <c r="S27" s="77"/>
      <c r="T27" s="77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78">
        <v>14065</v>
      </c>
      <c r="R2" s="62" t="s">
        <v>5</v>
      </c>
      <c r="S2" s="62"/>
      <c r="T2" s="79"/>
      <c r="U2" s="80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4160215.35</v>
      </c>
      <c r="D3" s="9"/>
      <c r="E3" s="9"/>
      <c r="F3" s="9" t="s">
        <v>7</v>
      </c>
      <c r="G3" s="10">
        <v>44376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81" t="s">
        <v>12</v>
      </c>
      <c r="S3" s="82"/>
      <c r="T3" s="83" t="s">
        <v>13</v>
      </c>
      <c r="U3" s="83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3" t="s">
        <v>19</v>
      </c>
      <c r="R4" s="9" t="s">
        <v>20</v>
      </c>
      <c r="S4" s="63" t="s">
        <v>21</v>
      </c>
      <c r="T4" s="84" t="s">
        <v>22</v>
      </c>
      <c r="U4" s="85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6" t="s">
        <v>29</v>
      </c>
      <c r="R5" s="87"/>
      <c r="S5" s="87"/>
      <c r="T5" s="84" t="s">
        <v>30</v>
      </c>
      <c r="U5" s="88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89" t="s">
        <v>37</v>
      </c>
      <c r="R6" s="90"/>
      <c r="S6" s="90"/>
      <c r="T6" s="84"/>
      <c r="U6" s="88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2" t="s">
        <v>45</v>
      </c>
      <c r="L7" s="62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4"/>
      <c r="U7" s="88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44413</v>
      </c>
      <c r="C8" s="22"/>
      <c r="D8" s="23">
        <v>32122</v>
      </c>
      <c r="E8" s="24" t="s">
        <v>50</v>
      </c>
      <c r="F8" s="25" t="s">
        <v>51</v>
      </c>
      <c r="G8" s="26"/>
      <c r="H8" s="27"/>
      <c r="I8" s="26"/>
      <c r="J8" s="36"/>
      <c r="K8" s="20"/>
      <c r="L8" s="20"/>
      <c r="M8" s="26"/>
      <c r="N8" s="63" t="s">
        <v>52</v>
      </c>
      <c r="O8" s="64"/>
      <c r="P8" s="9"/>
      <c r="Q8" s="91" t="s">
        <v>53</v>
      </c>
      <c r="R8" s="65"/>
      <c r="S8" s="65"/>
      <c r="T8" s="92">
        <v>32122</v>
      </c>
      <c r="U8" s="93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7" customHeight="1" spans="1:16384">
      <c r="A9" s="41">
        <v>2</v>
      </c>
      <c r="B9" s="117">
        <v>44448</v>
      </c>
      <c r="C9" s="121">
        <v>2080107.68</v>
      </c>
      <c r="D9" s="118"/>
      <c r="E9" s="50" t="s">
        <v>62</v>
      </c>
      <c r="F9" s="50" t="s">
        <v>63</v>
      </c>
      <c r="G9" s="112"/>
      <c r="H9" s="110">
        <v>0.01</v>
      </c>
      <c r="I9" s="68">
        <f>C9*H9</f>
        <v>20801.0768</v>
      </c>
      <c r="J9" s="45"/>
      <c r="K9" s="93">
        <v>41602.16</v>
      </c>
      <c r="L9" s="93" t="s">
        <v>64</v>
      </c>
      <c r="M9" s="68">
        <v>350</v>
      </c>
      <c r="N9" s="69" t="s">
        <v>65</v>
      </c>
      <c r="O9" s="114">
        <v>702633.86</v>
      </c>
      <c r="P9" s="99" t="s">
        <v>66</v>
      </c>
      <c r="Q9" s="115" t="s">
        <v>67</v>
      </c>
      <c r="R9" s="99">
        <v>640008</v>
      </c>
      <c r="S9" s="99"/>
      <c r="T9" s="116">
        <v>640008</v>
      </c>
      <c r="U9" s="65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41"/>
      <c r="B10" s="117"/>
      <c r="C10" s="43"/>
      <c r="D10" s="118"/>
      <c r="E10" s="50"/>
      <c r="F10" s="50"/>
      <c r="G10" s="112"/>
      <c r="H10" s="110"/>
      <c r="I10" s="68"/>
      <c r="J10" s="109"/>
      <c r="K10" s="41">
        <v>213549.57</v>
      </c>
      <c r="L10" s="41" t="s">
        <v>68</v>
      </c>
      <c r="M10" s="68">
        <v>500</v>
      </c>
      <c r="N10" s="69" t="s">
        <v>69</v>
      </c>
      <c r="O10" s="114"/>
      <c r="P10" s="99"/>
      <c r="Q10" s="115" t="s">
        <v>70</v>
      </c>
      <c r="R10" s="99">
        <v>290000</v>
      </c>
      <c r="S10" s="99"/>
      <c r="T10" s="116">
        <v>290000</v>
      </c>
      <c r="U10" s="65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1"/>
      <c r="B11" s="117"/>
      <c r="C11" s="121"/>
      <c r="D11" s="118"/>
      <c r="E11" s="49"/>
      <c r="F11" s="49"/>
      <c r="G11" s="109"/>
      <c r="H11" s="110"/>
      <c r="I11" s="68"/>
      <c r="J11" s="45"/>
      <c r="K11" s="93">
        <v>3538.09</v>
      </c>
      <c r="L11" s="93" t="s">
        <v>71</v>
      </c>
      <c r="M11" s="68">
        <v>13000</v>
      </c>
      <c r="N11" s="69" t="s">
        <v>72</v>
      </c>
      <c r="O11" s="122"/>
      <c r="P11" s="119"/>
      <c r="Q11" s="115"/>
      <c r="R11" s="99"/>
      <c r="S11" s="99"/>
      <c r="T11" s="116"/>
      <c r="U11" s="65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1"/>
      <c r="B12" s="117"/>
      <c r="C12" s="43"/>
      <c r="D12" s="118"/>
      <c r="E12" s="49"/>
      <c r="F12" s="50"/>
      <c r="G12" s="109"/>
      <c r="H12" s="110"/>
      <c r="I12" s="68"/>
      <c r="J12" s="109"/>
      <c r="K12" s="41"/>
      <c r="L12" s="41"/>
      <c r="M12" s="68">
        <v>51</v>
      </c>
      <c r="N12" s="69" t="s">
        <v>73</v>
      </c>
      <c r="O12" s="114"/>
      <c r="P12" s="99"/>
      <c r="Q12" s="115"/>
      <c r="R12" s="99"/>
      <c r="S12" s="99"/>
      <c r="T12" s="116"/>
      <c r="U12" s="65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5"/>
      <c r="L13" s="65"/>
      <c r="M13" s="26"/>
      <c r="N13" s="63"/>
      <c r="O13" s="123"/>
      <c r="P13" s="67"/>
      <c r="Q13" s="91"/>
      <c r="R13" s="9"/>
      <c r="S13" s="9"/>
      <c r="T13" s="92"/>
      <c r="U13" s="65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3"/>
      <c r="O14" s="64"/>
      <c r="P14" s="9"/>
      <c r="Q14" s="94"/>
      <c r="R14" s="9"/>
      <c r="S14" s="9"/>
      <c r="T14" s="92"/>
      <c r="U14" s="9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1"/>
      <c r="B15" s="107"/>
      <c r="C15" s="43"/>
      <c r="D15" s="108"/>
      <c r="E15" s="50"/>
      <c r="F15" s="50"/>
      <c r="G15" s="109"/>
      <c r="H15" s="110"/>
      <c r="I15" s="68"/>
      <c r="J15" s="109"/>
      <c r="K15" s="93"/>
      <c r="L15" s="93"/>
      <c r="M15" s="68"/>
      <c r="N15" s="69"/>
      <c r="O15" s="114"/>
      <c r="P15" s="99"/>
      <c r="Q15" s="115"/>
      <c r="R15" s="99"/>
      <c r="S15" s="99"/>
      <c r="T15" s="116"/>
      <c r="U15" s="9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1"/>
      <c r="B16" s="111"/>
      <c r="C16" s="43"/>
      <c r="D16" s="44"/>
      <c r="E16" s="50"/>
      <c r="F16" s="50"/>
      <c r="G16" s="112"/>
      <c r="H16" s="110"/>
      <c r="I16" s="68"/>
      <c r="J16" s="68"/>
      <c r="K16" s="41"/>
      <c r="L16" s="41"/>
      <c r="M16" s="68"/>
      <c r="N16" s="69"/>
      <c r="O16" s="68"/>
      <c r="P16" s="69"/>
      <c r="Q16" s="120"/>
      <c r="R16" s="99"/>
      <c r="S16" s="99"/>
      <c r="T16" s="100"/>
      <c r="U16" s="9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5"/>
      <c r="C17" s="22"/>
      <c r="D17" s="34"/>
      <c r="E17" s="36"/>
      <c r="F17" s="37"/>
      <c r="G17" s="38"/>
      <c r="H17" s="39"/>
      <c r="I17" s="26"/>
      <c r="J17" s="26"/>
      <c r="K17" s="26"/>
      <c r="L17" s="26"/>
      <c r="M17" s="26"/>
      <c r="N17" s="63"/>
      <c r="O17" s="26"/>
      <c r="P17" s="63"/>
      <c r="Q17" s="94"/>
      <c r="R17" s="9"/>
      <c r="S17" s="9"/>
      <c r="T17" s="97"/>
      <c r="U17" s="9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5"/>
      <c r="C18" s="22"/>
      <c r="D18" s="34"/>
      <c r="E18" s="24"/>
      <c r="F18" s="24"/>
      <c r="G18" s="38"/>
      <c r="H18" s="40"/>
      <c r="I18" s="26"/>
      <c r="J18" s="26"/>
      <c r="K18" s="36"/>
      <c r="L18" s="36"/>
      <c r="M18" s="26"/>
      <c r="N18" s="63"/>
      <c r="O18" s="26"/>
      <c r="P18" s="63"/>
      <c r="Q18" s="94"/>
      <c r="R18" s="9"/>
      <c r="S18" s="9"/>
      <c r="T18" s="97"/>
      <c r="U18" s="9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5"/>
      <c r="C19" s="113"/>
      <c r="D19" s="34"/>
      <c r="E19" s="36"/>
      <c r="F19" s="37"/>
      <c r="G19" s="38"/>
      <c r="H19" s="39"/>
      <c r="I19" s="26"/>
      <c r="J19" s="26"/>
      <c r="K19" s="26"/>
      <c r="L19" s="26"/>
      <c r="M19" s="26"/>
      <c r="N19" s="63"/>
      <c r="O19" s="26"/>
      <c r="P19" s="63"/>
      <c r="Q19" s="96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5"/>
      <c r="C20" s="22"/>
      <c r="D20" s="34"/>
      <c r="E20" s="24"/>
      <c r="F20" s="24"/>
      <c r="G20" s="38"/>
      <c r="H20" s="40"/>
      <c r="I20" s="26"/>
      <c r="J20" s="26"/>
      <c r="K20" s="26"/>
      <c r="L20" s="26"/>
      <c r="M20" s="26"/>
      <c r="N20" s="63"/>
      <c r="O20" s="26"/>
      <c r="P20" s="63"/>
      <c r="Q20" s="96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5"/>
      <c r="C21" s="22"/>
      <c r="D21" s="34"/>
      <c r="E21" s="24"/>
      <c r="F21" s="24"/>
      <c r="G21" s="38"/>
      <c r="H21" s="40"/>
      <c r="I21" s="26"/>
      <c r="J21" s="26"/>
      <c r="K21" s="26"/>
      <c r="L21" s="26"/>
      <c r="M21" s="26"/>
      <c r="N21" s="63"/>
      <c r="O21" s="26"/>
      <c r="P21" s="63"/>
      <c r="Q21" s="96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1"/>
      <c r="B22" s="42"/>
      <c r="C22" s="43"/>
      <c r="D22" s="44"/>
      <c r="E22" s="50"/>
      <c r="F22" s="50"/>
      <c r="G22" s="47"/>
      <c r="H22" s="48"/>
      <c r="I22" s="68"/>
      <c r="J22" s="68"/>
      <c r="K22" s="68"/>
      <c r="L22" s="68"/>
      <c r="M22" s="68"/>
      <c r="N22" s="69"/>
      <c r="O22" s="68"/>
      <c r="P22" s="69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1"/>
      <c r="B23" s="42"/>
      <c r="C23" s="43"/>
      <c r="D23" s="44"/>
      <c r="E23" s="50"/>
      <c r="F23" s="50"/>
      <c r="G23" s="47"/>
      <c r="H23" s="48"/>
      <c r="I23" s="68"/>
      <c r="J23" s="68"/>
      <c r="K23" s="68"/>
      <c r="L23" s="68"/>
      <c r="M23" s="68"/>
      <c r="N23" s="69"/>
      <c r="O23" s="68"/>
      <c r="P23" s="69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1"/>
      <c r="B24" s="42"/>
      <c r="C24" s="43"/>
      <c r="D24" s="44"/>
      <c r="E24" s="50"/>
      <c r="F24" s="50"/>
      <c r="G24" s="47"/>
      <c r="H24" s="48"/>
      <c r="I24" s="68"/>
      <c r="J24" s="68"/>
      <c r="K24" s="68"/>
      <c r="L24" s="68"/>
      <c r="M24" s="68"/>
      <c r="N24" s="69"/>
      <c r="O24" s="68"/>
      <c r="P24" s="69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1">
        <f>SUM(C8:C24)</f>
        <v>2080107.68</v>
      </c>
      <c r="D25" s="52">
        <f>SUM(D8:D24)</f>
        <v>32122</v>
      </c>
      <c r="E25" s="53"/>
      <c r="F25" s="53"/>
      <c r="G25" s="53"/>
      <c r="H25" s="51" t="s">
        <v>55</v>
      </c>
      <c r="I25" s="64">
        <f>SUM(I8:I24)</f>
        <v>20801.0768</v>
      </c>
      <c r="J25" s="53"/>
      <c r="K25" s="64">
        <f>SUM(K8:K17)</f>
        <v>258689.82</v>
      </c>
      <c r="L25" s="64"/>
      <c r="M25" s="64">
        <f>SUM(M8:M24)</f>
        <v>13901</v>
      </c>
      <c r="N25" s="51" t="s">
        <v>55</v>
      </c>
      <c r="O25" s="64">
        <f>SUM(O8:O24)</f>
        <v>702633.86</v>
      </c>
      <c r="P25" s="51" t="s">
        <v>55</v>
      </c>
      <c r="Q25" s="51" t="s">
        <v>55</v>
      </c>
      <c r="R25" s="51"/>
      <c r="S25" s="51"/>
      <c r="T25" s="64">
        <f>SUM(T8:T24)</f>
        <v>962130</v>
      </c>
      <c r="U25" s="102">
        <f>D25+C25-T25-I25-K25-M25-O25</f>
        <v>154073.9232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56</v>
      </c>
      <c r="B26" s="54"/>
      <c r="C26" s="54" t="s">
        <v>57</v>
      </c>
      <c r="D26" s="54"/>
      <c r="E26" s="54"/>
      <c r="F26" s="55">
        <f>O26</f>
        <v>930008</v>
      </c>
      <c r="G26" s="56"/>
      <c r="H26" s="57" t="s">
        <v>58</v>
      </c>
      <c r="I26" s="70"/>
      <c r="J26" s="70"/>
      <c r="K26" s="70"/>
      <c r="L26" s="70"/>
      <c r="M26" s="71"/>
      <c r="N26" s="54" t="s">
        <v>59</v>
      </c>
      <c r="O26" s="72">
        <f>T9+T10+T11</f>
        <v>930008</v>
      </c>
      <c r="P26" s="73"/>
      <c r="Q26" s="73"/>
      <c r="R26" s="73"/>
      <c r="S26" s="73"/>
      <c r="T26" s="73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60</v>
      </c>
      <c r="D27" s="54"/>
      <c r="E27" s="54"/>
      <c r="F27" s="55">
        <v>0</v>
      </c>
      <c r="G27" s="56"/>
      <c r="H27" s="58"/>
      <c r="I27" s="74"/>
      <c r="J27" s="74"/>
      <c r="K27" s="74"/>
      <c r="L27" s="74"/>
      <c r="M27" s="75"/>
      <c r="N27" s="54" t="s">
        <v>61</v>
      </c>
      <c r="O27" s="76">
        <f>O26</f>
        <v>930008</v>
      </c>
      <c r="P27" s="77"/>
      <c r="Q27" s="77"/>
      <c r="R27" s="77"/>
      <c r="S27" s="77"/>
      <c r="T27" s="77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78">
        <v>14065</v>
      </c>
      <c r="R2" s="62" t="s">
        <v>5</v>
      </c>
      <c r="S2" s="62"/>
      <c r="T2" s="79"/>
      <c r="U2" s="80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4160215.35</v>
      </c>
      <c r="D3" s="9"/>
      <c r="E3" s="9"/>
      <c r="F3" s="9" t="s">
        <v>7</v>
      </c>
      <c r="G3" s="10">
        <v>44376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81" t="s">
        <v>12</v>
      </c>
      <c r="S3" s="82"/>
      <c r="T3" s="83" t="s">
        <v>13</v>
      </c>
      <c r="U3" s="83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3" t="s">
        <v>19</v>
      </c>
      <c r="R4" s="9" t="s">
        <v>20</v>
      </c>
      <c r="S4" s="63" t="s">
        <v>21</v>
      </c>
      <c r="T4" s="84" t="s">
        <v>22</v>
      </c>
      <c r="U4" s="85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6" t="s">
        <v>29</v>
      </c>
      <c r="R5" s="87"/>
      <c r="S5" s="87"/>
      <c r="T5" s="84" t="s">
        <v>30</v>
      </c>
      <c r="U5" s="88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89" t="s">
        <v>37</v>
      </c>
      <c r="R6" s="90"/>
      <c r="S6" s="90"/>
      <c r="T6" s="84"/>
      <c r="U6" s="88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2" t="s">
        <v>45</v>
      </c>
      <c r="L7" s="62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4"/>
      <c r="U7" s="88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44413</v>
      </c>
      <c r="C8" s="22"/>
      <c r="D8" s="23">
        <v>32122</v>
      </c>
      <c r="E8" s="24" t="s">
        <v>50</v>
      </c>
      <c r="F8" s="25" t="s">
        <v>51</v>
      </c>
      <c r="G8" s="26"/>
      <c r="H8" s="27"/>
      <c r="I8" s="26"/>
      <c r="J8" s="36"/>
      <c r="K8" s="20"/>
      <c r="L8" s="20"/>
      <c r="M8" s="26"/>
      <c r="N8" s="63" t="s">
        <v>52</v>
      </c>
      <c r="O8" s="64"/>
      <c r="P8" s="9"/>
      <c r="Q8" s="91" t="s">
        <v>53</v>
      </c>
      <c r="R8" s="65"/>
      <c r="S8" s="65"/>
      <c r="T8" s="92">
        <v>32122</v>
      </c>
      <c r="U8" s="93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7" customHeight="1" spans="1:16384">
      <c r="A9" s="20">
        <v>2</v>
      </c>
      <c r="B9" s="21">
        <v>44448</v>
      </c>
      <c r="C9" s="28">
        <v>2080107.68</v>
      </c>
      <c r="D9" s="23"/>
      <c r="E9" s="24" t="s">
        <v>62</v>
      </c>
      <c r="F9" s="24" t="s">
        <v>63</v>
      </c>
      <c r="G9" s="29"/>
      <c r="H9" s="27">
        <v>0.01</v>
      </c>
      <c r="I9" s="26">
        <f>C9*H9</f>
        <v>20801.0768</v>
      </c>
      <c r="J9" s="36"/>
      <c r="K9" s="65">
        <v>41602.16</v>
      </c>
      <c r="L9" s="65" t="s">
        <v>64</v>
      </c>
      <c r="M9" s="26">
        <v>350</v>
      </c>
      <c r="N9" s="63" t="s">
        <v>65</v>
      </c>
      <c r="O9" s="64">
        <v>702633.86</v>
      </c>
      <c r="P9" s="9" t="s">
        <v>66</v>
      </c>
      <c r="Q9" s="91" t="s">
        <v>67</v>
      </c>
      <c r="R9" s="9">
        <v>640008</v>
      </c>
      <c r="S9" s="9"/>
      <c r="T9" s="92">
        <v>640008</v>
      </c>
      <c r="U9" s="65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0"/>
      <c r="B10" s="21"/>
      <c r="C10" s="22"/>
      <c r="D10" s="23"/>
      <c r="E10" s="24"/>
      <c r="F10" s="24"/>
      <c r="G10" s="29"/>
      <c r="H10" s="27"/>
      <c r="I10" s="26"/>
      <c r="J10" s="30"/>
      <c r="K10" s="20">
        <v>213549.57</v>
      </c>
      <c r="L10" s="20" t="s">
        <v>68</v>
      </c>
      <c r="M10" s="26">
        <v>500</v>
      </c>
      <c r="N10" s="63" t="s">
        <v>69</v>
      </c>
      <c r="O10" s="64"/>
      <c r="P10" s="9"/>
      <c r="Q10" s="91" t="s">
        <v>70</v>
      </c>
      <c r="R10" s="9">
        <v>290000</v>
      </c>
      <c r="S10" s="9"/>
      <c r="T10" s="92">
        <v>290000</v>
      </c>
      <c r="U10" s="65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5"/>
      <c r="F11" s="25"/>
      <c r="G11" s="30"/>
      <c r="H11" s="27"/>
      <c r="I11" s="26"/>
      <c r="J11" s="36"/>
      <c r="K11" s="65">
        <v>3538.09</v>
      </c>
      <c r="L11" s="65" t="s">
        <v>71</v>
      </c>
      <c r="M11" s="26">
        <v>13000</v>
      </c>
      <c r="N11" s="63" t="s">
        <v>72</v>
      </c>
      <c r="O11" s="66"/>
      <c r="P11" s="67"/>
      <c r="Q11" s="91"/>
      <c r="R11" s="9"/>
      <c r="S11" s="9"/>
      <c r="T11" s="92"/>
      <c r="U11" s="65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51</v>
      </c>
      <c r="N12" s="63" t="s">
        <v>73</v>
      </c>
      <c r="O12" s="64"/>
      <c r="P12" s="9"/>
      <c r="Q12" s="91"/>
      <c r="R12" s="9"/>
      <c r="S12" s="9"/>
      <c r="T12" s="92"/>
      <c r="U12" s="65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1">
        <v>3</v>
      </c>
      <c r="B13" s="117">
        <v>44477</v>
      </c>
      <c r="C13" s="43">
        <v>-166408.61</v>
      </c>
      <c r="D13" s="118"/>
      <c r="E13" s="49" t="s">
        <v>74</v>
      </c>
      <c r="F13" s="50" t="s">
        <v>75</v>
      </c>
      <c r="G13" s="109" t="s">
        <v>76</v>
      </c>
      <c r="H13" s="110"/>
      <c r="I13" s="68"/>
      <c r="J13" s="109"/>
      <c r="K13" s="114">
        <v>-19572.81</v>
      </c>
      <c r="L13" s="119" t="s">
        <v>77</v>
      </c>
      <c r="M13" s="68"/>
      <c r="N13" s="69"/>
      <c r="O13" s="114">
        <v>-395631.07</v>
      </c>
      <c r="P13" s="99" t="s">
        <v>78</v>
      </c>
      <c r="Q13" s="115"/>
      <c r="R13" s="99"/>
      <c r="S13" s="99"/>
      <c r="T13" s="116"/>
      <c r="U13" s="65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1"/>
      <c r="B14" s="111"/>
      <c r="C14" s="43">
        <v>-124806.46</v>
      </c>
      <c r="D14" s="118"/>
      <c r="E14" s="49" t="s">
        <v>74</v>
      </c>
      <c r="F14" s="50" t="s">
        <v>75</v>
      </c>
      <c r="G14" s="109" t="s">
        <v>79</v>
      </c>
      <c r="H14" s="110"/>
      <c r="I14" s="68"/>
      <c r="J14" s="109"/>
      <c r="K14" s="41"/>
      <c r="L14" s="41"/>
      <c r="M14" s="68"/>
      <c r="N14" s="69"/>
      <c r="O14" s="65"/>
      <c r="P14" s="65"/>
      <c r="Q14" s="120"/>
      <c r="R14" s="99"/>
      <c r="S14" s="99"/>
      <c r="T14" s="116"/>
      <c r="U14" s="9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1"/>
      <c r="B15" s="107"/>
      <c r="C15" s="43"/>
      <c r="D15" s="108"/>
      <c r="E15" s="50"/>
      <c r="F15" s="50"/>
      <c r="G15" s="109"/>
      <c r="H15" s="110"/>
      <c r="I15" s="68"/>
      <c r="J15" s="109"/>
      <c r="K15" s="93"/>
      <c r="L15" s="93"/>
      <c r="M15" s="68"/>
      <c r="N15" s="69"/>
      <c r="O15" s="114"/>
      <c r="P15" s="99"/>
      <c r="Q15" s="115"/>
      <c r="R15" s="99"/>
      <c r="S15" s="99"/>
      <c r="T15" s="116"/>
      <c r="U15" s="9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1"/>
      <c r="B16" s="111"/>
      <c r="C16" s="43"/>
      <c r="D16" s="44"/>
      <c r="E16" s="50"/>
      <c r="F16" s="50"/>
      <c r="G16" s="112"/>
      <c r="H16" s="110"/>
      <c r="I16" s="68"/>
      <c r="J16" s="68"/>
      <c r="K16" s="41"/>
      <c r="L16" s="41"/>
      <c r="M16" s="68"/>
      <c r="N16" s="69"/>
      <c r="O16" s="68"/>
      <c r="P16" s="69"/>
      <c r="Q16" s="120"/>
      <c r="R16" s="99"/>
      <c r="S16" s="99"/>
      <c r="T16" s="100"/>
      <c r="U16" s="9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5"/>
      <c r="C17" s="22"/>
      <c r="D17" s="34"/>
      <c r="E17" s="36"/>
      <c r="F17" s="37"/>
      <c r="G17" s="38"/>
      <c r="H17" s="39"/>
      <c r="I17" s="26"/>
      <c r="J17" s="26"/>
      <c r="K17" s="26"/>
      <c r="L17" s="26"/>
      <c r="M17" s="26"/>
      <c r="N17" s="63"/>
      <c r="O17" s="26"/>
      <c r="P17" s="63"/>
      <c r="Q17" s="94"/>
      <c r="R17" s="9"/>
      <c r="S17" s="9"/>
      <c r="T17" s="97"/>
      <c r="U17" s="9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5"/>
      <c r="C18" s="22"/>
      <c r="D18" s="34"/>
      <c r="E18" s="24"/>
      <c r="F18" s="24"/>
      <c r="G18" s="38"/>
      <c r="H18" s="40"/>
      <c r="I18" s="26"/>
      <c r="J18" s="26"/>
      <c r="K18" s="36"/>
      <c r="L18" s="36"/>
      <c r="M18" s="26"/>
      <c r="N18" s="63"/>
      <c r="O18" s="26"/>
      <c r="P18" s="63"/>
      <c r="Q18" s="94"/>
      <c r="R18" s="9"/>
      <c r="S18" s="9"/>
      <c r="T18" s="97"/>
      <c r="U18" s="9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5"/>
      <c r="C19" s="113"/>
      <c r="D19" s="34"/>
      <c r="E19" s="36"/>
      <c r="F19" s="37"/>
      <c r="G19" s="38"/>
      <c r="H19" s="39"/>
      <c r="I19" s="26"/>
      <c r="J19" s="26"/>
      <c r="K19" s="26"/>
      <c r="L19" s="26"/>
      <c r="M19" s="26"/>
      <c r="N19" s="63"/>
      <c r="O19" s="26"/>
      <c r="P19" s="63"/>
      <c r="Q19" s="96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5"/>
      <c r="C20" s="22"/>
      <c r="D20" s="34"/>
      <c r="E20" s="24"/>
      <c r="F20" s="24"/>
      <c r="G20" s="38"/>
      <c r="H20" s="40"/>
      <c r="I20" s="26"/>
      <c r="J20" s="26"/>
      <c r="K20" s="26"/>
      <c r="L20" s="26"/>
      <c r="M20" s="26"/>
      <c r="N20" s="63"/>
      <c r="O20" s="26"/>
      <c r="P20" s="63"/>
      <c r="Q20" s="96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5"/>
      <c r="C21" s="22"/>
      <c r="D21" s="34"/>
      <c r="E21" s="24"/>
      <c r="F21" s="24"/>
      <c r="G21" s="38"/>
      <c r="H21" s="40"/>
      <c r="I21" s="26"/>
      <c r="J21" s="26"/>
      <c r="K21" s="26"/>
      <c r="L21" s="26"/>
      <c r="M21" s="26"/>
      <c r="N21" s="63"/>
      <c r="O21" s="26"/>
      <c r="P21" s="63"/>
      <c r="Q21" s="96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1"/>
      <c r="B22" s="42"/>
      <c r="C22" s="43"/>
      <c r="D22" s="44"/>
      <c r="E22" s="50"/>
      <c r="F22" s="50"/>
      <c r="G22" s="47"/>
      <c r="H22" s="48"/>
      <c r="I22" s="68"/>
      <c r="J22" s="68"/>
      <c r="K22" s="68"/>
      <c r="L22" s="68"/>
      <c r="M22" s="68"/>
      <c r="N22" s="69"/>
      <c r="O22" s="68"/>
      <c r="P22" s="69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1"/>
      <c r="B23" s="42"/>
      <c r="C23" s="43"/>
      <c r="D23" s="44"/>
      <c r="E23" s="50"/>
      <c r="F23" s="50"/>
      <c r="G23" s="47"/>
      <c r="H23" s="48"/>
      <c r="I23" s="68"/>
      <c r="J23" s="68"/>
      <c r="K23" s="68"/>
      <c r="L23" s="68"/>
      <c r="M23" s="68"/>
      <c r="N23" s="69"/>
      <c r="O23" s="68"/>
      <c r="P23" s="69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1"/>
      <c r="B24" s="42"/>
      <c r="C24" s="43"/>
      <c r="D24" s="44"/>
      <c r="E24" s="50"/>
      <c r="F24" s="50"/>
      <c r="G24" s="47"/>
      <c r="H24" s="48"/>
      <c r="I24" s="68"/>
      <c r="J24" s="68"/>
      <c r="K24" s="68"/>
      <c r="L24" s="68"/>
      <c r="M24" s="68"/>
      <c r="N24" s="69"/>
      <c r="O24" s="68"/>
      <c r="P24" s="69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1">
        <f>SUM(C8:C24)</f>
        <v>1788892.61</v>
      </c>
      <c r="D25" s="52">
        <f>SUM(D8:D24)</f>
        <v>32122</v>
      </c>
      <c r="E25" s="53"/>
      <c r="F25" s="53"/>
      <c r="G25" s="53"/>
      <c r="H25" s="51" t="s">
        <v>55</v>
      </c>
      <c r="I25" s="64">
        <f>SUM(I8:I24)</f>
        <v>20801.0768</v>
      </c>
      <c r="J25" s="53"/>
      <c r="K25" s="64">
        <f>SUM(K8:K17)</f>
        <v>239117.01</v>
      </c>
      <c r="L25" s="64"/>
      <c r="M25" s="64">
        <f>SUM(M8:M24)</f>
        <v>13901</v>
      </c>
      <c r="N25" s="51" t="s">
        <v>55</v>
      </c>
      <c r="O25" s="64">
        <f>SUM(O8:O24)</f>
        <v>307002.79</v>
      </c>
      <c r="P25" s="51" t="s">
        <v>55</v>
      </c>
      <c r="Q25" s="51" t="s">
        <v>55</v>
      </c>
      <c r="R25" s="51"/>
      <c r="S25" s="51"/>
      <c r="T25" s="64">
        <f>SUM(T8:T24)</f>
        <v>962130</v>
      </c>
      <c r="U25" s="102">
        <f>D25+C25-T25-I25-K25-M25-O25</f>
        <v>278062.7332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56</v>
      </c>
      <c r="B26" s="54"/>
      <c r="C26" s="54" t="s">
        <v>57</v>
      </c>
      <c r="D26" s="54"/>
      <c r="E26" s="54"/>
      <c r="F26" s="55">
        <f>O26</f>
        <v>291215.07</v>
      </c>
      <c r="G26" s="56"/>
      <c r="H26" s="57" t="s">
        <v>58</v>
      </c>
      <c r="I26" s="70"/>
      <c r="J26" s="70"/>
      <c r="K26" s="70"/>
      <c r="L26" s="70"/>
      <c r="M26" s="71"/>
      <c r="N26" s="54" t="s">
        <v>59</v>
      </c>
      <c r="O26" s="72">
        <f>166408.61+124806.46</f>
        <v>291215.07</v>
      </c>
      <c r="P26" s="73"/>
      <c r="Q26" s="73"/>
      <c r="R26" s="73"/>
      <c r="S26" s="73"/>
      <c r="T26" s="73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60</v>
      </c>
      <c r="D27" s="54"/>
      <c r="E27" s="54"/>
      <c r="F27" s="55">
        <v>0</v>
      </c>
      <c r="G27" s="56"/>
      <c r="H27" s="58"/>
      <c r="I27" s="74"/>
      <c r="J27" s="74"/>
      <c r="K27" s="74"/>
      <c r="L27" s="74"/>
      <c r="M27" s="75"/>
      <c r="N27" s="54" t="s">
        <v>61</v>
      </c>
      <c r="O27" s="76">
        <f>O26</f>
        <v>291215.07</v>
      </c>
      <c r="P27" s="77"/>
      <c r="Q27" s="77"/>
      <c r="R27" s="77"/>
      <c r="S27" s="77"/>
      <c r="T27" s="77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78">
        <v>14065</v>
      </c>
      <c r="R2" s="62" t="s">
        <v>5</v>
      </c>
      <c r="S2" s="62"/>
      <c r="T2" s="79"/>
      <c r="U2" s="80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4160215.35</v>
      </c>
      <c r="D3" s="9"/>
      <c r="E3" s="9"/>
      <c r="F3" s="9" t="s">
        <v>7</v>
      </c>
      <c r="G3" s="10">
        <v>44376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81" t="s">
        <v>12</v>
      </c>
      <c r="S3" s="82"/>
      <c r="T3" s="83" t="s">
        <v>13</v>
      </c>
      <c r="U3" s="83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3" t="s">
        <v>19</v>
      </c>
      <c r="R4" s="9" t="s">
        <v>20</v>
      </c>
      <c r="S4" s="63" t="s">
        <v>21</v>
      </c>
      <c r="T4" s="84" t="s">
        <v>22</v>
      </c>
      <c r="U4" s="85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6" t="s">
        <v>29</v>
      </c>
      <c r="R5" s="87"/>
      <c r="S5" s="87"/>
      <c r="T5" s="84" t="s">
        <v>30</v>
      </c>
      <c r="U5" s="88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89" t="s">
        <v>37</v>
      </c>
      <c r="R6" s="90"/>
      <c r="S6" s="90"/>
      <c r="T6" s="84"/>
      <c r="U6" s="88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2" t="s">
        <v>45</v>
      </c>
      <c r="L7" s="62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4"/>
      <c r="U7" s="88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44413</v>
      </c>
      <c r="C8" s="22"/>
      <c r="D8" s="23">
        <v>32122</v>
      </c>
      <c r="E8" s="24" t="s">
        <v>50</v>
      </c>
      <c r="F8" s="25" t="s">
        <v>51</v>
      </c>
      <c r="G8" s="26"/>
      <c r="H8" s="27"/>
      <c r="I8" s="26"/>
      <c r="J8" s="36"/>
      <c r="K8" s="20"/>
      <c r="L8" s="20"/>
      <c r="M8" s="26"/>
      <c r="N8" s="63" t="s">
        <v>52</v>
      </c>
      <c r="O8" s="64"/>
      <c r="P8" s="9"/>
      <c r="Q8" s="91" t="s">
        <v>53</v>
      </c>
      <c r="R8" s="65"/>
      <c r="S8" s="65"/>
      <c r="T8" s="92">
        <v>32122</v>
      </c>
      <c r="U8" s="93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7" customHeight="1" spans="1:16384">
      <c r="A9" s="20">
        <v>2</v>
      </c>
      <c r="B9" s="21">
        <v>44448</v>
      </c>
      <c r="C9" s="28">
        <v>2080107.68</v>
      </c>
      <c r="D9" s="23"/>
      <c r="E9" s="24" t="s">
        <v>62</v>
      </c>
      <c r="F9" s="24" t="s">
        <v>63</v>
      </c>
      <c r="G9" s="29"/>
      <c r="H9" s="27">
        <v>0.01</v>
      </c>
      <c r="I9" s="26">
        <f>C9*H9</f>
        <v>20801.0768</v>
      </c>
      <c r="J9" s="36"/>
      <c r="K9" s="65">
        <v>41602.16</v>
      </c>
      <c r="L9" s="65" t="s">
        <v>64</v>
      </c>
      <c r="M9" s="26">
        <v>350</v>
      </c>
      <c r="N9" s="63" t="s">
        <v>65</v>
      </c>
      <c r="O9" s="64">
        <v>702633.86</v>
      </c>
      <c r="P9" s="9" t="s">
        <v>66</v>
      </c>
      <c r="Q9" s="91" t="s">
        <v>67</v>
      </c>
      <c r="R9" s="9">
        <v>640008</v>
      </c>
      <c r="S9" s="9"/>
      <c r="T9" s="92">
        <v>640008</v>
      </c>
      <c r="U9" s="65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0"/>
      <c r="B10" s="21"/>
      <c r="C10" s="22"/>
      <c r="D10" s="23"/>
      <c r="E10" s="24"/>
      <c r="F10" s="24"/>
      <c r="G10" s="29"/>
      <c r="H10" s="27"/>
      <c r="I10" s="26"/>
      <c r="J10" s="30"/>
      <c r="K10" s="20">
        <v>213549.57</v>
      </c>
      <c r="L10" s="20" t="s">
        <v>68</v>
      </c>
      <c r="M10" s="26">
        <v>500</v>
      </c>
      <c r="N10" s="63" t="s">
        <v>69</v>
      </c>
      <c r="O10" s="64"/>
      <c r="P10" s="9"/>
      <c r="Q10" s="91" t="s">
        <v>70</v>
      </c>
      <c r="R10" s="9">
        <v>290000</v>
      </c>
      <c r="S10" s="9"/>
      <c r="T10" s="92">
        <v>290000</v>
      </c>
      <c r="U10" s="65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5"/>
      <c r="F11" s="25"/>
      <c r="G11" s="30"/>
      <c r="H11" s="27"/>
      <c r="I11" s="26"/>
      <c r="J11" s="36"/>
      <c r="K11" s="65">
        <v>3538.09</v>
      </c>
      <c r="L11" s="65" t="s">
        <v>71</v>
      </c>
      <c r="M11" s="26">
        <v>13000</v>
      </c>
      <c r="N11" s="63" t="s">
        <v>72</v>
      </c>
      <c r="O11" s="66"/>
      <c r="P11" s="67"/>
      <c r="Q11" s="91"/>
      <c r="R11" s="9"/>
      <c r="S11" s="9"/>
      <c r="T11" s="92"/>
      <c r="U11" s="65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51</v>
      </c>
      <c r="N12" s="63" t="s">
        <v>73</v>
      </c>
      <c r="O12" s="64"/>
      <c r="P12" s="9"/>
      <c r="Q12" s="91"/>
      <c r="R12" s="9"/>
      <c r="S12" s="9"/>
      <c r="T12" s="92"/>
      <c r="U12" s="65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3</v>
      </c>
      <c r="B13" s="21">
        <v>44477</v>
      </c>
      <c r="C13" s="22">
        <v>-166408.61</v>
      </c>
      <c r="D13" s="23"/>
      <c r="E13" s="25" t="s">
        <v>74</v>
      </c>
      <c r="F13" s="24" t="s">
        <v>75</v>
      </c>
      <c r="G13" s="30" t="s">
        <v>76</v>
      </c>
      <c r="H13" s="27"/>
      <c r="I13" s="26"/>
      <c r="J13" s="30"/>
      <c r="K13" s="64">
        <v>-19572.81</v>
      </c>
      <c r="L13" s="67" t="s">
        <v>77</v>
      </c>
      <c r="M13" s="26"/>
      <c r="N13" s="63"/>
      <c r="O13" s="64">
        <v>-395631.07</v>
      </c>
      <c r="P13" s="9" t="s">
        <v>78</v>
      </c>
      <c r="Q13" s="91"/>
      <c r="R13" s="9"/>
      <c r="S13" s="9"/>
      <c r="T13" s="92"/>
      <c r="U13" s="65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>
        <v>-124806.46</v>
      </c>
      <c r="D14" s="23"/>
      <c r="E14" s="25" t="s">
        <v>74</v>
      </c>
      <c r="F14" s="24" t="s">
        <v>75</v>
      </c>
      <c r="G14" s="30" t="s">
        <v>79</v>
      </c>
      <c r="H14" s="27"/>
      <c r="I14" s="26"/>
      <c r="J14" s="30"/>
      <c r="K14" s="20"/>
      <c r="L14" s="20"/>
      <c r="M14" s="26"/>
      <c r="N14" s="63"/>
      <c r="O14" s="65"/>
      <c r="P14" s="65"/>
      <c r="Q14" s="94"/>
      <c r="R14" s="9"/>
      <c r="S14" s="9"/>
      <c r="T14" s="92"/>
      <c r="U14" s="9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56" customHeight="1" spans="1:16384">
      <c r="A15" s="41">
        <v>4</v>
      </c>
      <c r="B15" s="107">
        <v>44478</v>
      </c>
      <c r="C15" s="43">
        <v>2080107.67</v>
      </c>
      <c r="D15" s="108"/>
      <c r="E15" s="50" t="s">
        <v>62</v>
      </c>
      <c r="F15" s="50" t="s">
        <v>63</v>
      </c>
      <c r="G15" s="109"/>
      <c r="H15" s="110">
        <v>0.01</v>
      </c>
      <c r="I15" s="68">
        <v>20801.08</v>
      </c>
      <c r="J15" s="109"/>
      <c r="K15" s="93">
        <v>0</v>
      </c>
      <c r="L15" s="93"/>
      <c r="M15" s="68">
        <v>400</v>
      </c>
      <c r="N15" s="69" t="s">
        <v>65</v>
      </c>
      <c r="O15" s="114"/>
      <c r="P15" s="99"/>
      <c r="Q15" s="115" t="s">
        <v>80</v>
      </c>
      <c r="R15" s="99">
        <v>600006.15</v>
      </c>
      <c r="S15" s="99"/>
      <c r="T15" s="116">
        <v>600000</v>
      </c>
      <c r="U15" s="9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6" customHeight="1" spans="1:16384">
      <c r="A16" s="41"/>
      <c r="B16" s="111"/>
      <c r="C16" s="43"/>
      <c r="D16" s="44"/>
      <c r="E16" s="50"/>
      <c r="F16" s="50"/>
      <c r="G16" s="112"/>
      <c r="H16" s="110"/>
      <c r="I16" s="68"/>
      <c r="J16" s="68"/>
      <c r="K16" s="41"/>
      <c r="L16" s="41"/>
      <c r="M16" s="68"/>
      <c r="N16" s="69"/>
      <c r="O16" s="68"/>
      <c r="P16" s="69"/>
      <c r="Q16" s="98" t="s">
        <v>81</v>
      </c>
      <c r="R16" s="99">
        <v>1000000</v>
      </c>
      <c r="S16" s="99"/>
      <c r="T16" s="100">
        <v>1000000</v>
      </c>
      <c r="U16" s="9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0"/>
      <c r="B17" s="35"/>
      <c r="C17" s="22"/>
      <c r="D17" s="34"/>
      <c r="E17" s="36"/>
      <c r="F17" s="37"/>
      <c r="G17" s="38"/>
      <c r="H17" s="39"/>
      <c r="I17" s="26"/>
      <c r="J17" s="26"/>
      <c r="K17" s="26"/>
      <c r="L17" s="26"/>
      <c r="M17" s="26"/>
      <c r="N17" s="63"/>
      <c r="O17" s="26"/>
      <c r="P17" s="63"/>
      <c r="Q17" s="94"/>
      <c r="R17" s="9"/>
      <c r="S17" s="9"/>
      <c r="T17" s="97"/>
      <c r="U17" s="9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35"/>
      <c r="C18" s="22"/>
      <c r="D18" s="34"/>
      <c r="E18" s="24"/>
      <c r="F18" s="24"/>
      <c r="G18" s="38"/>
      <c r="H18" s="40"/>
      <c r="I18" s="26"/>
      <c r="J18" s="26"/>
      <c r="K18" s="36"/>
      <c r="L18" s="36"/>
      <c r="M18" s="26"/>
      <c r="N18" s="63"/>
      <c r="O18" s="26"/>
      <c r="P18" s="63"/>
      <c r="Q18" s="94"/>
      <c r="R18" s="9"/>
      <c r="S18" s="9"/>
      <c r="T18" s="97"/>
      <c r="U18" s="9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0"/>
      <c r="B19" s="35"/>
      <c r="C19" s="113"/>
      <c r="D19" s="34"/>
      <c r="E19" s="36"/>
      <c r="F19" s="37"/>
      <c r="G19" s="38"/>
      <c r="H19" s="39"/>
      <c r="I19" s="26"/>
      <c r="J19" s="26"/>
      <c r="K19" s="26"/>
      <c r="L19" s="26"/>
      <c r="M19" s="26"/>
      <c r="N19" s="63"/>
      <c r="O19" s="26"/>
      <c r="P19" s="63"/>
      <c r="Q19" s="96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35"/>
      <c r="C20" s="22"/>
      <c r="D20" s="34"/>
      <c r="E20" s="24"/>
      <c r="F20" s="24"/>
      <c r="G20" s="38"/>
      <c r="H20" s="40"/>
      <c r="I20" s="26"/>
      <c r="J20" s="26"/>
      <c r="K20" s="26"/>
      <c r="L20" s="26"/>
      <c r="M20" s="26"/>
      <c r="N20" s="63"/>
      <c r="O20" s="26"/>
      <c r="P20" s="63"/>
      <c r="Q20" s="96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35"/>
      <c r="C21" s="22"/>
      <c r="D21" s="34"/>
      <c r="E21" s="24"/>
      <c r="F21" s="24"/>
      <c r="G21" s="38"/>
      <c r="H21" s="40"/>
      <c r="I21" s="26"/>
      <c r="J21" s="26"/>
      <c r="K21" s="26"/>
      <c r="L21" s="26"/>
      <c r="M21" s="26"/>
      <c r="N21" s="63"/>
      <c r="O21" s="26"/>
      <c r="P21" s="63"/>
      <c r="Q21" s="96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1"/>
      <c r="B22" s="42"/>
      <c r="C22" s="43"/>
      <c r="D22" s="44"/>
      <c r="E22" s="50"/>
      <c r="F22" s="50"/>
      <c r="G22" s="47"/>
      <c r="H22" s="48"/>
      <c r="I22" s="68"/>
      <c r="J22" s="68"/>
      <c r="K22" s="68"/>
      <c r="L22" s="68"/>
      <c r="M22" s="68"/>
      <c r="N22" s="69"/>
      <c r="O22" s="68"/>
      <c r="P22" s="69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1"/>
      <c r="B23" s="42"/>
      <c r="C23" s="43"/>
      <c r="D23" s="44"/>
      <c r="E23" s="50"/>
      <c r="F23" s="50"/>
      <c r="G23" s="47"/>
      <c r="H23" s="48"/>
      <c r="I23" s="68"/>
      <c r="J23" s="68"/>
      <c r="K23" s="68"/>
      <c r="L23" s="68"/>
      <c r="M23" s="68"/>
      <c r="N23" s="69"/>
      <c r="O23" s="68"/>
      <c r="P23" s="69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1"/>
      <c r="B24" s="42"/>
      <c r="C24" s="43"/>
      <c r="D24" s="44"/>
      <c r="E24" s="50"/>
      <c r="F24" s="50"/>
      <c r="G24" s="47"/>
      <c r="H24" s="48"/>
      <c r="I24" s="68"/>
      <c r="J24" s="68"/>
      <c r="K24" s="68"/>
      <c r="L24" s="68"/>
      <c r="M24" s="68"/>
      <c r="N24" s="69"/>
      <c r="O24" s="68"/>
      <c r="P24" s="69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1">
        <f>SUM(C8:C24)</f>
        <v>3869000.28</v>
      </c>
      <c r="D25" s="52">
        <f>SUM(D8:D24)</f>
        <v>32122</v>
      </c>
      <c r="E25" s="53"/>
      <c r="F25" s="53"/>
      <c r="G25" s="53"/>
      <c r="H25" s="51" t="s">
        <v>55</v>
      </c>
      <c r="I25" s="64">
        <f>SUM(I8:I24)</f>
        <v>41602.1568</v>
      </c>
      <c r="J25" s="53"/>
      <c r="K25" s="64">
        <f>SUM(K8:K17)</f>
        <v>239117.01</v>
      </c>
      <c r="L25" s="64"/>
      <c r="M25" s="64">
        <f>SUM(M8:M24)</f>
        <v>14301</v>
      </c>
      <c r="N25" s="51" t="s">
        <v>55</v>
      </c>
      <c r="O25" s="64">
        <f>SUM(O8:O24)</f>
        <v>307002.79</v>
      </c>
      <c r="P25" s="51" t="s">
        <v>55</v>
      </c>
      <c r="Q25" s="51" t="s">
        <v>55</v>
      </c>
      <c r="R25" s="51"/>
      <c r="S25" s="51"/>
      <c r="T25" s="64">
        <f>SUM(T8:T24)</f>
        <v>2562130</v>
      </c>
      <c r="U25" s="102">
        <f>D25+C25-T25-I25-K25-M25-O25</f>
        <v>736969.3232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56</v>
      </c>
      <c r="B26" s="54"/>
      <c r="C26" s="54" t="s">
        <v>57</v>
      </c>
      <c r="D26" s="54"/>
      <c r="E26" s="54"/>
      <c r="F26" s="55">
        <f>O26</f>
        <v>1600000</v>
      </c>
      <c r="G26" s="56"/>
      <c r="H26" s="57" t="s">
        <v>58</v>
      </c>
      <c r="I26" s="70"/>
      <c r="J26" s="70"/>
      <c r="K26" s="70"/>
      <c r="L26" s="70"/>
      <c r="M26" s="71"/>
      <c r="N26" s="54" t="s">
        <v>59</v>
      </c>
      <c r="O26" s="72">
        <f>T16+T15</f>
        <v>1600000</v>
      </c>
      <c r="P26" s="73"/>
      <c r="Q26" s="73"/>
      <c r="R26" s="73"/>
      <c r="S26" s="73"/>
      <c r="T26" s="73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60</v>
      </c>
      <c r="D27" s="54"/>
      <c r="E27" s="54"/>
      <c r="F27" s="55">
        <v>0</v>
      </c>
      <c r="G27" s="56"/>
      <c r="H27" s="58"/>
      <c r="I27" s="74"/>
      <c r="J27" s="74"/>
      <c r="K27" s="74"/>
      <c r="L27" s="74"/>
      <c r="M27" s="75"/>
      <c r="N27" s="54" t="s">
        <v>61</v>
      </c>
      <c r="O27" s="76">
        <f>O26</f>
        <v>1600000</v>
      </c>
      <c r="P27" s="77"/>
      <c r="Q27" s="77"/>
      <c r="R27" s="77"/>
      <c r="S27" s="77"/>
      <c r="T27" s="77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2" workbookViewId="0">
      <selection activeCell="A12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78">
        <v>14065</v>
      </c>
      <c r="R2" s="62" t="s">
        <v>5</v>
      </c>
      <c r="S2" s="62"/>
      <c r="T2" s="79"/>
      <c r="U2" s="80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4160215.35</v>
      </c>
      <c r="D3" s="9"/>
      <c r="E3" s="9"/>
      <c r="F3" s="9" t="s">
        <v>7</v>
      </c>
      <c r="G3" s="10">
        <v>44376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81" t="s">
        <v>12</v>
      </c>
      <c r="S3" s="82"/>
      <c r="T3" s="83" t="s">
        <v>13</v>
      </c>
      <c r="U3" s="83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3" t="s">
        <v>19</v>
      </c>
      <c r="R4" s="9" t="s">
        <v>20</v>
      </c>
      <c r="S4" s="63" t="s">
        <v>21</v>
      </c>
      <c r="T4" s="84" t="s">
        <v>22</v>
      </c>
      <c r="U4" s="85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6" t="s">
        <v>29</v>
      </c>
      <c r="R5" s="87"/>
      <c r="S5" s="87"/>
      <c r="T5" s="84" t="s">
        <v>30</v>
      </c>
      <c r="U5" s="88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89" t="s">
        <v>37</v>
      </c>
      <c r="R6" s="90"/>
      <c r="S6" s="90"/>
      <c r="T6" s="84"/>
      <c r="U6" s="88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2" t="s">
        <v>45</v>
      </c>
      <c r="L7" s="62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4"/>
      <c r="U7" s="88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44413</v>
      </c>
      <c r="C8" s="22"/>
      <c r="D8" s="23">
        <v>32122</v>
      </c>
      <c r="E8" s="24" t="s">
        <v>50</v>
      </c>
      <c r="F8" s="25" t="s">
        <v>51</v>
      </c>
      <c r="G8" s="26"/>
      <c r="H8" s="27"/>
      <c r="I8" s="26"/>
      <c r="J8" s="36"/>
      <c r="K8" s="20"/>
      <c r="L8" s="20"/>
      <c r="M8" s="26"/>
      <c r="N8" s="63" t="s">
        <v>52</v>
      </c>
      <c r="O8" s="64"/>
      <c r="P8" s="9"/>
      <c r="Q8" s="91" t="s">
        <v>53</v>
      </c>
      <c r="R8" s="65"/>
      <c r="S8" s="65"/>
      <c r="T8" s="92">
        <v>32122</v>
      </c>
      <c r="U8" s="93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7" customHeight="1" spans="1:16384">
      <c r="A9" s="20">
        <v>2</v>
      </c>
      <c r="B9" s="21">
        <v>44448</v>
      </c>
      <c r="C9" s="28">
        <v>2080107.68</v>
      </c>
      <c r="D9" s="23"/>
      <c r="E9" s="24" t="s">
        <v>62</v>
      </c>
      <c r="F9" s="24" t="s">
        <v>63</v>
      </c>
      <c r="G9" s="29"/>
      <c r="H9" s="27">
        <v>0.01</v>
      </c>
      <c r="I9" s="26">
        <f>C9*H9</f>
        <v>20801.0768</v>
      </c>
      <c r="J9" s="36"/>
      <c r="K9" s="65">
        <v>41602.16</v>
      </c>
      <c r="L9" s="65" t="s">
        <v>64</v>
      </c>
      <c r="M9" s="26">
        <v>350</v>
      </c>
      <c r="N9" s="63" t="s">
        <v>65</v>
      </c>
      <c r="O9" s="64">
        <v>702633.86</v>
      </c>
      <c r="P9" s="9" t="s">
        <v>66</v>
      </c>
      <c r="Q9" s="91" t="s">
        <v>67</v>
      </c>
      <c r="R9" s="9">
        <v>640008</v>
      </c>
      <c r="S9" s="9"/>
      <c r="T9" s="92">
        <v>640008</v>
      </c>
      <c r="U9" s="65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0"/>
      <c r="B10" s="21"/>
      <c r="C10" s="22"/>
      <c r="D10" s="23"/>
      <c r="E10" s="24"/>
      <c r="F10" s="24"/>
      <c r="G10" s="29"/>
      <c r="H10" s="27"/>
      <c r="I10" s="26"/>
      <c r="J10" s="30"/>
      <c r="K10" s="20">
        <v>213549.57</v>
      </c>
      <c r="L10" s="20" t="s">
        <v>68</v>
      </c>
      <c r="M10" s="26">
        <v>500</v>
      </c>
      <c r="N10" s="63" t="s">
        <v>69</v>
      </c>
      <c r="O10" s="64"/>
      <c r="P10" s="9"/>
      <c r="Q10" s="91" t="s">
        <v>70</v>
      </c>
      <c r="R10" s="9">
        <v>290000</v>
      </c>
      <c r="S10" s="9"/>
      <c r="T10" s="92">
        <v>290000</v>
      </c>
      <c r="U10" s="65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5"/>
      <c r="F11" s="25"/>
      <c r="G11" s="30"/>
      <c r="H11" s="27"/>
      <c r="I11" s="26"/>
      <c r="J11" s="36"/>
      <c r="K11" s="65">
        <v>3538.08</v>
      </c>
      <c r="L11" s="65" t="s">
        <v>71</v>
      </c>
      <c r="M11" s="26">
        <v>13000</v>
      </c>
      <c r="N11" s="63" t="s">
        <v>72</v>
      </c>
      <c r="O11" s="66"/>
      <c r="P11" s="67"/>
      <c r="Q11" s="91"/>
      <c r="R11" s="9"/>
      <c r="S11" s="9"/>
      <c r="T11" s="92"/>
      <c r="U11" s="65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51</v>
      </c>
      <c r="N12" s="63" t="s">
        <v>73</v>
      </c>
      <c r="O12" s="64"/>
      <c r="P12" s="9"/>
      <c r="Q12" s="91"/>
      <c r="R12" s="9"/>
      <c r="S12" s="9"/>
      <c r="T12" s="92"/>
      <c r="U12" s="65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3</v>
      </c>
      <c r="B13" s="21">
        <v>44477</v>
      </c>
      <c r="C13" s="22">
        <v>-166408.61</v>
      </c>
      <c r="D13" s="23"/>
      <c r="E13" s="25" t="s">
        <v>74</v>
      </c>
      <c r="F13" s="24" t="s">
        <v>75</v>
      </c>
      <c r="G13" s="30" t="s">
        <v>76</v>
      </c>
      <c r="H13" s="27"/>
      <c r="I13" s="26"/>
      <c r="J13" s="30"/>
      <c r="K13" s="64">
        <v>-19572.81</v>
      </c>
      <c r="L13" s="67" t="s">
        <v>77</v>
      </c>
      <c r="M13" s="26"/>
      <c r="N13" s="63"/>
      <c r="O13" s="64">
        <v>-395631.07</v>
      </c>
      <c r="P13" s="9" t="s">
        <v>78</v>
      </c>
      <c r="Q13" s="91"/>
      <c r="R13" s="9"/>
      <c r="S13" s="9"/>
      <c r="T13" s="92"/>
      <c r="U13" s="65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>
        <v>-124806.46</v>
      </c>
      <c r="D14" s="23"/>
      <c r="E14" s="25" t="s">
        <v>74</v>
      </c>
      <c r="F14" s="24" t="s">
        <v>75</v>
      </c>
      <c r="G14" s="30" t="s">
        <v>79</v>
      </c>
      <c r="H14" s="27"/>
      <c r="I14" s="26"/>
      <c r="J14" s="30"/>
      <c r="K14" s="20"/>
      <c r="L14" s="20"/>
      <c r="M14" s="26"/>
      <c r="N14" s="63"/>
      <c r="O14" s="65"/>
      <c r="P14" s="65"/>
      <c r="Q14" s="94"/>
      <c r="R14" s="9"/>
      <c r="S14" s="9"/>
      <c r="T14" s="92"/>
      <c r="U14" s="9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56" customHeight="1" spans="1:16384">
      <c r="A15" s="20">
        <v>4</v>
      </c>
      <c r="B15" s="32">
        <v>44478</v>
      </c>
      <c r="C15" s="22">
        <v>2080107.67</v>
      </c>
      <c r="D15" s="33"/>
      <c r="E15" s="24" t="s">
        <v>62</v>
      </c>
      <c r="F15" s="24" t="s">
        <v>63</v>
      </c>
      <c r="G15" s="30"/>
      <c r="H15" s="27">
        <v>0.01</v>
      </c>
      <c r="I15" s="26">
        <v>20801.08</v>
      </c>
      <c r="J15" s="30"/>
      <c r="K15" s="65">
        <v>0</v>
      </c>
      <c r="L15" s="65"/>
      <c r="M15" s="26">
        <v>400</v>
      </c>
      <c r="N15" s="63" t="s">
        <v>65</v>
      </c>
      <c r="O15" s="64"/>
      <c r="P15" s="9"/>
      <c r="Q15" s="91" t="s">
        <v>80</v>
      </c>
      <c r="R15" s="9">
        <v>600006.15</v>
      </c>
      <c r="S15" s="9"/>
      <c r="T15" s="92">
        <v>600000</v>
      </c>
      <c r="U15" s="9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6" customHeight="1" spans="1:16384">
      <c r="A16" s="20"/>
      <c r="B16" s="31"/>
      <c r="C16" s="22"/>
      <c r="D16" s="34"/>
      <c r="E16" s="24"/>
      <c r="F16" s="24"/>
      <c r="G16" s="29"/>
      <c r="H16" s="27"/>
      <c r="I16" s="26"/>
      <c r="J16" s="26"/>
      <c r="K16" s="20"/>
      <c r="L16" s="20"/>
      <c r="M16" s="26"/>
      <c r="N16" s="63"/>
      <c r="O16" s="26"/>
      <c r="P16" s="63"/>
      <c r="Q16" s="96" t="s">
        <v>81</v>
      </c>
      <c r="R16" s="9">
        <v>1000000</v>
      </c>
      <c r="S16" s="9"/>
      <c r="T16" s="97">
        <v>1000000</v>
      </c>
      <c r="U16" s="9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54" customHeight="1" spans="1:16384">
      <c r="A17" s="41">
        <v>5</v>
      </c>
      <c r="B17" s="42">
        <v>44498</v>
      </c>
      <c r="C17" s="43"/>
      <c r="D17" s="44"/>
      <c r="E17" s="45"/>
      <c r="F17" s="46"/>
      <c r="G17" s="47"/>
      <c r="H17" s="105"/>
      <c r="I17" s="68"/>
      <c r="J17" s="68"/>
      <c r="K17" s="68"/>
      <c r="L17" s="68"/>
      <c r="M17" s="68">
        <v>200</v>
      </c>
      <c r="N17" s="69" t="s">
        <v>65</v>
      </c>
      <c r="O17" s="68">
        <v>-307002.79</v>
      </c>
      <c r="P17" s="69" t="s">
        <v>78</v>
      </c>
      <c r="Q17" s="98" t="s">
        <v>80</v>
      </c>
      <c r="R17" s="99">
        <v>633626</v>
      </c>
      <c r="S17" s="99"/>
      <c r="T17" s="100">
        <v>633626</v>
      </c>
      <c r="U17" s="9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41"/>
      <c r="B18" s="42"/>
      <c r="C18" s="43"/>
      <c r="D18" s="44"/>
      <c r="E18" s="50"/>
      <c r="F18" s="50"/>
      <c r="G18" s="47"/>
      <c r="H18" s="48"/>
      <c r="I18" s="68"/>
      <c r="J18" s="68"/>
      <c r="K18" s="45"/>
      <c r="L18" s="45"/>
      <c r="M18" s="68"/>
      <c r="N18" s="69"/>
      <c r="O18" s="68"/>
      <c r="P18" s="69"/>
      <c r="Q18" s="98" t="s">
        <v>82</v>
      </c>
      <c r="R18" s="99">
        <v>160380</v>
      </c>
      <c r="S18" s="99"/>
      <c r="T18" s="100">
        <v>160380</v>
      </c>
      <c r="U18" s="9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41"/>
      <c r="B19" s="42"/>
      <c r="C19" s="106"/>
      <c r="D19" s="44"/>
      <c r="E19" s="45"/>
      <c r="F19" s="46"/>
      <c r="G19" s="47"/>
      <c r="H19" s="105"/>
      <c r="I19" s="68"/>
      <c r="J19" s="68"/>
      <c r="K19" s="68"/>
      <c r="L19" s="68"/>
      <c r="M19" s="68"/>
      <c r="N19" s="69"/>
      <c r="O19" s="68"/>
      <c r="P19" s="69"/>
      <c r="Q19" s="98"/>
      <c r="R19" s="99"/>
      <c r="S19" s="99"/>
      <c r="T19" s="100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35"/>
      <c r="C20" s="22"/>
      <c r="D20" s="34"/>
      <c r="E20" s="24"/>
      <c r="F20" s="24"/>
      <c r="G20" s="38"/>
      <c r="H20" s="40"/>
      <c r="I20" s="26"/>
      <c r="J20" s="26"/>
      <c r="K20" s="26"/>
      <c r="L20" s="26"/>
      <c r="M20" s="26"/>
      <c r="N20" s="63"/>
      <c r="O20" s="26"/>
      <c r="P20" s="63"/>
      <c r="Q20" s="96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35"/>
      <c r="C21" s="22"/>
      <c r="D21" s="34"/>
      <c r="E21" s="24"/>
      <c r="F21" s="24"/>
      <c r="G21" s="38"/>
      <c r="H21" s="40"/>
      <c r="I21" s="26"/>
      <c r="J21" s="26"/>
      <c r="K21" s="26"/>
      <c r="L21" s="26"/>
      <c r="M21" s="26"/>
      <c r="N21" s="63"/>
      <c r="O21" s="26"/>
      <c r="P21" s="63"/>
      <c r="Q21" s="96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1"/>
      <c r="B22" s="42"/>
      <c r="C22" s="43"/>
      <c r="D22" s="44"/>
      <c r="E22" s="50"/>
      <c r="F22" s="50"/>
      <c r="G22" s="47"/>
      <c r="H22" s="48"/>
      <c r="I22" s="68"/>
      <c r="J22" s="68"/>
      <c r="K22" s="68"/>
      <c r="L22" s="68"/>
      <c r="M22" s="68"/>
      <c r="N22" s="69"/>
      <c r="O22" s="68"/>
      <c r="P22" s="69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1"/>
      <c r="B23" s="42"/>
      <c r="C23" s="43"/>
      <c r="D23" s="44"/>
      <c r="E23" s="50"/>
      <c r="F23" s="50"/>
      <c r="G23" s="47"/>
      <c r="H23" s="48"/>
      <c r="I23" s="68"/>
      <c r="J23" s="68"/>
      <c r="K23" s="68"/>
      <c r="L23" s="68"/>
      <c r="M23" s="68"/>
      <c r="N23" s="69"/>
      <c r="O23" s="68"/>
      <c r="P23" s="69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1"/>
      <c r="B24" s="42"/>
      <c r="C24" s="43"/>
      <c r="D24" s="44"/>
      <c r="E24" s="50"/>
      <c r="F24" s="50"/>
      <c r="G24" s="47"/>
      <c r="H24" s="48"/>
      <c r="I24" s="68"/>
      <c r="J24" s="68"/>
      <c r="K24" s="68"/>
      <c r="L24" s="68"/>
      <c r="M24" s="68"/>
      <c r="N24" s="69"/>
      <c r="O24" s="68"/>
      <c r="P24" s="69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1">
        <f>SUM(C8:C24)</f>
        <v>3869000.28</v>
      </c>
      <c r="D25" s="52">
        <f>SUM(D8:D24)</f>
        <v>32122</v>
      </c>
      <c r="E25" s="53"/>
      <c r="F25" s="53"/>
      <c r="G25" s="53"/>
      <c r="H25" s="51" t="s">
        <v>55</v>
      </c>
      <c r="I25" s="64">
        <f>SUM(I8:I24)</f>
        <v>41602.1568</v>
      </c>
      <c r="J25" s="53"/>
      <c r="K25" s="64">
        <f>SUM(K8:K17)</f>
        <v>239117</v>
      </c>
      <c r="L25" s="64"/>
      <c r="M25" s="64">
        <f>SUM(M8:M24)</f>
        <v>14501</v>
      </c>
      <c r="N25" s="51" t="s">
        <v>55</v>
      </c>
      <c r="O25" s="64">
        <f>SUM(O8:O24)</f>
        <v>0</v>
      </c>
      <c r="P25" s="51" t="s">
        <v>55</v>
      </c>
      <c r="Q25" s="51" t="s">
        <v>55</v>
      </c>
      <c r="R25" s="51"/>
      <c r="S25" s="51"/>
      <c r="T25" s="64">
        <f>SUM(T8:T24)</f>
        <v>3356136</v>
      </c>
      <c r="U25" s="102">
        <f>D25+C25-T25-I25-K25-M25-O25</f>
        <v>249766.1232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56</v>
      </c>
      <c r="B26" s="54"/>
      <c r="C26" s="54" t="s">
        <v>57</v>
      </c>
      <c r="D26" s="54"/>
      <c r="E26" s="54"/>
      <c r="F26" s="55">
        <f>O26</f>
        <v>794006</v>
      </c>
      <c r="G26" s="56"/>
      <c r="H26" s="57" t="s">
        <v>58</v>
      </c>
      <c r="I26" s="70"/>
      <c r="J26" s="70"/>
      <c r="K26" s="70"/>
      <c r="L26" s="70"/>
      <c r="M26" s="71"/>
      <c r="N26" s="54" t="s">
        <v>59</v>
      </c>
      <c r="O26" s="72">
        <f>T17+T18</f>
        <v>794006</v>
      </c>
      <c r="P26" s="73"/>
      <c r="Q26" s="73"/>
      <c r="R26" s="73"/>
      <c r="S26" s="73"/>
      <c r="T26" s="73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60</v>
      </c>
      <c r="D27" s="54"/>
      <c r="E27" s="54"/>
      <c r="F27" s="55">
        <v>0</v>
      </c>
      <c r="G27" s="56"/>
      <c r="H27" s="58"/>
      <c r="I27" s="74"/>
      <c r="J27" s="74"/>
      <c r="K27" s="74"/>
      <c r="L27" s="74"/>
      <c r="M27" s="75"/>
      <c r="N27" s="54" t="s">
        <v>61</v>
      </c>
      <c r="O27" s="76">
        <f>O26</f>
        <v>794006</v>
      </c>
      <c r="P27" s="77"/>
      <c r="Q27" s="77"/>
      <c r="R27" s="77"/>
      <c r="S27" s="77"/>
      <c r="T27" s="77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A19" workbookViewId="0">
      <selection activeCell="N43" sqref="N43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0"/>
      <c r="J2" s="7"/>
      <c r="K2" s="7"/>
      <c r="L2" s="7"/>
      <c r="M2" s="7"/>
      <c r="N2" s="7"/>
      <c r="O2" s="61" t="s">
        <v>4</v>
      </c>
      <c r="P2" s="61"/>
      <c r="Q2" s="78">
        <v>14065</v>
      </c>
      <c r="R2" s="62" t="s">
        <v>5</v>
      </c>
      <c r="S2" s="62"/>
      <c r="T2" s="79"/>
      <c r="U2" s="80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4160215.35</v>
      </c>
      <c r="D3" s="9"/>
      <c r="E3" s="9"/>
      <c r="F3" s="9" t="s">
        <v>7</v>
      </c>
      <c r="G3" s="10">
        <v>44376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81" t="s">
        <v>12</v>
      </c>
      <c r="S3" s="82"/>
      <c r="T3" s="83" t="s">
        <v>13</v>
      </c>
      <c r="U3" s="83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3" t="s">
        <v>19</v>
      </c>
      <c r="R4" s="9" t="s">
        <v>20</v>
      </c>
      <c r="S4" s="63" t="s">
        <v>21</v>
      </c>
      <c r="T4" s="84" t="s">
        <v>22</v>
      </c>
      <c r="U4" s="85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6" t="s">
        <v>29</v>
      </c>
      <c r="R5" s="87"/>
      <c r="S5" s="87"/>
      <c r="T5" s="84" t="s">
        <v>30</v>
      </c>
      <c r="U5" s="88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89" t="s">
        <v>37</v>
      </c>
      <c r="R6" s="90"/>
      <c r="S6" s="90"/>
      <c r="T6" s="84"/>
      <c r="U6" s="88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2" t="s">
        <v>45</v>
      </c>
      <c r="L7" s="62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4"/>
      <c r="U7" s="88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44413</v>
      </c>
      <c r="C8" s="22"/>
      <c r="D8" s="23">
        <v>32122</v>
      </c>
      <c r="E8" s="24" t="s">
        <v>50</v>
      </c>
      <c r="F8" s="25" t="s">
        <v>51</v>
      </c>
      <c r="G8" s="26"/>
      <c r="H8" s="27"/>
      <c r="I8" s="26"/>
      <c r="J8" s="36"/>
      <c r="K8" s="20"/>
      <c r="L8" s="20"/>
      <c r="M8" s="26"/>
      <c r="N8" s="63" t="s">
        <v>52</v>
      </c>
      <c r="O8" s="64"/>
      <c r="P8" s="9"/>
      <c r="Q8" s="91" t="s">
        <v>53</v>
      </c>
      <c r="R8" s="65"/>
      <c r="S8" s="65"/>
      <c r="T8" s="92">
        <v>32122</v>
      </c>
      <c r="U8" s="93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7" customHeight="1" spans="1:16384">
      <c r="A9" s="20">
        <v>2</v>
      </c>
      <c r="B9" s="21">
        <v>44448</v>
      </c>
      <c r="C9" s="28">
        <v>2080107.68</v>
      </c>
      <c r="D9" s="23"/>
      <c r="E9" s="24" t="s">
        <v>62</v>
      </c>
      <c r="F9" s="24" t="s">
        <v>63</v>
      </c>
      <c r="G9" s="29"/>
      <c r="H9" s="27">
        <v>0.01</v>
      </c>
      <c r="I9" s="26">
        <f>C9*H9</f>
        <v>20801.0768</v>
      </c>
      <c r="J9" s="36"/>
      <c r="K9" s="65">
        <v>41602.16</v>
      </c>
      <c r="L9" s="65" t="s">
        <v>64</v>
      </c>
      <c r="M9" s="26">
        <v>350</v>
      </c>
      <c r="N9" s="63" t="s">
        <v>65</v>
      </c>
      <c r="O9" s="64">
        <v>702633.86</v>
      </c>
      <c r="P9" s="9" t="s">
        <v>66</v>
      </c>
      <c r="Q9" s="91" t="s">
        <v>67</v>
      </c>
      <c r="R9" s="9">
        <v>640008</v>
      </c>
      <c r="S9" s="9"/>
      <c r="T9" s="92">
        <v>640008</v>
      </c>
      <c r="U9" s="65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4" customHeight="1" spans="1:16384">
      <c r="A10" s="20"/>
      <c r="B10" s="21"/>
      <c r="C10" s="22"/>
      <c r="D10" s="23"/>
      <c r="E10" s="24"/>
      <c r="F10" s="24"/>
      <c r="G10" s="29"/>
      <c r="H10" s="27"/>
      <c r="I10" s="26"/>
      <c r="J10" s="30"/>
      <c r="K10" s="20">
        <v>213549.57</v>
      </c>
      <c r="L10" s="20" t="s">
        <v>68</v>
      </c>
      <c r="M10" s="26">
        <v>500</v>
      </c>
      <c r="N10" s="63" t="s">
        <v>69</v>
      </c>
      <c r="O10" s="64"/>
      <c r="P10" s="9"/>
      <c r="Q10" s="91" t="s">
        <v>70</v>
      </c>
      <c r="R10" s="9">
        <v>290000</v>
      </c>
      <c r="S10" s="9"/>
      <c r="T10" s="92">
        <v>290000</v>
      </c>
      <c r="U10" s="65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5"/>
      <c r="F11" s="25"/>
      <c r="G11" s="30"/>
      <c r="H11" s="27"/>
      <c r="I11" s="26"/>
      <c r="J11" s="36"/>
      <c r="K11" s="65">
        <v>3538.08</v>
      </c>
      <c r="L11" s="65" t="s">
        <v>71</v>
      </c>
      <c r="M11" s="26">
        <v>13000</v>
      </c>
      <c r="N11" s="63" t="s">
        <v>72</v>
      </c>
      <c r="O11" s="66"/>
      <c r="P11" s="67"/>
      <c r="Q11" s="91"/>
      <c r="R11" s="9"/>
      <c r="S11" s="9"/>
      <c r="T11" s="92"/>
      <c r="U11" s="65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51</v>
      </c>
      <c r="N12" s="63" t="s">
        <v>73</v>
      </c>
      <c r="O12" s="64"/>
      <c r="P12" s="9"/>
      <c r="Q12" s="91"/>
      <c r="R12" s="9"/>
      <c r="S12" s="9"/>
      <c r="T12" s="92"/>
      <c r="U12" s="65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3</v>
      </c>
      <c r="B13" s="21">
        <v>44477</v>
      </c>
      <c r="C13" s="22">
        <v>-166408.61</v>
      </c>
      <c r="D13" s="23"/>
      <c r="E13" s="25" t="s">
        <v>74</v>
      </c>
      <c r="F13" s="24" t="s">
        <v>75</v>
      </c>
      <c r="G13" s="30" t="s">
        <v>76</v>
      </c>
      <c r="H13" s="27"/>
      <c r="I13" s="26"/>
      <c r="J13" s="30"/>
      <c r="K13" s="64">
        <v>-19572.81</v>
      </c>
      <c r="L13" s="67" t="s">
        <v>77</v>
      </c>
      <c r="M13" s="26"/>
      <c r="N13" s="63"/>
      <c r="O13" s="64">
        <v>-395631.07</v>
      </c>
      <c r="P13" s="9" t="s">
        <v>78</v>
      </c>
      <c r="Q13" s="91"/>
      <c r="R13" s="9"/>
      <c r="S13" s="9"/>
      <c r="T13" s="92"/>
      <c r="U13" s="65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>
        <v>-124806.46</v>
      </c>
      <c r="D14" s="23"/>
      <c r="E14" s="25" t="s">
        <v>74</v>
      </c>
      <c r="F14" s="24" t="s">
        <v>75</v>
      </c>
      <c r="G14" s="30" t="s">
        <v>79</v>
      </c>
      <c r="H14" s="27"/>
      <c r="I14" s="26"/>
      <c r="J14" s="30"/>
      <c r="K14" s="20"/>
      <c r="L14" s="20"/>
      <c r="M14" s="26"/>
      <c r="N14" s="63"/>
      <c r="O14" s="65"/>
      <c r="P14" s="65"/>
      <c r="Q14" s="94"/>
      <c r="R14" s="9"/>
      <c r="S14" s="9"/>
      <c r="T14" s="92"/>
      <c r="U14" s="9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56" customHeight="1" spans="1:16384">
      <c r="A15" s="20">
        <v>4</v>
      </c>
      <c r="B15" s="32">
        <v>44478</v>
      </c>
      <c r="C15" s="22">
        <v>2080107.67</v>
      </c>
      <c r="D15" s="33"/>
      <c r="E15" s="24" t="s">
        <v>62</v>
      </c>
      <c r="F15" s="24" t="s">
        <v>63</v>
      </c>
      <c r="G15" s="30"/>
      <c r="H15" s="27">
        <v>0.01</v>
      </c>
      <c r="I15" s="26">
        <v>20801.08</v>
      </c>
      <c r="J15" s="30"/>
      <c r="K15" s="65">
        <v>0</v>
      </c>
      <c r="L15" s="65"/>
      <c r="M15" s="26">
        <v>400</v>
      </c>
      <c r="N15" s="63" t="s">
        <v>65</v>
      </c>
      <c r="O15" s="64"/>
      <c r="P15" s="9"/>
      <c r="Q15" s="91" t="s">
        <v>80</v>
      </c>
      <c r="R15" s="9">
        <v>600006.15</v>
      </c>
      <c r="S15" s="9"/>
      <c r="T15" s="92">
        <v>600000</v>
      </c>
      <c r="U15" s="9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6" customHeight="1" spans="1:16384">
      <c r="A16" s="20"/>
      <c r="B16" s="31"/>
      <c r="C16" s="22"/>
      <c r="D16" s="34"/>
      <c r="E16" s="24"/>
      <c r="F16" s="24"/>
      <c r="G16" s="29"/>
      <c r="H16" s="27"/>
      <c r="I16" s="26"/>
      <c r="J16" s="26"/>
      <c r="K16" s="20"/>
      <c r="L16" s="20"/>
      <c r="M16" s="26"/>
      <c r="N16" s="63"/>
      <c r="O16" s="26"/>
      <c r="P16" s="63"/>
      <c r="Q16" s="96" t="s">
        <v>81</v>
      </c>
      <c r="R16" s="9">
        <v>1000000</v>
      </c>
      <c r="S16" s="9"/>
      <c r="T16" s="97">
        <v>1000000</v>
      </c>
      <c r="U16" s="9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54" customHeight="1" spans="1:16384">
      <c r="A17" s="20">
        <v>5</v>
      </c>
      <c r="B17" s="35">
        <v>44498</v>
      </c>
      <c r="C17" s="22"/>
      <c r="D17" s="34"/>
      <c r="E17" s="36"/>
      <c r="F17" s="37"/>
      <c r="G17" s="38"/>
      <c r="H17" s="39"/>
      <c r="I17" s="26"/>
      <c r="J17" s="26"/>
      <c r="K17" s="26"/>
      <c r="L17" s="26"/>
      <c r="M17" s="26">
        <v>200</v>
      </c>
      <c r="N17" s="63" t="s">
        <v>65</v>
      </c>
      <c r="O17" s="26">
        <v>-307002.79</v>
      </c>
      <c r="P17" s="63" t="s">
        <v>78</v>
      </c>
      <c r="Q17" s="96" t="s">
        <v>80</v>
      </c>
      <c r="R17" s="9">
        <v>633626</v>
      </c>
      <c r="S17" s="9"/>
      <c r="T17" s="97">
        <v>633626</v>
      </c>
      <c r="U17" s="9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20"/>
      <c r="B18" s="35"/>
      <c r="C18" s="22"/>
      <c r="D18" s="34"/>
      <c r="E18" s="24"/>
      <c r="F18" s="24"/>
      <c r="G18" s="38"/>
      <c r="H18" s="40"/>
      <c r="I18" s="26"/>
      <c r="J18" s="26"/>
      <c r="K18" s="36"/>
      <c r="L18" s="36"/>
      <c r="M18" s="26"/>
      <c r="N18" s="63"/>
      <c r="O18" s="26"/>
      <c r="P18" s="63"/>
      <c r="Q18" s="96" t="s">
        <v>82</v>
      </c>
      <c r="R18" s="9">
        <v>160380</v>
      </c>
      <c r="S18" s="9"/>
      <c r="T18" s="97">
        <v>160380</v>
      </c>
      <c r="U18" s="9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7" customHeight="1" spans="1:16384">
      <c r="A19" s="41">
        <v>6</v>
      </c>
      <c r="B19" s="42">
        <v>44515</v>
      </c>
      <c r="C19" s="43">
        <v>262476.89</v>
      </c>
      <c r="D19" s="44"/>
      <c r="E19" s="45"/>
      <c r="F19" s="46"/>
      <c r="G19" s="47"/>
      <c r="H19" s="48">
        <v>0.01</v>
      </c>
      <c r="I19" s="68">
        <v>2624.77</v>
      </c>
      <c r="J19" s="68"/>
      <c r="K19" s="68"/>
      <c r="L19" s="68"/>
      <c r="M19" s="68"/>
      <c r="N19" s="69"/>
      <c r="O19" s="68"/>
      <c r="P19" s="69"/>
      <c r="Q19" s="98"/>
      <c r="R19" s="99"/>
      <c r="S19" s="99"/>
      <c r="T19" s="100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41">
        <v>7</v>
      </c>
      <c r="B20" s="42">
        <v>44735</v>
      </c>
      <c r="C20" s="43">
        <v>166408.61</v>
      </c>
      <c r="D20" s="44"/>
      <c r="E20" s="49" t="s">
        <v>83</v>
      </c>
      <c r="F20" s="50"/>
      <c r="G20" s="47"/>
      <c r="H20" s="48"/>
      <c r="I20" s="68"/>
      <c r="J20" s="68"/>
      <c r="K20" s="68"/>
      <c r="L20" s="68"/>
      <c r="M20" s="68"/>
      <c r="N20" s="69"/>
      <c r="O20" s="68"/>
      <c r="P20" s="69"/>
      <c r="Q20" s="98"/>
      <c r="R20" s="99"/>
      <c r="S20" s="99"/>
      <c r="T20" s="100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41"/>
      <c r="B21" s="42"/>
      <c r="C21" s="43"/>
      <c r="D21" s="44"/>
      <c r="E21" s="50"/>
      <c r="F21" s="50"/>
      <c r="G21" s="47"/>
      <c r="H21" s="48"/>
      <c r="I21" s="68"/>
      <c r="J21" s="68"/>
      <c r="K21" s="68"/>
      <c r="L21" s="68"/>
      <c r="M21" s="68"/>
      <c r="N21" s="69"/>
      <c r="O21" s="68"/>
      <c r="P21" s="69"/>
      <c r="Q21" s="98"/>
      <c r="R21" s="99"/>
      <c r="S21" s="99"/>
      <c r="T21" s="100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1"/>
      <c r="B22" s="42"/>
      <c r="C22" s="43"/>
      <c r="D22" s="44"/>
      <c r="E22" s="50"/>
      <c r="F22" s="50"/>
      <c r="G22" s="47"/>
      <c r="H22" s="48"/>
      <c r="I22" s="68"/>
      <c r="J22" s="68"/>
      <c r="K22" s="68"/>
      <c r="L22" s="68"/>
      <c r="M22" s="68"/>
      <c r="N22" s="69"/>
      <c r="O22" s="68"/>
      <c r="P22" s="69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1"/>
      <c r="B23" s="42"/>
      <c r="C23" s="43"/>
      <c r="D23" s="44"/>
      <c r="E23" s="50"/>
      <c r="F23" s="50"/>
      <c r="G23" s="47"/>
      <c r="H23" s="48"/>
      <c r="I23" s="68"/>
      <c r="J23" s="68"/>
      <c r="K23" s="68"/>
      <c r="L23" s="68"/>
      <c r="M23" s="68"/>
      <c r="N23" s="69"/>
      <c r="O23" s="68"/>
      <c r="P23" s="69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1"/>
      <c r="B24" s="42"/>
      <c r="C24" s="43"/>
      <c r="D24" s="44"/>
      <c r="E24" s="50"/>
      <c r="F24" s="50"/>
      <c r="G24" s="47"/>
      <c r="H24" s="48"/>
      <c r="I24" s="68"/>
      <c r="J24" s="68"/>
      <c r="K24" s="68"/>
      <c r="L24" s="68"/>
      <c r="M24" s="68"/>
      <c r="N24" s="69"/>
      <c r="O24" s="68"/>
      <c r="P24" s="69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1">
        <f>SUM(C8:C24)</f>
        <v>4297885.78</v>
      </c>
      <c r="D25" s="52">
        <f>SUM(D8:D24)</f>
        <v>32122</v>
      </c>
      <c r="E25" s="53"/>
      <c r="F25" s="53"/>
      <c r="G25" s="53"/>
      <c r="H25" s="51" t="s">
        <v>55</v>
      </c>
      <c r="I25" s="64">
        <f>SUM(I8:I24)</f>
        <v>44226.9268</v>
      </c>
      <c r="J25" s="53"/>
      <c r="K25" s="64">
        <f>SUM(K8:K17)</f>
        <v>239117</v>
      </c>
      <c r="L25" s="64"/>
      <c r="M25" s="64">
        <f>SUM(M8:M24)</f>
        <v>14501</v>
      </c>
      <c r="N25" s="51" t="s">
        <v>55</v>
      </c>
      <c r="O25" s="64">
        <f>SUM(O8:O24)</f>
        <v>0</v>
      </c>
      <c r="P25" s="51" t="s">
        <v>55</v>
      </c>
      <c r="Q25" s="51" t="s">
        <v>55</v>
      </c>
      <c r="R25" s="51"/>
      <c r="S25" s="51"/>
      <c r="T25" s="64">
        <f>SUM(T8:T24)</f>
        <v>3356136</v>
      </c>
      <c r="U25" s="102">
        <f>D25+C25-T25-I25-K25-M25-O25</f>
        <v>676026.8532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4" t="s">
        <v>56</v>
      </c>
      <c r="B26" s="54"/>
      <c r="C26" s="54" t="s">
        <v>57</v>
      </c>
      <c r="D26" s="54"/>
      <c r="E26" s="54"/>
      <c r="F26" s="55">
        <f>O26</f>
        <v>794006</v>
      </c>
      <c r="G26" s="56"/>
      <c r="H26" s="57" t="s">
        <v>58</v>
      </c>
      <c r="I26" s="70"/>
      <c r="J26" s="70"/>
      <c r="K26" s="70"/>
      <c r="L26" s="70"/>
      <c r="M26" s="71"/>
      <c r="N26" s="54" t="s">
        <v>59</v>
      </c>
      <c r="O26" s="72">
        <f>T17+T18</f>
        <v>794006</v>
      </c>
      <c r="P26" s="73"/>
      <c r="Q26" s="73"/>
      <c r="R26" s="73"/>
      <c r="S26" s="73"/>
      <c r="T26" s="73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4"/>
      <c r="B27" s="54"/>
      <c r="C27" s="54" t="s">
        <v>60</v>
      </c>
      <c r="D27" s="54"/>
      <c r="E27" s="54"/>
      <c r="F27" s="55">
        <v>0</v>
      </c>
      <c r="G27" s="56"/>
      <c r="H27" s="58"/>
      <c r="I27" s="74"/>
      <c r="J27" s="74"/>
      <c r="K27" s="74"/>
      <c r="L27" s="74"/>
      <c r="M27" s="75"/>
      <c r="N27" s="54" t="s">
        <v>61</v>
      </c>
      <c r="O27" s="76">
        <f>O26</f>
        <v>794006</v>
      </c>
      <c r="P27" s="77"/>
      <c r="Q27" s="77"/>
      <c r="R27" s="77"/>
      <c r="S27" s="77"/>
      <c r="T27" s="77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9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1-1</vt:lpstr>
      <vt:lpstr>1-2</vt:lpstr>
      <vt:lpstr>1-3</vt:lpstr>
      <vt:lpstr>2-1</vt:lpstr>
      <vt:lpstr>2-2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Administrator</cp:lastModifiedBy>
  <dcterms:created xsi:type="dcterms:W3CDTF">2017-01-11T04:48:00Z</dcterms:created>
  <dcterms:modified xsi:type="dcterms:W3CDTF">2022-06-23T00:46:23Z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F68181F6B9634207A95492B065FDA041</vt:lpwstr>
  </property>
</Properties>
</file>