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780" firstSheet="5" activeTab="22"/>
  </bookViews>
  <sheets>
    <sheet name="1-1" sheetId="11" r:id="rId1"/>
    <sheet name="1-2" sheetId="12" r:id="rId2"/>
    <sheet name="1-3" sheetId="13" r:id="rId3"/>
    <sheet name="1-4" sheetId="14" r:id="rId4"/>
    <sheet name="1-5" sheetId="15" r:id="rId5"/>
    <sheet name="1-6" sheetId="16" r:id="rId6"/>
    <sheet name="1-7" sheetId="17" r:id="rId7"/>
    <sheet name="2-1" sheetId="18" r:id="rId8"/>
    <sheet name="2-2" sheetId="19" r:id="rId9"/>
    <sheet name="2-3" sheetId="20" r:id="rId10"/>
    <sheet name="2-4" sheetId="21" r:id="rId11"/>
    <sheet name="2-5" sheetId="22" r:id="rId12"/>
    <sheet name="2-6" sheetId="23" r:id="rId13"/>
    <sheet name="2-7" sheetId="24" r:id="rId14"/>
    <sheet name="2-8" sheetId="25" r:id="rId15"/>
    <sheet name="2-9" sheetId="26" r:id="rId16"/>
    <sheet name="2-10" sheetId="27" r:id="rId17"/>
    <sheet name="2-11" sheetId="28" r:id="rId18"/>
    <sheet name="3-1" sheetId="29" r:id="rId19"/>
    <sheet name="3-2" sheetId="30" r:id="rId20"/>
    <sheet name="3-3" sheetId="31" r:id="rId21"/>
    <sheet name="3-4" sheetId="32" r:id="rId22"/>
    <sheet name="4-1" sheetId="33" r:id="rId23"/>
  </sheets>
  <definedNames>
    <definedName name="_xlnm._FilterDatabase" localSheetId="22" hidden="1">'4-1'!$7:$66</definedName>
  </definedNames>
  <calcPr calcId="144525"/>
</workbook>
</file>

<file path=xl/sharedStrings.xml><?xml version="1.0" encoding="utf-8"?>
<sst xmlns="http://schemas.openxmlformats.org/spreadsheetml/2006/main" count="2975" uniqueCount="121">
  <si>
    <t xml:space="preserve">工程款支付证书 </t>
  </si>
  <si>
    <t>工程名称</t>
  </si>
  <si>
    <t>肥西县公安局交警大队三河中队业务用房建设项目</t>
  </si>
  <si>
    <t>建设单位</t>
  </si>
  <si>
    <t>ERP编号</t>
  </si>
  <si>
    <t>档案编号</t>
  </si>
  <si>
    <t>合同金额</t>
  </si>
  <si>
    <t>中标时间</t>
  </si>
  <si>
    <t>2021.1.29</t>
  </si>
  <si>
    <t>已提供工程资料</t>
  </si>
  <si>
    <t>中标通知书、施工合同</t>
  </si>
  <si>
    <t>保存地址</t>
  </si>
  <si>
    <t>合肥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</si>
  <si>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</si>
  <si>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</si>
  <si>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</si>
  <si>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</si>
  <si>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</si>
  <si>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</si>
  <si>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</si>
  <si>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李华 18705607066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</si>
  <si>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</si>
  <si>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</si>
  <si>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</si>
  <si>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</si>
  <si>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</si>
  <si>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</si>
  <si>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</si>
  <si>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</si>
  <si>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</si>
  <si>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</si>
  <si>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</si>
  <si>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</si>
  <si>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</si>
  <si>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</si>
  <si>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</si>
  <si>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</si>
  <si>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</si>
  <si>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</si>
  <si>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</si>
  <si>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</si>
  <si>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</si>
  <si>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</si>
  <si>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</si>
  <si>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</si>
  <si>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</si>
  <si>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</si>
  <si>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</si>
  <si>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</si>
  <si>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</si>
  <si>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</si>
  <si>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</si>
  <si>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5206 8432 3131 0000 02</t>
  </si>
  <si>
    <t>转账费下次扣</t>
  </si>
  <si>
    <t>合肥风之清贸易有限公司-钢筋款
开户行：交通银行合肥三里庵支行
账号：3413 1600 0013 0000 7214 8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</si>
  <si>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</si>
  <si>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</si>
  <si>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</si>
  <si>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</si>
  <si>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</si>
  <si>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</si>
  <si>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</si>
  <si>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</si>
  <si>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安徽省巢湖恒信水泥有限公司-水泥
开户行：巢湖农训商业银行高林分理处
账号：2000 0060 5451 1030 0000 139</t>
  </si>
  <si>
    <t>转账费、出场费待工程款到账时扣</t>
  </si>
  <si>
    <t>庐江县银鑫建材有限公司-烧结空心砖
开户行：农行庐江城关支行
账号：1215 0101 0400 0552 6</t>
  </si>
  <si>
    <t>安徽瑞迅电梯有限公司-电梯采购
开户行：徽商银行合肥青年路支行
账号：2311 0120 1003 0171</t>
  </si>
  <si>
    <t>工资户</t>
  </si>
  <si>
    <t>1857 6129 8339</t>
  </si>
  <si>
    <t>管理费</t>
  </si>
  <si>
    <t>增值税</t>
  </si>
  <si>
    <t>转账费</t>
  </si>
  <si>
    <t>中行-蜀山支行</t>
  </si>
  <si>
    <t>1752 5719 0682</t>
  </si>
  <si>
    <t>其他后面算</t>
  </si>
  <si>
    <t>安徽千联建设工程有限公司-劳务
开户行：按工资表发放
账号：按工资表发放</t>
  </si>
  <si>
    <t>退周转金</t>
  </si>
  <si>
    <t>企税1%</t>
  </si>
  <si>
    <t>暂扣企税</t>
  </si>
  <si>
    <t>安徽煜旭建材有限公司-砌墙砖
开户行：中国光大银行肥西支行
账号：5698 0188 0000 2577 4</t>
  </si>
  <si>
    <t>庐江县顺茂建材销售有限公司-模板
开户行：中国建设银行庐江黄山路支行
账号：3400 1777 3090 5250 1029</t>
  </si>
  <si>
    <t>安徽安旭起重设备安装有限公司-电梯租赁
开户行：徽商银行长丰支行
账号：2230 1911 3141 0000 02</t>
  </si>
  <si>
    <t>合肥兵顺架业有限公司-外架
开户行：中国建设银行肥西县支行
账号：3405 0146 5408 0000 1583</t>
  </si>
  <si>
    <t>安徽瑞讯电梯有限公司-电梯采购
开户行：徽商银行合肥青年路支行
账号：2311 0120 1003 0171</t>
  </si>
  <si>
    <t>安徽羽泉五金机电工程有限公司-消防泵、排污泵
开户行：：徽商银行安徽合肥片区支行
账号：1025 7010 2100 0251 439</t>
  </si>
  <si>
    <t>安徽瑞迅电梯有限公司-电梯安装
开户行：徽商银行合肥青年路支行
账号：2311 0120 1003 0171</t>
  </si>
  <si>
    <t>合肥华俊建筑安装工程有限公司-吊顶
开户行：农业银行肥西县小庙支行
账号：1228 3101 0400 0390 1</t>
  </si>
  <si>
    <t>安徽拓科建材有限公司-瓷砖
开户行：农业银行肥西县包公路支行
账号：1228 4201 0400 0339 5</t>
  </si>
  <si>
    <t>建造师费</t>
  </si>
  <si>
    <t>安徽齐伟建材有限公司-隔断
开户行：徽商银行肥西禹洲支行
账号：2230 1786 7781 0000 02</t>
  </si>
  <si>
    <t>合肥涂之乐建材有限公司-乳胶漆
开户行：工行合肥长江东路支行
账号：1302010209300038215</t>
  </si>
  <si>
    <t>中标通知书、施工合同、投资协议</t>
  </si>
  <si>
    <t>退暂扣企税</t>
  </si>
  <si>
    <t>安徽恒强晟物资有限公司-镀锌管
开户行：徽商银行太湖路支行
账号：2230 1711 8591 0000 02</t>
  </si>
  <si>
    <t>建造师出场费</t>
  </si>
  <si>
    <t>安徽浙诚电气有限公司-电缆桥架
开户行：农行合肥华府骏苑支行
账号：1228 9101 0400 1535 4</t>
  </si>
  <si>
    <t>吴倩如2021-4-9去现场参加基坑验收，车费130元</t>
  </si>
  <si>
    <t>安徽涵杰塑胶科技有限公司-电工套管
开户行：安徽肥东农村商业银行龙岗支行
账号：2000 0513 6957 1030 0000 059</t>
  </si>
  <si>
    <t>合肥珊瑚电线电缆有限公司-电线电缆
开户行：中国工商银行望江东路支行
账号：1302 0125 0920 0092 059</t>
  </si>
  <si>
    <t>合肥凯发建材有限公司-钢丝网骨架复合管件
开户行：中国工商银行合肥望江东路支行
账号：1302 0125 0920 0011 084</t>
  </si>
  <si>
    <t>安徽筑阜建设工程有限公司-玻璃棉
开户行：中国工商银行长丰双凤支行
账号：1302 0523 0910 0033 929</t>
  </si>
  <si>
    <t>合肥合乐电气有限公司-配电箱
开户行：建设银行合肥双凤支行
账号：3405 0146 5808 0000 0292</t>
  </si>
  <si>
    <t>合肥合乐电气有限公司-开关插座、灯具、零星材料
开户行：建设银行合肥双凤支行
账号：3405 0146 5808 0000 0292</t>
  </si>
  <si>
    <t>安徽博如云商贸有限公司-空气能热水系统安装
开户行：建行合肥马鞍山南路支行
账号：3405 0144 0901 0000 1677</t>
  </si>
  <si>
    <t>安徽环路建设有限公司-劳务（按工资表发放）</t>
  </si>
  <si>
    <t>车费</t>
  </si>
  <si>
    <t>安徽金宋桥建筑工程有限公司-防水材料
开户行：徽行银行合肥寿春路支行
账号：1022 3010 2100 0664 919</t>
  </si>
  <si>
    <t>李华</t>
  </si>
  <si>
    <t>合肥林枫建筑装饰工程有限责任公司-保温
开户行：徽商银行合肥南七支行
账号：2230 2005 3971 0000 02</t>
  </si>
  <si>
    <t>合肥荣兵焊接材料有限公司-护栏、扶手、爬梯等
开户行：中国银行肥西支行
账号：1842 6359 4443</t>
  </si>
  <si>
    <t>安徽传虎建筑装饰有限公司-EPS线条
开户行：建行肥东县支行
账号：3405 0146 5408 0000 0257</t>
  </si>
  <si>
    <t>安徽中盾消防设备有限公司-木门、钢门
开户行：农行六安明都支行
账号：1214 0801 0400 0381 8</t>
  </si>
  <si>
    <t>合肥华俊建筑安装工程有限公司-土方外运合同
开户行：农业银行肥西县小庙支行
账号：1228 3101 0400 0390 1</t>
  </si>
  <si>
    <t>合肥建磊工程有限公司-铝合金门窗
开户行：工行肥西城西支行
账号：1302 3520 0920 0101 241</t>
  </si>
  <si>
    <t>合肥文然建材装饰有限公司-芝麻灰花岗岩
开户行：中国农业银行合肥万达广场支行
账号：12082201040013448</t>
  </si>
  <si>
    <t>安徽环路建设有限公司-劳务
开户行：徽商银行肥西巢湖路支行
账号：2230 1595 3231 0000 02</t>
  </si>
  <si>
    <t>差旅费</t>
  </si>
  <si>
    <t>安徽盛泰新型建筑有限公司-沥青
开户行：徽商银行肥西支行
账号：2230 2354 3101 0000 02</t>
  </si>
  <si>
    <t>标书费</t>
  </si>
  <si>
    <t>安徽环路建设有限公司-劳务
开户行：按工资表付
账号：按工资表付</t>
  </si>
  <si>
    <t>出场费及代垫费用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</si>
</sst>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yy/m/d;@"/>
    <numFmt numFmtId="178" formatCode="yyyy&quot;年&quot;m&quot;月&quot;d&quot;日&quot;;@"/>
    <numFmt numFmtId="179" formatCode="0.00_ "/>
    <numFmt numFmtId="180" formatCode="0.0%"/>
    <numFmt numFmtId="181" formatCode="#,##0_ "/>
    <numFmt numFmtId="182" formatCode="0.00_);[Red]\(0.00\)"/>
    <numFmt numFmtId="183" formatCode="[DBNum2][$RMB]General;[Red][DBNum2][$RMB]General"/>
  </numFmts>
  <fonts count="37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</font>
    <font>
      <b/>
      <sz val="9"/>
      <name val="Arial"/>
      <charset val="134"/>
    </font>
    <font>
      <b/>
      <sz val="9"/>
      <color rgb="FFFF0000"/>
      <name val="宋体"/>
      <charset val="134"/>
    </font>
    <font>
      <b/>
      <sz val="9"/>
      <color rgb="FFFF0000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12" applyNumberFormat="0" applyAlignment="0" applyProtection="0">
      <alignment vertical="center"/>
    </xf>
    <xf numFmtId="44" fontId="18" fillId="0" borderId="0">
      <protection locked="0"/>
    </xf>
    <xf numFmtId="41" fontId="15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9" borderId="13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18" fillId="0" borderId="0">
      <protection locked="0"/>
    </xf>
    <xf numFmtId="0" fontId="27" fillId="0" borderId="14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9" fillId="13" borderId="16" applyNumberFormat="0" applyAlignment="0" applyProtection="0">
      <alignment vertical="center"/>
    </xf>
    <xf numFmtId="0" fontId="30" fillId="13" borderId="12" applyNumberFormat="0" applyAlignment="0" applyProtection="0">
      <alignment vertical="center"/>
    </xf>
    <xf numFmtId="0" fontId="31" fillId="14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36" fillId="0" borderId="0">
      <protection locked="0"/>
    </xf>
  </cellStyleXfs>
  <cellXfs count="139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178" fontId="3" fillId="2" borderId="4" xfId="50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176" fontId="5" fillId="2" borderId="4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 applyAlignment="1">
      <alignment vertical="center"/>
    </xf>
    <xf numFmtId="179" fontId="0" fillId="0" borderId="2" xfId="0" applyNumberFormat="1" applyFont="1" applyFill="1" applyBorder="1" applyAlignment="1">
      <alignment horizontal="center" vertical="center"/>
    </xf>
    <xf numFmtId="179" fontId="0" fillId="0" borderId="2" xfId="0" applyNumberFormat="1" applyFont="1" applyFill="1" applyBorder="1" applyAlignment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19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right" vertical="center" shrinkToFit="1"/>
    </xf>
    <xf numFmtId="176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horizontal="left" vertical="center" wrapText="1" shrinkToFit="1"/>
    </xf>
    <xf numFmtId="178" fontId="0" fillId="0" borderId="6" xfId="0" applyNumberFormat="1" applyFont="1" applyFill="1" applyBorder="1" applyAlignment="1">
      <alignment horizontal="center" vertical="center"/>
    </xf>
    <xf numFmtId="178" fontId="0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vertical="center" wrapText="1" shrinkToFit="1"/>
    </xf>
    <xf numFmtId="178" fontId="5" fillId="2" borderId="2" xfId="50" applyNumberFormat="1" applyFont="1" applyFill="1" applyBorder="1" applyAlignment="1" applyProtection="1">
      <alignment horizontal="center" vertical="center" shrinkToFit="1"/>
    </xf>
    <xf numFmtId="179" fontId="1" fillId="2" borderId="2" xfId="4" applyNumberFormat="1" applyFont="1" applyFill="1" applyBorder="1" applyAlignment="1" applyProtection="1">
      <alignment horizontal="center" vertical="center" wrapTex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 shrinkToFi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176" fontId="6" fillId="2" borderId="4" xfId="50" applyNumberFormat="1" applyFont="1" applyFill="1" applyBorder="1" applyAlignment="1" applyProtection="1">
      <alignment horizontal="right" vertical="center" shrinkToFit="1"/>
    </xf>
    <xf numFmtId="179" fontId="7" fillId="2" borderId="2" xfId="4" applyNumberFormat="1" applyFont="1" applyFill="1" applyBorder="1" applyAlignment="1" applyProtection="1">
      <alignment horizontal="center" vertical="center" wrapText="1"/>
    </xf>
    <xf numFmtId="179" fontId="8" fillId="0" borderId="2" xfId="0" applyNumberFormat="1" applyFont="1" applyFill="1" applyBorder="1" applyAlignment="1">
      <alignment horizontal="center" vertical="center"/>
    </xf>
    <xf numFmtId="176" fontId="7" fillId="2" borderId="2" xfId="50" applyNumberFormat="1" applyFont="1" applyFill="1" applyBorder="1" applyAlignment="1" applyProtection="1">
      <alignment vertical="center" wrapText="1" shrinkToFit="1"/>
    </xf>
    <xf numFmtId="9" fontId="7" fillId="2" borderId="2" xfId="19" applyNumberFormat="1" applyFont="1" applyFill="1" applyBorder="1" applyAlignment="1" applyProtection="1">
      <alignment horizontal="center" vertical="center" wrapText="1"/>
    </xf>
    <xf numFmtId="179" fontId="0" fillId="2" borderId="2" xfId="4" applyNumberFormat="1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/>
    </xf>
    <xf numFmtId="176" fontId="0" fillId="2" borderId="4" xfId="50" applyNumberFormat="1" applyFont="1" applyFill="1" applyBorder="1" applyAlignment="1" applyProtection="1">
      <alignment horizontal="right" vertical="center" shrinkToFit="1"/>
    </xf>
    <xf numFmtId="0" fontId="3" fillId="2" borderId="4" xfId="50" applyFont="1" applyFill="1" applyBorder="1" applyAlignment="1" applyProtection="1">
      <alignment horizontal="center" vertical="center" shrinkToFit="1"/>
    </xf>
    <xf numFmtId="179" fontId="3" fillId="2" borderId="2" xfId="50" applyNumberFormat="1" applyFont="1" applyFill="1" applyBorder="1" applyAlignment="1" applyProtection="1">
      <alignment horizontal="center" vertical="center" shrinkToFit="1"/>
    </xf>
    <xf numFmtId="176" fontId="9" fillId="2" borderId="2" xfId="50" applyNumberFormat="1" applyFont="1" applyFill="1" applyBorder="1" applyAlignment="1" applyProtection="1">
      <alignment horizontal="right" vertical="center" shrinkToFit="1"/>
    </xf>
    <xf numFmtId="0" fontId="3" fillId="2" borderId="2" xfId="50" applyFont="1" applyFill="1" applyBorder="1" applyAlignment="1" applyProtection="1">
      <alignment horizontal="center" vertical="center" shrinkToFit="1"/>
    </xf>
    <xf numFmtId="0" fontId="8" fillId="2" borderId="2" xfId="50" applyFont="1" applyFill="1" applyBorder="1" applyAlignment="1" applyProtection="1">
      <alignment horizontal="center" vertical="center" wrapText="1"/>
    </xf>
    <xf numFmtId="178" fontId="8" fillId="2" borderId="2" xfId="50" applyNumberFormat="1" applyFont="1" applyFill="1" applyBorder="1" applyAlignment="1" applyProtection="1">
      <alignment horizontal="center" vertical="center" shrinkToFit="1"/>
    </xf>
    <xf numFmtId="176" fontId="8" fillId="2" borderId="4" xfId="50" applyNumberFormat="1" applyFont="1" applyFill="1" applyBorder="1" applyAlignment="1" applyProtection="1">
      <alignment horizontal="right" vertical="center" shrinkToFit="1"/>
    </xf>
    <xf numFmtId="179" fontId="10" fillId="2" borderId="2" xfId="50" applyNumberFormat="1" applyFont="1" applyFill="1" applyBorder="1" applyAlignment="1" applyProtection="1">
      <alignment horizontal="center" vertical="center" shrinkToFit="1"/>
    </xf>
    <xf numFmtId="176" fontId="8" fillId="2" borderId="2" xfId="50" applyNumberFormat="1" applyFont="1" applyFill="1" applyBorder="1" applyAlignment="1" applyProtection="1">
      <alignment horizontal="center" vertical="center" shrinkToFit="1"/>
    </xf>
    <xf numFmtId="176" fontId="11" fillId="2" borderId="2" xfId="50" applyNumberFormat="1" applyFont="1" applyFill="1" applyBorder="1" applyAlignment="1" applyProtection="1">
      <alignment horizontal="right" vertical="center" shrinkToFit="1"/>
    </xf>
    <xf numFmtId="0" fontId="10" fillId="2" borderId="2" xfId="50" applyFont="1" applyFill="1" applyBorder="1" applyAlignment="1" applyProtection="1">
      <alignment horizontal="center" vertical="center" wrapText="1"/>
    </xf>
    <xf numFmtId="0" fontId="10" fillId="2" borderId="2" xfId="50" applyFont="1" applyFill="1" applyBorder="1" applyAlignment="1" applyProtection="1">
      <alignment horizontal="center" vertical="center" shrinkToFit="1"/>
    </xf>
    <xf numFmtId="0" fontId="10" fillId="2" borderId="4" xfId="50" applyFont="1" applyFill="1" applyBorder="1" applyAlignment="1" applyProtection="1">
      <alignment horizontal="center" vertical="center" shrinkToFit="1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176" fontId="3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81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vertical="center" wrapText="1"/>
    </xf>
    <xf numFmtId="181" fontId="1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6" fontId="7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76" fontId="10" fillId="2" borderId="2" xfId="50" applyNumberFormat="1" applyFont="1" applyFill="1" applyBorder="1" applyAlignment="1" applyProtection="1">
      <alignment horizontal="right" vertical="center" shrinkToFit="1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>
      <alignment horizontal="center" vertical="center"/>
      <protection locked="0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wrapText="1"/>
    </xf>
    <xf numFmtId="176" fontId="3" fillId="3" borderId="3" xfId="50" applyNumberFormat="1" applyFont="1" applyFill="1" applyBorder="1" applyAlignment="1" applyProtection="1">
      <alignment horizontal="center" vertical="center" wrapText="1"/>
    </xf>
    <xf numFmtId="176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6" fontId="3" fillId="2" borderId="3" xfId="50" applyNumberFormat="1" applyFont="1" applyFill="1" applyBorder="1" applyAlignment="1" applyProtection="1">
      <alignment vertical="center" wrapText="1"/>
    </xf>
    <xf numFmtId="176" fontId="3" fillId="2" borderId="5" xfId="50" applyNumberFormat="1" applyFont="1" applyFill="1" applyBorder="1" applyAlignment="1" applyProtection="1">
      <alignment vertical="center" wrapText="1"/>
    </xf>
    <xf numFmtId="176" fontId="0" fillId="2" borderId="2" xfId="50" applyNumberFormat="1" applyFont="1" applyFill="1" applyBorder="1" applyAlignment="1" applyProtection="1">
      <alignment horizontal="left" vertical="center" wrapText="1"/>
    </xf>
    <xf numFmtId="176" fontId="0" fillId="2" borderId="2" xfId="50" applyNumberFormat="1" applyFont="1" applyFill="1" applyBorder="1" applyAlignment="1" applyProtection="1">
      <alignment horizontal="right" vertical="center" shrinkToFit="1"/>
    </xf>
    <xf numFmtId="10" fontId="0" fillId="0" borderId="2" xfId="0" applyNumberFormat="1" applyFont="1" applyFill="1" applyBorder="1" applyAlignment="1">
      <alignment vertical="center" wrapText="1"/>
    </xf>
    <xf numFmtId="179" fontId="1" fillId="2" borderId="2" xfId="50" applyNumberFormat="1" applyFont="1" applyFill="1" applyBorder="1" applyAlignment="1" applyProtection="1">
      <alignment horizontal="center" vertical="center"/>
    </xf>
    <xf numFmtId="179" fontId="0" fillId="2" borderId="2" xfId="0" applyNumberFormat="1" applyFont="1" applyFill="1" applyBorder="1" applyAlignment="1">
      <alignment vertical="center"/>
    </xf>
    <xf numFmtId="179" fontId="7" fillId="2" borderId="2" xfId="50" applyNumberFormat="1" applyFont="1" applyFill="1" applyBorder="1" applyAlignment="1" applyProtection="1">
      <alignment horizontal="center" vertical="center"/>
    </xf>
    <xf numFmtId="179" fontId="3" fillId="2" borderId="2" xfId="50" applyNumberFormat="1" applyFont="1" applyFill="1" applyBorder="1" applyAlignment="1" applyProtection="1">
      <alignment horizontal="right" vertical="center"/>
    </xf>
    <xf numFmtId="10" fontId="8" fillId="0" borderId="2" xfId="0" applyNumberFormat="1" applyFont="1" applyFill="1" applyBorder="1" applyAlignment="1">
      <alignment vertical="center" wrapText="1"/>
    </xf>
    <xf numFmtId="176" fontId="10" fillId="2" borderId="2" xfId="50" applyNumberFormat="1" applyFont="1" applyFill="1" applyBorder="1" applyAlignment="1" applyProtection="1">
      <alignment horizontal="center" vertical="center" wrapText="1"/>
    </xf>
    <xf numFmtId="0" fontId="12" fillId="2" borderId="2" xfId="50" applyFont="1" applyFill="1" applyBorder="1" applyAlignment="1" applyProtection="1">
      <alignment horizontal="center" vertical="center" wrapText="1"/>
    </xf>
    <xf numFmtId="182" fontId="13" fillId="2" borderId="3" xfId="50" applyNumberFormat="1" applyFont="1" applyFill="1" applyBorder="1" applyAlignment="1" applyProtection="1">
      <alignment horizontal="center" vertical="center" shrinkToFit="1"/>
    </xf>
    <xf numFmtId="182" fontId="13" fillId="2" borderId="5" xfId="50" applyNumberFormat="1" applyFont="1" applyFill="1" applyBorder="1" applyAlignment="1" applyProtection="1">
      <alignment horizontal="center" vertical="center" shrinkToFit="1"/>
    </xf>
    <xf numFmtId="0" fontId="13" fillId="2" borderId="7" xfId="50" applyFont="1" applyFill="1" applyBorder="1" applyAlignment="1" applyProtection="1">
      <alignment horizontal="center" vertical="center" wrapText="1"/>
    </xf>
    <xf numFmtId="0" fontId="13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13" fillId="2" borderId="9" xfId="50" applyFont="1" applyFill="1" applyBorder="1" applyAlignment="1" applyProtection="1">
      <alignment horizontal="center" vertical="center" wrapText="1"/>
    </xf>
    <xf numFmtId="0" fontId="13" fillId="2" borderId="10" xfId="50" applyFont="1" applyFill="1" applyBorder="1" applyAlignment="1" applyProtection="1">
      <alignment horizontal="center" vertical="center" wrapText="1"/>
    </xf>
    <xf numFmtId="176" fontId="13" fillId="2" borderId="3" xfId="50" applyNumberFormat="1" applyFont="1" applyFill="1" applyBorder="1" applyAlignment="1" applyProtection="1">
      <alignment horizontal="center" vertical="center" shrinkToFit="1"/>
    </xf>
    <xf numFmtId="176" fontId="13" fillId="2" borderId="5" xfId="50" applyNumberFormat="1" applyFont="1" applyFill="1" applyBorder="1" applyAlignment="1" applyProtection="1">
      <alignment horizontal="center" vertical="center" shrinkToFit="1"/>
    </xf>
    <xf numFmtId="0" fontId="13" fillId="2" borderId="1" xfId="50" applyFont="1" applyFill="1" applyBorder="1" applyAlignment="1" applyProtection="1">
      <alignment horizontal="center" vertical="center" wrapText="1"/>
    </xf>
    <xf numFmtId="0" fontId="13" fillId="2" borderId="11" xfId="50" applyFont="1" applyFill="1" applyBorder="1" applyAlignment="1" applyProtection="1">
      <alignment horizontal="center" vertical="center" wrapText="1"/>
    </xf>
    <xf numFmtId="183" fontId="13" fillId="2" borderId="3" xfId="50" applyNumberFormat="1" applyFont="1" applyFill="1" applyBorder="1" applyAlignment="1" applyProtection="1">
      <alignment horizontal="center" vertical="center" shrinkToFit="1"/>
    </xf>
    <xf numFmtId="183" fontId="13" fillId="2" borderId="5" xfId="50" applyNumberFormat="1" applyFont="1" applyFill="1" applyBorder="1" applyAlignment="1" applyProtection="1">
      <alignment horizontal="center" vertical="center" shrinkToFit="1"/>
    </xf>
    <xf numFmtId="176" fontId="13" fillId="2" borderId="4" xfId="50" applyNumberFormat="1" applyFont="1" applyFill="1" applyBorder="1" applyAlignment="1" applyProtection="1">
      <alignment horizontal="center" vertical="center" shrinkToFit="1"/>
    </xf>
    <xf numFmtId="183" fontId="13" fillId="2" borderId="4" xfId="50" applyNumberFormat="1" applyFont="1" applyFill="1" applyBorder="1" applyAlignment="1" applyProtection="1">
      <alignment horizontal="center" vertical="center" shrinkToFit="1"/>
    </xf>
    <xf numFmtId="179" fontId="8" fillId="2" borderId="2" xfId="0" applyNumberFormat="1" applyFont="1" applyFill="1" applyBorder="1" applyAlignment="1">
      <alignment vertical="center"/>
    </xf>
    <xf numFmtId="0" fontId="7" fillId="2" borderId="2" xfId="50" applyFont="1" applyFill="1" applyBorder="1" applyAlignment="1" applyProtection="1">
      <alignment horizontal="center" vertical="center" wrapText="1"/>
    </xf>
    <xf numFmtId="178" fontId="6" fillId="2" borderId="2" xfId="50" applyNumberFormat="1" applyFont="1" applyFill="1" applyBorder="1" applyAlignment="1" applyProtection="1">
      <alignment horizontal="center" vertical="center" shrinkToFit="1"/>
    </xf>
    <xf numFmtId="179" fontId="8" fillId="2" borderId="2" xfId="4" applyNumberFormat="1" applyFont="1" applyFill="1" applyBorder="1" applyAlignment="1" applyProtection="1">
      <alignment horizontal="center" vertical="center" wrapText="1"/>
    </xf>
    <xf numFmtId="179" fontId="8" fillId="0" borderId="2" xfId="0" applyNumberFormat="1" applyFont="1" applyFill="1" applyBorder="1" applyAlignment="1">
      <alignment horizontal="center" vertical="center" wrapText="1"/>
    </xf>
    <xf numFmtId="179" fontId="8" fillId="0" borderId="2" xfId="0" applyNumberFormat="1" applyFont="1" applyFill="1" applyBorder="1" applyAlignment="1">
      <alignment vertical="center"/>
    </xf>
    <xf numFmtId="49" fontId="7" fillId="2" borderId="2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 shrinkToFit="1"/>
    </xf>
    <xf numFmtId="49" fontId="7" fillId="2" borderId="2" xfId="50" applyNumberFormat="1" applyFont="1" applyFill="1" applyBorder="1" applyAlignment="1" applyProtection="1">
      <alignment horizontal="center" vertical="center" wrapText="1" shrinkToFit="1"/>
    </xf>
    <xf numFmtId="9" fontId="7" fillId="2" borderId="2" xfId="19" applyFont="1" applyFill="1" applyBorder="1" applyAlignment="1" applyProtection="1">
      <alignment horizontal="center" vertical="center" wrapText="1"/>
    </xf>
    <xf numFmtId="178" fontId="8" fillId="0" borderId="6" xfId="0" applyNumberFormat="1" applyFont="1" applyFill="1" applyBorder="1" applyAlignment="1">
      <alignment horizontal="center" vertical="center"/>
    </xf>
    <xf numFmtId="176" fontId="7" fillId="2" borderId="2" xfId="50" applyNumberFormat="1" applyFont="1" applyFill="1" applyBorder="1" applyAlignment="1" applyProtection="1">
      <alignment vertical="center" shrinkToFit="1"/>
    </xf>
    <xf numFmtId="180" fontId="7" fillId="2" borderId="2" xfId="19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left" vertical="center" wrapText="1" shrinkToFit="1"/>
    </xf>
    <xf numFmtId="0" fontId="7" fillId="2" borderId="2" xfId="50" applyFont="1" applyFill="1" applyBorder="1" applyAlignment="1" applyProtection="1">
      <alignment horizontal="center" vertical="center"/>
    </xf>
    <xf numFmtId="176" fontId="8" fillId="2" borderId="2" xfId="50" applyNumberFormat="1" applyFont="1" applyFill="1" applyBorder="1" applyAlignment="1" applyProtection="1">
      <alignment horizontal="left" vertical="center" wrapText="1"/>
    </xf>
    <xf numFmtId="176" fontId="8" fillId="2" borderId="2" xfId="50" applyNumberFormat="1" applyFont="1" applyFill="1" applyBorder="1" applyAlignment="1" applyProtection="1">
      <alignment horizontal="right" vertical="center" shrinkToFit="1"/>
    </xf>
    <xf numFmtId="10" fontId="8" fillId="0" borderId="2" xfId="0" applyNumberFormat="1" applyFont="1" applyFill="1" applyBorder="1" applyAlignment="1">
      <alignment vertical="center"/>
    </xf>
    <xf numFmtId="10" fontId="0" fillId="0" borderId="2" xfId="0" applyNumberFormat="1" applyFont="1" applyFill="1" applyBorder="1" applyAlignment="1">
      <alignment vertical="center"/>
    </xf>
    <xf numFmtId="176" fontId="14" fillId="2" borderId="2" xfId="50" applyNumberFormat="1" applyFont="1" applyFill="1" applyBorder="1" applyAlignment="1" applyProtection="1">
      <alignment horizontal="right" vertical="center" shrinkToFit="1"/>
    </xf>
    <xf numFmtId="178" fontId="8" fillId="0" borderId="2" xfId="0" applyNumberFormat="1" applyFont="1" applyFill="1" applyBorder="1" applyAlignment="1">
      <alignment horizontal="center" vertical="center"/>
    </xf>
    <xf numFmtId="181" fontId="7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2" xfId="50" applyNumberFormat="1" applyFont="1" applyFill="1" applyBorder="1" applyAlignment="1" applyProtection="1">
      <alignment vertical="center" wrapText="1"/>
    </xf>
    <xf numFmtId="176" fontId="7" fillId="2" borderId="4" xfId="50" applyNumberFormat="1" applyFont="1" applyFill="1" applyBorder="1" applyAlignment="1" applyProtection="1">
      <alignment horizontal="right" vertical="center" shrinkToFit="1"/>
    </xf>
    <xf numFmtId="181" fontId="7" fillId="2" borderId="2" xfId="50" applyNumberFormat="1" applyFont="1" applyFill="1" applyBorder="1" applyAlignment="1" applyProtection="1">
      <alignment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25" Type="http://schemas.openxmlformats.org/officeDocument/2006/relationships/styles" Target="styles.xml"/><Relationship Id="rId24" Type="http://schemas.openxmlformats.org/officeDocument/2006/relationships/theme" Target="theme/theme1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19.xml.rels><?xml version="1.0" encoding="UTF-8" standalone="yes"?>
<Relationships xmlns="http://schemas.openxmlformats.org/package/2006/relationships"><Relationship Id="rId4" Type="http://schemas.openxmlformats.org/officeDocument/2006/relationships/image" Target="../media/image16.png"/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4" Type="http://schemas.openxmlformats.org/officeDocument/2006/relationships/image" Target="../media/image16.png"/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6.png"/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6.png"/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8.png"/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57150</xdr:rowOff>
    </xdr:from>
    <xdr:to>
      <xdr:col>4</xdr:col>
      <xdr:colOff>1080770</xdr:colOff>
      <xdr:row>86</xdr:row>
      <xdr:rowOff>0</xdr:rowOff>
    </xdr:to>
    <xdr:pic>
      <xdr:nvPicPr>
        <xdr:cNvPr id="2" name="图片 1" descr="2d596bb5af286a62ef7c834a7c797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023860"/>
          <a:ext cx="4941570" cy="10058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4" name="图片 3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32</xdr:row>
      <xdr:rowOff>28575</xdr:rowOff>
    </xdr:from>
    <xdr:to>
      <xdr:col>5</xdr:col>
      <xdr:colOff>640080</xdr:colOff>
      <xdr:row>62</xdr:row>
      <xdr:rowOff>95250</xdr:rowOff>
    </xdr:to>
    <xdr:pic>
      <xdr:nvPicPr>
        <xdr:cNvPr id="5" name="图片 4" descr="ZOSLGKODKNF~M)W]3KTEUQO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5450185"/>
          <a:ext cx="5932170" cy="5210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32</xdr:row>
      <xdr:rowOff>28575</xdr:rowOff>
    </xdr:from>
    <xdr:to>
      <xdr:col>5</xdr:col>
      <xdr:colOff>640080</xdr:colOff>
      <xdr:row>62</xdr:row>
      <xdr:rowOff>95250</xdr:rowOff>
    </xdr:to>
    <xdr:pic>
      <xdr:nvPicPr>
        <xdr:cNvPr id="3" name="图片 2" descr="ZOSLGKODKNF~M)W]3KTEUQO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5450185"/>
          <a:ext cx="5932170" cy="52101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32</xdr:row>
      <xdr:rowOff>28575</xdr:rowOff>
    </xdr:from>
    <xdr:to>
      <xdr:col>5</xdr:col>
      <xdr:colOff>640080</xdr:colOff>
      <xdr:row>62</xdr:row>
      <xdr:rowOff>95250</xdr:rowOff>
    </xdr:to>
    <xdr:pic>
      <xdr:nvPicPr>
        <xdr:cNvPr id="3" name="图片 2" descr="ZOSLGKODKNF~M)W]3KTEUQO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5589885"/>
          <a:ext cx="5932170" cy="52101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34</xdr:row>
      <xdr:rowOff>28575</xdr:rowOff>
    </xdr:from>
    <xdr:to>
      <xdr:col>5</xdr:col>
      <xdr:colOff>640080</xdr:colOff>
      <xdr:row>64</xdr:row>
      <xdr:rowOff>95250</xdr:rowOff>
    </xdr:to>
    <xdr:pic>
      <xdr:nvPicPr>
        <xdr:cNvPr id="3" name="图片 2" descr="ZOSLGKODKNF~M)W]3KTEUQO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6809085"/>
          <a:ext cx="5932170" cy="52101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35</xdr:row>
      <xdr:rowOff>28575</xdr:rowOff>
    </xdr:from>
    <xdr:to>
      <xdr:col>5</xdr:col>
      <xdr:colOff>640080</xdr:colOff>
      <xdr:row>65</xdr:row>
      <xdr:rowOff>95250</xdr:rowOff>
    </xdr:to>
    <xdr:pic>
      <xdr:nvPicPr>
        <xdr:cNvPr id="3" name="图片 2" descr="ZOSLGKODKNF~M)W]3KTEUQO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7177385"/>
          <a:ext cx="5932170" cy="52101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40</xdr:row>
      <xdr:rowOff>28575</xdr:rowOff>
    </xdr:from>
    <xdr:to>
      <xdr:col>5</xdr:col>
      <xdr:colOff>640080</xdr:colOff>
      <xdr:row>70</xdr:row>
      <xdr:rowOff>95250</xdr:rowOff>
    </xdr:to>
    <xdr:pic>
      <xdr:nvPicPr>
        <xdr:cNvPr id="3" name="图片 2" descr="ZOSLGKODKNF~M)W]3KTEUQO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9209385"/>
          <a:ext cx="5932170" cy="52101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40</xdr:row>
      <xdr:rowOff>28575</xdr:rowOff>
    </xdr:from>
    <xdr:to>
      <xdr:col>5</xdr:col>
      <xdr:colOff>640080</xdr:colOff>
      <xdr:row>70</xdr:row>
      <xdr:rowOff>95250</xdr:rowOff>
    </xdr:to>
    <xdr:pic>
      <xdr:nvPicPr>
        <xdr:cNvPr id="3" name="图片 2" descr="ZOSLGKODKNF~M)W]3KTEUQO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9412585"/>
          <a:ext cx="5932170" cy="52101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44</xdr:row>
      <xdr:rowOff>47625</xdr:rowOff>
    </xdr:from>
    <xdr:to>
      <xdr:col>5</xdr:col>
      <xdr:colOff>791210</xdr:colOff>
      <xdr:row>75</xdr:row>
      <xdr:rowOff>0</xdr:rowOff>
    </xdr:to>
    <xdr:pic>
      <xdr:nvPicPr>
        <xdr:cNvPr id="4" name="图片 3" descr="Cache_26244f82932f7948.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22301835"/>
          <a:ext cx="6083300" cy="52673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49</xdr:row>
      <xdr:rowOff>57150</xdr:rowOff>
    </xdr:from>
    <xdr:to>
      <xdr:col>5</xdr:col>
      <xdr:colOff>760730</xdr:colOff>
      <xdr:row>80</xdr:row>
      <xdr:rowOff>9525</xdr:rowOff>
    </xdr:to>
    <xdr:pic>
      <xdr:nvPicPr>
        <xdr:cNvPr id="4" name="图片 3" descr="到款3962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25232360"/>
          <a:ext cx="6052820" cy="52673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57</xdr:row>
      <xdr:rowOff>57150</xdr:rowOff>
    </xdr:from>
    <xdr:to>
      <xdr:col>7</xdr:col>
      <xdr:colOff>335280</xdr:colOff>
      <xdr:row>89</xdr:row>
      <xdr:rowOff>47625</xdr:rowOff>
    </xdr:to>
    <xdr:pic>
      <xdr:nvPicPr>
        <xdr:cNvPr id="4" name="图片 3" descr="O$G5}7%$4D`M2$NX${70U]X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29448760"/>
          <a:ext cx="8412480" cy="5476875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58</xdr:row>
      <xdr:rowOff>47625</xdr:rowOff>
    </xdr:from>
    <xdr:to>
      <xdr:col>16</xdr:col>
      <xdr:colOff>2602230</xdr:colOff>
      <xdr:row>84</xdr:row>
      <xdr:rowOff>9525</xdr:rowOff>
    </xdr:to>
    <xdr:pic>
      <xdr:nvPicPr>
        <xdr:cNvPr id="3" name="图片 2" descr="2022-1-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35010" y="29610685"/>
          <a:ext cx="9117965" cy="44196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1228725</xdr:colOff>
      <xdr:row>44</xdr:row>
      <xdr:rowOff>47625</xdr:rowOff>
    </xdr:from>
    <xdr:to>
      <xdr:col>11</xdr:col>
      <xdr:colOff>643890</xdr:colOff>
      <xdr:row>45</xdr:row>
      <xdr:rowOff>285750</xdr:rowOff>
    </xdr:to>
    <xdr:pic>
      <xdr:nvPicPr>
        <xdr:cNvPr id="5" name="图片 4" descr="QH@4Z3((_FTG5]@MTGZ(Y4K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21450" y="22797135"/>
          <a:ext cx="4833620" cy="771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61595</xdr:colOff>
      <xdr:row>27</xdr:row>
      <xdr:rowOff>85725</xdr:rowOff>
    </xdr:from>
    <xdr:to>
      <xdr:col>5</xdr:col>
      <xdr:colOff>678180</xdr:colOff>
      <xdr:row>57</xdr:row>
      <xdr:rowOff>104775</xdr:rowOff>
    </xdr:to>
    <xdr:pic>
      <xdr:nvPicPr>
        <xdr:cNvPr id="4" name="图片 3" descr="QFJLFLW32XGQ%C2_XSN40V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595" y="8052435"/>
          <a:ext cx="5909310" cy="51625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57</xdr:row>
      <xdr:rowOff>57150</xdr:rowOff>
    </xdr:from>
    <xdr:to>
      <xdr:col>7</xdr:col>
      <xdr:colOff>335280</xdr:colOff>
      <xdr:row>89</xdr:row>
      <xdr:rowOff>47625</xdr:rowOff>
    </xdr:to>
    <xdr:pic>
      <xdr:nvPicPr>
        <xdr:cNvPr id="3" name="图片 2" descr="O$G5}7%$4D`M2$NX${70U]X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29448760"/>
          <a:ext cx="8412480" cy="5476875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58</xdr:row>
      <xdr:rowOff>47625</xdr:rowOff>
    </xdr:from>
    <xdr:to>
      <xdr:col>16</xdr:col>
      <xdr:colOff>2602230</xdr:colOff>
      <xdr:row>84</xdr:row>
      <xdr:rowOff>9525</xdr:rowOff>
    </xdr:to>
    <xdr:pic>
      <xdr:nvPicPr>
        <xdr:cNvPr id="4" name="图片 3" descr="2022-1-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35010" y="29610685"/>
          <a:ext cx="9117965" cy="44196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1228725</xdr:colOff>
      <xdr:row>44</xdr:row>
      <xdr:rowOff>47625</xdr:rowOff>
    </xdr:from>
    <xdr:to>
      <xdr:col>11</xdr:col>
      <xdr:colOff>643890</xdr:colOff>
      <xdr:row>45</xdr:row>
      <xdr:rowOff>285750</xdr:rowOff>
    </xdr:to>
    <xdr:pic>
      <xdr:nvPicPr>
        <xdr:cNvPr id="5" name="图片 4" descr="QH@4Z3((_FTG5]@MTGZ(Y4K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21450" y="22797135"/>
          <a:ext cx="4833620" cy="7715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61</xdr:row>
      <xdr:rowOff>57150</xdr:rowOff>
    </xdr:from>
    <xdr:to>
      <xdr:col>7</xdr:col>
      <xdr:colOff>335280</xdr:colOff>
      <xdr:row>93</xdr:row>
      <xdr:rowOff>47625</xdr:rowOff>
    </xdr:to>
    <xdr:pic>
      <xdr:nvPicPr>
        <xdr:cNvPr id="3" name="图片 2" descr="O$G5}7%$4D`M2$NX${70U]X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31175960"/>
          <a:ext cx="8412480" cy="5476875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62</xdr:row>
      <xdr:rowOff>47625</xdr:rowOff>
    </xdr:from>
    <xdr:to>
      <xdr:col>16</xdr:col>
      <xdr:colOff>2602230</xdr:colOff>
      <xdr:row>88</xdr:row>
      <xdr:rowOff>9525</xdr:rowOff>
    </xdr:to>
    <xdr:pic>
      <xdr:nvPicPr>
        <xdr:cNvPr id="4" name="图片 3" descr="2022-1-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35010" y="31337885"/>
          <a:ext cx="9117965" cy="44196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1228725</xdr:colOff>
      <xdr:row>44</xdr:row>
      <xdr:rowOff>47625</xdr:rowOff>
    </xdr:from>
    <xdr:to>
      <xdr:col>11</xdr:col>
      <xdr:colOff>643890</xdr:colOff>
      <xdr:row>45</xdr:row>
      <xdr:rowOff>285750</xdr:rowOff>
    </xdr:to>
    <xdr:pic>
      <xdr:nvPicPr>
        <xdr:cNvPr id="5" name="图片 4" descr="QH@4Z3((_FTG5]@MTGZ(Y4K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21450" y="22797135"/>
          <a:ext cx="4833620" cy="7715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61</xdr:row>
      <xdr:rowOff>57150</xdr:rowOff>
    </xdr:from>
    <xdr:to>
      <xdr:col>7</xdr:col>
      <xdr:colOff>335280</xdr:colOff>
      <xdr:row>93</xdr:row>
      <xdr:rowOff>47625</xdr:rowOff>
    </xdr:to>
    <xdr:pic>
      <xdr:nvPicPr>
        <xdr:cNvPr id="3" name="图片 2" descr="O$G5}7%$4D`M2$NX${70U]X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31341060"/>
          <a:ext cx="8412480" cy="5476875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62</xdr:row>
      <xdr:rowOff>47625</xdr:rowOff>
    </xdr:from>
    <xdr:to>
      <xdr:col>16</xdr:col>
      <xdr:colOff>2602230</xdr:colOff>
      <xdr:row>88</xdr:row>
      <xdr:rowOff>9525</xdr:rowOff>
    </xdr:to>
    <xdr:pic>
      <xdr:nvPicPr>
        <xdr:cNvPr id="4" name="图片 3" descr="2022-1-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35010" y="31502985"/>
          <a:ext cx="9117965" cy="44196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1228725</xdr:colOff>
      <xdr:row>44</xdr:row>
      <xdr:rowOff>47625</xdr:rowOff>
    </xdr:from>
    <xdr:to>
      <xdr:col>11</xdr:col>
      <xdr:colOff>643890</xdr:colOff>
      <xdr:row>45</xdr:row>
      <xdr:rowOff>285750</xdr:rowOff>
    </xdr:to>
    <xdr:pic>
      <xdr:nvPicPr>
        <xdr:cNvPr id="5" name="图片 4" descr="QH@4Z3((_FTG5]@MTGZ(Y4K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21450" y="22797135"/>
          <a:ext cx="4833620" cy="7715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2" name="图片 1" descr="9@{KENEH@)%SB%$_MAHX$1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1228725</xdr:colOff>
      <xdr:row>44</xdr:row>
      <xdr:rowOff>47625</xdr:rowOff>
    </xdr:from>
    <xdr:to>
      <xdr:col>11</xdr:col>
      <xdr:colOff>643890</xdr:colOff>
      <xdr:row>45</xdr:row>
      <xdr:rowOff>285750</xdr:rowOff>
    </xdr:to>
    <xdr:pic>
      <xdr:nvPicPr>
        <xdr:cNvPr id="5" name="图片 4" descr="QH@4Z3((_FTG5]@MTGZ(Y4K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21450" y="22797135"/>
          <a:ext cx="483362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66</xdr:row>
      <xdr:rowOff>47625</xdr:rowOff>
    </xdr:from>
    <xdr:to>
      <xdr:col>6</xdr:col>
      <xdr:colOff>1225550</xdr:colOff>
      <xdr:row>96</xdr:row>
      <xdr:rowOff>76200</xdr:rowOff>
    </xdr:to>
    <xdr:pic>
      <xdr:nvPicPr>
        <xdr:cNvPr id="6" name="图片 5" descr="]M5GYCFSN]1N$RSLX9ZM(L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33922335"/>
          <a:ext cx="7973695" cy="5172075"/>
        </a:xfrm>
        <a:prstGeom prst="rect">
          <a:avLst/>
        </a:prstGeom>
      </xdr:spPr>
    </xdr:pic>
    <xdr:clientData/>
  </xdr:twoCellAnchor>
  <xdr:twoCellAnchor editAs="oneCell">
    <xdr:from>
      <xdr:col>6</xdr:col>
      <xdr:colOff>1250950</xdr:colOff>
      <xdr:row>66</xdr:row>
      <xdr:rowOff>47625</xdr:rowOff>
    </xdr:from>
    <xdr:to>
      <xdr:col>16</xdr:col>
      <xdr:colOff>1196975</xdr:colOff>
      <xdr:row>96</xdr:row>
      <xdr:rowOff>66675</xdr:rowOff>
    </xdr:to>
    <xdr:pic>
      <xdr:nvPicPr>
        <xdr:cNvPr id="7" name="图片 6" descr=")1]S8IH1_8FYNQH34NM4ON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999730" y="33922335"/>
          <a:ext cx="8047990" cy="5162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66675</xdr:colOff>
      <xdr:row>27</xdr:row>
      <xdr:rowOff>76200</xdr:rowOff>
    </xdr:from>
    <xdr:to>
      <xdr:col>5</xdr:col>
      <xdr:colOff>682625</xdr:colOff>
      <xdr:row>57</xdr:row>
      <xdr:rowOff>85725</xdr:rowOff>
    </xdr:to>
    <xdr:pic>
      <xdr:nvPicPr>
        <xdr:cNvPr id="3" name="图片 2" descr="1NI5`8E{S%ML[AR6UG9(${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75" y="8042910"/>
          <a:ext cx="5908675" cy="5153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190500</xdr:colOff>
      <xdr:row>28</xdr:row>
      <xdr:rowOff>38100</xdr:rowOff>
    </xdr:from>
    <xdr:to>
      <xdr:col>5</xdr:col>
      <xdr:colOff>800100</xdr:colOff>
      <xdr:row>58</xdr:row>
      <xdr:rowOff>95250</xdr:rowOff>
    </xdr:to>
    <xdr:pic>
      <xdr:nvPicPr>
        <xdr:cNvPr id="4" name="图片 3" descr="XC6QIZX5N{QE8E2MRC[YB}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0" y="8468360"/>
          <a:ext cx="5902325" cy="5200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27</xdr:row>
      <xdr:rowOff>152400</xdr:rowOff>
    </xdr:from>
    <xdr:to>
      <xdr:col>5</xdr:col>
      <xdr:colOff>782320</xdr:colOff>
      <xdr:row>58</xdr:row>
      <xdr:rowOff>0</xdr:rowOff>
    </xdr:to>
    <xdr:pic>
      <xdr:nvPicPr>
        <xdr:cNvPr id="3" name="图片 2" descr="[(7TZ4}TPDV~L23VD[)WSR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8411210"/>
          <a:ext cx="5922645" cy="516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171450</xdr:colOff>
      <xdr:row>28</xdr:row>
      <xdr:rowOff>47625</xdr:rowOff>
    </xdr:from>
    <xdr:to>
      <xdr:col>5</xdr:col>
      <xdr:colOff>800100</xdr:colOff>
      <xdr:row>58</xdr:row>
      <xdr:rowOff>66675</xdr:rowOff>
    </xdr:to>
    <xdr:pic>
      <xdr:nvPicPr>
        <xdr:cNvPr id="3" name="图片 2" descr="1-6到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1450" y="8642985"/>
          <a:ext cx="5921375" cy="5162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66675</xdr:colOff>
      <xdr:row>27</xdr:row>
      <xdr:rowOff>47625</xdr:rowOff>
    </xdr:from>
    <xdr:to>
      <xdr:col>5</xdr:col>
      <xdr:colOff>714375</xdr:colOff>
      <xdr:row>57</xdr:row>
      <xdr:rowOff>123825</xdr:rowOff>
    </xdr:to>
    <xdr:pic>
      <xdr:nvPicPr>
        <xdr:cNvPr id="3" name="图片 2" descr="%MKU$RQOSNYP1Z}JJA]YT1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75" y="8471535"/>
          <a:ext cx="5940425" cy="5219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133350</xdr:rowOff>
    </xdr:from>
    <xdr:to>
      <xdr:col>8</xdr:col>
      <xdr:colOff>368935</xdr:colOff>
      <xdr:row>59</xdr:row>
      <xdr:rowOff>123825</xdr:rowOff>
    </xdr:to>
    <xdr:pic>
      <xdr:nvPicPr>
        <xdr:cNvPr id="4" name="图片 3" descr="R4H[61GF$26$C))FNL%2]0M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2202160"/>
          <a:ext cx="8818880" cy="547687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27</xdr:row>
      <xdr:rowOff>133350</xdr:rowOff>
    </xdr:from>
    <xdr:to>
      <xdr:col>16</xdr:col>
      <xdr:colOff>1347470</xdr:colOff>
      <xdr:row>61</xdr:row>
      <xdr:rowOff>0</xdr:rowOff>
    </xdr:to>
    <xdr:pic>
      <xdr:nvPicPr>
        <xdr:cNvPr id="5" name="图片 4" descr="{H`V8SLJZJ@W{0OV2V4@}JQ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69630" y="12202160"/>
          <a:ext cx="7728585" cy="5695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133350</xdr:rowOff>
    </xdr:from>
    <xdr:to>
      <xdr:col>8</xdr:col>
      <xdr:colOff>368935</xdr:colOff>
      <xdr:row>59</xdr:row>
      <xdr:rowOff>123825</xdr:rowOff>
    </xdr:to>
    <xdr:pic>
      <xdr:nvPicPr>
        <xdr:cNvPr id="2" name="图片 1" descr="R4H[61GF$26$C))FNL%2]0M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2951460"/>
          <a:ext cx="8818880" cy="547687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27</xdr:row>
      <xdr:rowOff>133350</xdr:rowOff>
    </xdr:from>
    <xdr:to>
      <xdr:col>16</xdr:col>
      <xdr:colOff>1347470</xdr:colOff>
      <xdr:row>61</xdr:row>
      <xdr:rowOff>0</xdr:rowOff>
    </xdr:to>
    <xdr:pic>
      <xdr:nvPicPr>
        <xdr:cNvPr id="3" name="图片 2" descr="{H`V8SLJZJ@W{0OV2V4@}JQ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69630" y="12951460"/>
          <a:ext cx="7728585" cy="5695950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19</xdr:row>
      <xdr:rowOff>19050</xdr:rowOff>
    </xdr:from>
    <xdr:to>
      <xdr:col>13</xdr:col>
      <xdr:colOff>59690</xdr:colOff>
      <xdr:row>20</xdr:row>
      <xdr:rowOff>19050</xdr:rowOff>
    </xdr:to>
    <xdr:pic>
      <xdr:nvPicPr>
        <xdr:cNvPr id="4" name="图片 3" descr="9@{KENEH@)%SB%$_MAHX$1L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96455" y="9116060"/>
          <a:ext cx="5022215" cy="53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view="pageBreakPreview" zoomScaleNormal="100"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115">
        <v>1</v>
      </c>
      <c r="B8" s="134">
        <v>44285</v>
      </c>
      <c r="C8" s="41"/>
      <c r="D8" s="119">
        <v>300000</v>
      </c>
      <c r="E8" s="43" t="s">
        <v>51</v>
      </c>
      <c r="F8" s="118" t="s">
        <v>52</v>
      </c>
      <c r="G8" s="72"/>
      <c r="H8" s="126"/>
      <c r="I8" s="72"/>
      <c r="J8" s="121"/>
      <c r="K8" s="115"/>
      <c r="L8" s="115"/>
      <c r="M8" s="72"/>
      <c r="N8" s="74" t="s">
        <v>53</v>
      </c>
      <c r="O8" s="75"/>
      <c r="P8" s="97"/>
      <c r="Q8" s="129" t="s">
        <v>54</v>
      </c>
      <c r="R8" s="97">
        <v>341805.7</v>
      </c>
      <c r="S8" s="97"/>
      <c r="T8" s="130">
        <v>300000</v>
      </c>
      <c r="U8" s="128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115"/>
      <c r="B9" s="134"/>
      <c r="C9" s="137"/>
      <c r="D9" s="119"/>
      <c r="E9" s="43"/>
      <c r="F9" s="43"/>
      <c r="G9" s="125"/>
      <c r="H9" s="126"/>
      <c r="I9" s="72"/>
      <c r="J9" s="121"/>
      <c r="K9" s="128"/>
      <c r="L9" s="128"/>
      <c r="M9" s="72"/>
      <c r="N9" s="74"/>
      <c r="O9" s="75"/>
      <c r="P9" s="97"/>
      <c r="Q9" s="129"/>
      <c r="R9" s="97"/>
      <c r="S9" s="97"/>
      <c r="T9" s="130"/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115"/>
      <c r="B10" s="134"/>
      <c r="C10" s="41"/>
      <c r="D10" s="119"/>
      <c r="E10" s="43"/>
      <c r="F10" s="43"/>
      <c r="G10" s="125"/>
      <c r="H10" s="126"/>
      <c r="I10" s="72"/>
      <c r="J10" s="127"/>
      <c r="K10" s="115"/>
      <c r="L10" s="115"/>
      <c r="M10" s="72"/>
      <c r="N10" s="74"/>
      <c r="O10" s="75"/>
      <c r="P10" s="97"/>
      <c r="Q10" s="129"/>
      <c r="R10" s="97"/>
      <c r="S10" s="97"/>
      <c r="T10" s="130"/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115"/>
      <c r="B11" s="134"/>
      <c r="C11" s="137"/>
      <c r="D11" s="119"/>
      <c r="E11" s="43"/>
      <c r="F11" s="43"/>
      <c r="G11" s="127"/>
      <c r="H11" s="126"/>
      <c r="I11" s="72"/>
      <c r="J11" s="121"/>
      <c r="K11" s="128"/>
      <c r="L11" s="128"/>
      <c r="M11" s="72"/>
      <c r="N11" s="74"/>
      <c r="O11" s="138"/>
      <c r="P11" s="136"/>
      <c r="Q11" s="129"/>
      <c r="R11" s="97"/>
      <c r="S11" s="97"/>
      <c r="T11" s="130"/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115"/>
      <c r="B12" s="134"/>
      <c r="C12" s="41"/>
      <c r="D12" s="119"/>
      <c r="E12" s="118"/>
      <c r="F12" s="43"/>
      <c r="G12" s="127"/>
      <c r="H12" s="126"/>
      <c r="I12" s="72"/>
      <c r="J12" s="127"/>
      <c r="K12" s="115"/>
      <c r="L12" s="115"/>
      <c r="M12" s="72"/>
      <c r="N12" s="74"/>
      <c r="O12" s="75"/>
      <c r="P12" s="97"/>
      <c r="Q12" s="129"/>
      <c r="R12" s="97"/>
      <c r="S12" s="97"/>
      <c r="T12" s="130"/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67"/>
      <c r="L13" s="67"/>
      <c r="M13" s="26"/>
      <c r="N13" s="65"/>
      <c r="O13" s="70"/>
      <c r="P13" s="69"/>
      <c r="Q13" s="89"/>
      <c r="R13" s="9"/>
      <c r="S13" s="9"/>
      <c r="T13" s="90"/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5"/>
      <c r="O14" s="66"/>
      <c r="P14" s="9"/>
      <c r="Q14" s="132"/>
      <c r="R14" s="9"/>
      <c r="S14" s="9"/>
      <c r="T14" s="90"/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115"/>
      <c r="B15" s="54"/>
      <c r="C15" s="41"/>
      <c r="D15" s="133"/>
      <c r="E15" s="43"/>
      <c r="F15" s="43"/>
      <c r="G15" s="127"/>
      <c r="H15" s="126"/>
      <c r="I15" s="72"/>
      <c r="J15" s="127"/>
      <c r="K15" s="128"/>
      <c r="L15" s="128"/>
      <c r="M15" s="72"/>
      <c r="N15" s="74"/>
      <c r="O15" s="75"/>
      <c r="P15" s="97"/>
      <c r="Q15" s="129"/>
      <c r="R15" s="97"/>
      <c r="S15" s="97"/>
      <c r="T15" s="130"/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115"/>
      <c r="B16" s="124"/>
      <c r="C16" s="41"/>
      <c r="D16" s="42"/>
      <c r="E16" s="43"/>
      <c r="F16" s="43"/>
      <c r="G16" s="125"/>
      <c r="H16" s="126"/>
      <c r="I16" s="72"/>
      <c r="J16" s="72"/>
      <c r="K16" s="115"/>
      <c r="L16" s="115"/>
      <c r="M16" s="72"/>
      <c r="N16" s="74"/>
      <c r="O16" s="72"/>
      <c r="P16" s="74"/>
      <c r="Q16" s="131"/>
      <c r="R16" s="97"/>
      <c r="S16" s="97"/>
      <c r="T16" s="114"/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34"/>
      <c r="C17" s="22"/>
      <c r="D17" s="35"/>
      <c r="E17" s="38"/>
      <c r="F17" s="39"/>
      <c r="G17" s="33"/>
      <c r="H17" s="40"/>
      <c r="I17" s="26"/>
      <c r="J17" s="26"/>
      <c r="K17" s="26"/>
      <c r="L17" s="26"/>
      <c r="M17" s="26"/>
      <c r="N17" s="65"/>
      <c r="O17" s="26"/>
      <c r="P17" s="65"/>
      <c r="Q17" s="132"/>
      <c r="R17" s="9"/>
      <c r="S17" s="9"/>
      <c r="T17" s="93"/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132"/>
      <c r="R18" s="9"/>
      <c r="S18" s="9"/>
      <c r="T18" s="93"/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34"/>
      <c r="C19" s="37"/>
      <c r="D19" s="35"/>
      <c r="E19" s="38"/>
      <c r="F19" s="39"/>
      <c r="G19" s="33"/>
      <c r="H19" s="40"/>
      <c r="I19" s="26"/>
      <c r="J19" s="26"/>
      <c r="K19" s="26"/>
      <c r="L19" s="26"/>
      <c r="M19" s="26"/>
      <c r="N19" s="65"/>
      <c r="O19" s="26"/>
      <c r="P19" s="65"/>
      <c r="Q19" s="91"/>
      <c r="R19" s="9"/>
      <c r="S19" s="9"/>
      <c r="T19" s="93"/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/>
      <c r="R20" s="9"/>
      <c r="S20" s="9"/>
      <c r="T20" s="93"/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/>
      <c r="R21" s="9"/>
      <c r="S21" s="9"/>
      <c r="T21" s="93"/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115"/>
      <c r="B22" s="116"/>
      <c r="C22" s="41"/>
      <c r="D22" s="42"/>
      <c r="E22" s="43"/>
      <c r="F22" s="43"/>
      <c r="G22" s="44"/>
      <c r="H22" s="45"/>
      <c r="I22" s="72"/>
      <c r="J22" s="72"/>
      <c r="K22" s="72"/>
      <c r="L22" s="72"/>
      <c r="M22" s="72"/>
      <c r="N22" s="74"/>
      <c r="O22" s="72"/>
      <c r="P22" s="74"/>
      <c r="Q22" s="96"/>
      <c r="R22" s="97"/>
      <c r="S22" s="97"/>
      <c r="T22" s="114"/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115"/>
      <c r="B23" s="116"/>
      <c r="C23" s="41"/>
      <c r="D23" s="42"/>
      <c r="E23" s="43"/>
      <c r="F23" s="43"/>
      <c r="G23" s="44"/>
      <c r="H23" s="45"/>
      <c r="I23" s="72"/>
      <c r="J23" s="72"/>
      <c r="K23" s="72"/>
      <c r="L23" s="72"/>
      <c r="M23" s="72"/>
      <c r="N23" s="74"/>
      <c r="O23" s="72"/>
      <c r="P23" s="74"/>
      <c r="Q23" s="96"/>
      <c r="R23" s="97"/>
      <c r="S23" s="97"/>
      <c r="T23" s="114"/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115"/>
      <c r="B24" s="116"/>
      <c r="C24" s="41"/>
      <c r="D24" s="42"/>
      <c r="E24" s="43"/>
      <c r="F24" s="43"/>
      <c r="G24" s="44"/>
      <c r="H24" s="45"/>
      <c r="I24" s="72"/>
      <c r="J24" s="72"/>
      <c r="K24" s="72"/>
      <c r="L24" s="72"/>
      <c r="M24" s="72"/>
      <c r="N24" s="74"/>
      <c r="O24" s="72"/>
      <c r="P24" s="74"/>
      <c r="Q24" s="96"/>
      <c r="R24" s="97"/>
      <c r="S24" s="97"/>
      <c r="T24" s="114"/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55</v>
      </c>
      <c r="B25" s="6"/>
      <c r="C25" s="52">
        <f>SUM(C8:C24)</f>
        <v>0</v>
      </c>
      <c r="D25" s="50">
        <f>SUM(D8:D24)</f>
        <v>300000</v>
      </c>
      <c r="E25" s="51"/>
      <c r="F25" s="51"/>
      <c r="G25" s="51"/>
      <c r="H25" s="52" t="s">
        <v>56</v>
      </c>
      <c r="I25" s="66">
        <f>SUM(I8:I24)</f>
        <v>0</v>
      </c>
      <c r="J25" s="51"/>
      <c r="K25" s="66">
        <f>SUM(K8:K17)</f>
        <v>0</v>
      </c>
      <c r="L25" s="66"/>
      <c r="M25" s="66">
        <f>SUM(M8:M24)</f>
        <v>0</v>
      </c>
      <c r="N25" s="52" t="s">
        <v>56</v>
      </c>
      <c r="O25" s="66">
        <f>SUM(O8:O24)</f>
        <v>0</v>
      </c>
      <c r="P25" s="52" t="s">
        <v>56</v>
      </c>
      <c r="Q25" s="52" t="s">
        <v>56</v>
      </c>
      <c r="R25" s="52"/>
      <c r="S25" s="52"/>
      <c r="T25" s="66">
        <f>SUM(T8:T24)</f>
        <v>300000</v>
      </c>
      <c r="U25" s="9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98" t="s">
        <v>57</v>
      </c>
      <c r="B26" s="98"/>
      <c r="C26" s="98" t="s">
        <v>58</v>
      </c>
      <c r="D26" s="98"/>
      <c r="E26" s="98"/>
      <c r="F26" s="99">
        <f>O26</f>
        <v>300000</v>
      </c>
      <c r="G26" s="100"/>
      <c r="H26" s="101" t="s">
        <v>59</v>
      </c>
      <c r="I26" s="104"/>
      <c r="J26" s="104"/>
      <c r="K26" s="104"/>
      <c r="L26" s="104"/>
      <c r="M26" s="105"/>
      <c r="N26" s="98" t="s">
        <v>60</v>
      </c>
      <c r="O26" s="106">
        <f>T8</f>
        <v>300000</v>
      </c>
      <c r="P26" s="107"/>
      <c r="Q26" s="107"/>
      <c r="R26" s="107"/>
      <c r="S26" s="107"/>
      <c r="T26" s="107"/>
      <c r="U26" s="112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98"/>
      <c r="B27" s="98"/>
      <c r="C27" s="98" t="s">
        <v>61</v>
      </c>
      <c r="D27" s="98"/>
      <c r="E27" s="98"/>
      <c r="F27" s="99">
        <v>0</v>
      </c>
      <c r="G27" s="100"/>
      <c r="H27" s="102"/>
      <c r="I27" s="108"/>
      <c r="J27" s="108"/>
      <c r="K27" s="108"/>
      <c r="L27" s="108"/>
      <c r="M27" s="109"/>
      <c r="N27" s="98" t="s">
        <v>62</v>
      </c>
      <c r="O27" s="110">
        <f>O26</f>
        <v>300000</v>
      </c>
      <c r="P27" s="111"/>
      <c r="Q27" s="111"/>
      <c r="R27" s="111"/>
      <c r="S27" s="111"/>
      <c r="T27" s="111"/>
      <c r="U27" s="11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10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scale="2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opLeftCell="A16" workbookViewId="0">
      <selection activeCell="A16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115">
        <v>10</v>
      </c>
      <c r="B24" s="116">
        <v>44480</v>
      </c>
      <c r="C24" s="41"/>
      <c r="D24" s="119">
        <v>112000</v>
      </c>
      <c r="E24" s="43" t="s">
        <v>51</v>
      </c>
      <c r="F24" s="118" t="s">
        <v>52</v>
      </c>
      <c r="G24" s="44"/>
      <c r="H24" s="45"/>
      <c r="I24" s="72"/>
      <c r="J24" s="72"/>
      <c r="K24" s="72"/>
      <c r="L24" s="72"/>
      <c r="M24" s="72"/>
      <c r="N24" s="74" t="s">
        <v>53</v>
      </c>
      <c r="O24" s="72"/>
      <c r="P24" s="74"/>
      <c r="Q24" s="96" t="s">
        <v>83</v>
      </c>
      <c r="R24" s="97">
        <v>129000</v>
      </c>
      <c r="S24" s="97"/>
      <c r="T24" s="114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115"/>
      <c r="B25" s="116"/>
      <c r="C25" s="41"/>
      <c r="D25" s="42"/>
      <c r="E25" s="43"/>
      <c r="F25" s="43"/>
      <c r="G25" s="44"/>
      <c r="H25" s="45"/>
      <c r="I25" s="72"/>
      <c r="J25" s="72"/>
      <c r="K25" s="72"/>
      <c r="L25" s="72"/>
      <c r="M25" s="72"/>
      <c r="N25" s="74"/>
      <c r="O25" s="72"/>
      <c r="P25" s="74"/>
      <c r="Q25" s="96"/>
      <c r="R25" s="97"/>
      <c r="S25" s="97"/>
      <c r="T25" s="114"/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1" customHeight="1" spans="1:16384">
      <c r="A26" s="115"/>
      <c r="B26" s="116"/>
      <c r="C26" s="41"/>
      <c r="D26" s="42"/>
      <c r="E26" s="43"/>
      <c r="F26" s="43"/>
      <c r="G26" s="44"/>
      <c r="H26" s="45"/>
      <c r="I26" s="72"/>
      <c r="J26" s="72"/>
      <c r="K26" s="72"/>
      <c r="L26" s="72"/>
      <c r="M26" s="72"/>
      <c r="N26" s="74"/>
      <c r="O26" s="72"/>
      <c r="P26" s="74"/>
      <c r="Q26" s="96"/>
      <c r="R26" s="97"/>
      <c r="S26" s="97"/>
      <c r="T26" s="114"/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1" customHeight="1" spans="1:16384">
      <c r="A27" s="115"/>
      <c r="B27" s="116"/>
      <c r="C27" s="41"/>
      <c r="D27" s="42"/>
      <c r="E27" s="43"/>
      <c r="F27" s="43"/>
      <c r="G27" s="44"/>
      <c r="H27" s="45"/>
      <c r="I27" s="72"/>
      <c r="J27" s="72"/>
      <c r="K27" s="72"/>
      <c r="L27" s="72"/>
      <c r="M27" s="72"/>
      <c r="N27" s="74"/>
      <c r="O27" s="72"/>
      <c r="P27" s="74"/>
      <c r="Q27" s="96"/>
      <c r="R27" s="97"/>
      <c r="S27" s="97"/>
      <c r="T27" s="114"/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1" customHeight="1" spans="1:16384">
      <c r="A28" s="115"/>
      <c r="B28" s="116"/>
      <c r="C28" s="41"/>
      <c r="D28" s="42"/>
      <c r="E28" s="43"/>
      <c r="F28" s="43"/>
      <c r="G28" s="44"/>
      <c r="H28" s="45"/>
      <c r="I28" s="72"/>
      <c r="J28" s="72"/>
      <c r="K28" s="72"/>
      <c r="L28" s="72"/>
      <c r="M28" s="72"/>
      <c r="N28" s="74"/>
      <c r="O28" s="72"/>
      <c r="P28" s="74"/>
      <c r="Q28" s="96"/>
      <c r="R28" s="97"/>
      <c r="S28" s="97"/>
      <c r="T28" s="114"/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31" customHeight="1" spans="1:16384">
      <c r="A29" s="115"/>
      <c r="B29" s="116"/>
      <c r="C29" s="41"/>
      <c r="D29" s="42"/>
      <c r="E29" s="43"/>
      <c r="F29" s="43"/>
      <c r="G29" s="44"/>
      <c r="H29" s="45"/>
      <c r="I29" s="72"/>
      <c r="J29" s="72"/>
      <c r="K29" s="72"/>
      <c r="L29" s="72"/>
      <c r="M29" s="72"/>
      <c r="N29" s="74"/>
      <c r="O29" s="72"/>
      <c r="P29" s="74"/>
      <c r="Q29" s="96"/>
      <c r="R29" s="97"/>
      <c r="S29" s="97"/>
      <c r="T29" s="114"/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0" customHeight="1" spans="1:16384">
      <c r="A30" s="6" t="s">
        <v>55</v>
      </c>
      <c r="B30" s="6"/>
      <c r="C30" s="52">
        <f>SUM(C8:C29)</f>
        <v>2736762</v>
      </c>
      <c r="D30" s="50">
        <f>SUM(D8:D29)</f>
        <v>1178745.12</v>
      </c>
      <c r="E30" s="51"/>
      <c r="F30" s="51"/>
      <c r="G30" s="51"/>
      <c r="H30" s="52" t="s">
        <v>56</v>
      </c>
      <c r="I30" s="66">
        <f>SUM(I8:I29)</f>
        <v>54735.24</v>
      </c>
      <c r="J30" s="51"/>
      <c r="K30" s="66">
        <f>SUM(K8:K29)</f>
        <v>85936.83</v>
      </c>
      <c r="L30" s="66"/>
      <c r="M30" s="66">
        <f>SUM(M8:M29)</f>
        <v>1250</v>
      </c>
      <c r="N30" s="52" t="s">
        <v>56</v>
      </c>
      <c r="O30" s="66">
        <f>SUM(O8:O29)</f>
        <v>132628.83</v>
      </c>
      <c r="P30" s="52" t="s">
        <v>56</v>
      </c>
      <c r="Q30" s="52" t="s">
        <v>56</v>
      </c>
      <c r="R30" s="52"/>
      <c r="S30" s="52"/>
      <c r="T30" s="66">
        <f>SUM(T8:T29)</f>
        <v>2539954.77</v>
      </c>
      <c r="U30" s="95">
        <f>D30+C30-T30-I30-K30-M30-O30</f>
        <v>1101001.45</v>
      </c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30" customHeight="1" spans="1:16384">
      <c r="A31" s="98" t="s">
        <v>57</v>
      </c>
      <c r="B31" s="98"/>
      <c r="C31" s="98" t="s">
        <v>58</v>
      </c>
      <c r="D31" s="98"/>
      <c r="E31" s="98"/>
      <c r="F31" s="99">
        <f>O31</f>
        <v>112000</v>
      </c>
      <c r="G31" s="100"/>
      <c r="H31" s="101" t="s">
        <v>59</v>
      </c>
      <c r="I31" s="104"/>
      <c r="J31" s="104"/>
      <c r="K31" s="104"/>
      <c r="L31" s="104"/>
      <c r="M31" s="105"/>
      <c r="N31" s="98" t="s">
        <v>60</v>
      </c>
      <c r="O31" s="106">
        <v>112000</v>
      </c>
      <c r="P31" s="107"/>
      <c r="Q31" s="107"/>
      <c r="R31" s="107"/>
      <c r="S31" s="107"/>
      <c r="T31" s="107"/>
      <c r="U31" s="112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30" customHeight="1" spans="1:16384">
      <c r="A32" s="98"/>
      <c r="B32" s="98"/>
      <c r="C32" s="98" t="s">
        <v>61</v>
      </c>
      <c r="D32" s="98"/>
      <c r="E32" s="98"/>
      <c r="F32" s="99">
        <v>0</v>
      </c>
      <c r="G32" s="100"/>
      <c r="H32" s="102"/>
      <c r="I32" s="108"/>
      <c r="J32" s="108"/>
      <c r="K32" s="108"/>
      <c r="L32" s="108"/>
      <c r="M32" s="109"/>
      <c r="N32" s="98" t="s">
        <v>62</v>
      </c>
      <c r="O32" s="110">
        <f>O31</f>
        <v>112000</v>
      </c>
      <c r="P32" s="111"/>
      <c r="Q32" s="111"/>
      <c r="R32" s="111"/>
      <c r="S32" s="111"/>
      <c r="T32" s="111"/>
      <c r="U32" s="11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M35" s="3"/>
      <c r="T35" s="3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2"/>
      <c r="E36" s="3"/>
      <c r="F36" s="3"/>
      <c r="G36" s="3"/>
      <c r="I36" s="3"/>
      <c r="J36" s="3"/>
      <c r="M36" s="3"/>
      <c r="T36" s="3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spans="2:16384">
      <c r="B37" s="2"/>
      <c r="E37" s="3"/>
      <c r="F37" s="3"/>
      <c r="G37" s="3"/>
      <c r="I37" s="3"/>
      <c r="J37" s="3"/>
      <c r="M37" s="3"/>
      <c r="T37" s="3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spans="2:16384">
      <c r="B38" s="103"/>
      <c r="E38" s="3"/>
      <c r="F38" s="3"/>
      <c r="G38" s="3"/>
      <c r="I38" s="3"/>
      <c r="J38" s="3"/>
      <c r="M38" s="3"/>
      <c r="T38" s="3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0:B30"/>
    <mergeCell ref="C31:E31"/>
    <mergeCell ref="F31:G31"/>
    <mergeCell ref="O31:U31"/>
    <mergeCell ref="C32:E32"/>
    <mergeCell ref="F32:G32"/>
    <mergeCell ref="O32:U32"/>
    <mergeCell ref="A5:A7"/>
    <mergeCell ref="T5:T7"/>
    <mergeCell ref="U5:U7"/>
    <mergeCell ref="A31:B32"/>
    <mergeCell ref="H31:M32"/>
  </mergeCells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opLeftCell="A18" workbookViewId="0">
      <selection activeCell="A18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115">
        <v>11</v>
      </c>
      <c r="B25" s="116">
        <v>44484</v>
      </c>
      <c r="C25" s="41"/>
      <c r="D25" s="42">
        <v>-500000</v>
      </c>
      <c r="E25" s="43" t="s">
        <v>76</v>
      </c>
      <c r="F25" s="43"/>
      <c r="G25" s="44"/>
      <c r="H25" s="45"/>
      <c r="I25" s="72"/>
      <c r="J25" s="72"/>
      <c r="K25" s="72"/>
      <c r="L25" s="72"/>
      <c r="M25" s="72">
        <v>200</v>
      </c>
      <c r="N25" s="74" t="s">
        <v>71</v>
      </c>
      <c r="O25" s="72"/>
      <c r="P25" s="74"/>
      <c r="Q25" s="96" t="s">
        <v>82</v>
      </c>
      <c r="R25" s="97">
        <v>184210</v>
      </c>
      <c r="S25" s="97"/>
      <c r="T25" s="114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1" customHeight="1" spans="1:16384">
      <c r="A26" s="115"/>
      <c r="B26" s="116"/>
      <c r="C26" s="41"/>
      <c r="D26" s="42"/>
      <c r="E26" s="43"/>
      <c r="F26" s="43"/>
      <c r="G26" s="44"/>
      <c r="H26" s="45"/>
      <c r="I26" s="72"/>
      <c r="J26" s="72"/>
      <c r="K26" s="72"/>
      <c r="L26" s="72"/>
      <c r="M26" s="72"/>
      <c r="N26" s="74"/>
      <c r="O26" s="72"/>
      <c r="P26" s="74"/>
      <c r="Q26" s="96"/>
      <c r="R26" s="97"/>
      <c r="S26" s="97"/>
      <c r="T26" s="114"/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1" customHeight="1" spans="1:16384">
      <c r="A27" s="115"/>
      <c r="B27" s="116"/>
      <c r="C27" s="41"/>
      <c r="D27" s="42"/>
      <c r="E27" s="43"/>
      <c r="F27" s="43"/>
      <c r="G27" s="44"/>
      <c r="H27" s="45"/>
      <c r="I27" s="72"/>
      <c r="J27" s="72"/>
      <c r="K27" s="72"/>
      <c r="L27" s="72"/>
      <c r="M27" s="72"/>
      <c r="N27" s="74"/>
      <c r="O27" s="72"/>
      <c r="P27" s="74"/>
      <c r="Q27" s="96"/>
      <c r="R27" s="97"/>
      <c r="S27" s="97"/>
      <c r="T27" s="114"/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1" customHeight="1" spans="1:16384">
      <c r="A28" s="115"/>
      <c r="B28" s="116"/>
      <c r="C28" s="41"/>
      <c r="D28" s="42"/>
      <c r="E28" s="43"/>
      <c r="F28" s="43"/>
      <c r="G28" s="44"/>
      <c r="H28" s="45"/>
      <c r="I28" s="72"/>
      <c r="J28" s="72"/>
      <c r="K28" s="72"/>
      <c r="L28" s="72"/>
      <c r="M28" s="72"/>
      <c r="N28" s="74"/>
      <c r="O28" s="72"/>
      <c r="P28" s="74"/>
      <c r="Q28" s="96"/>
      <c r="R28" s="97"/>
      <c r="S28" s="97"/>
      <c r="T28" s="114"/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31" customHeight="1" spans="1:16384">
      <c r="A29" s="115"/>
      <c r="B29" s="116"/>
      <c r="C29" s="41"/>
      <c r="D29" s="42"/>
      <c r="E29" s="43"/>
      <c r="F29" s="43"/>
      <c r="G29" s="44"/>
      <c r="H29" s="45"/>
      <c r="I29" s="72"/>
      <c r="J29" s="72"/>
      <c r="K29" s="72"/>
      <c r="L29" s="72"/>
      <c r="M29" s="72"/>
      <c r="N29" s="74"/>
      <c r="O29" s="72"/>
      <c r="P29" s="74"/>
      <c r="Q29" s="96"/>
      <c r="R29" s="97"/>
      <c r="S29" s="97"/>
      <c r="T29" s="114"/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0" customHeight="1" spans="1:16384">
      <c r="A30" s="6" t="s">
        <v>55</v>
      </c>
      <c r="B30" s="6"/>
      <c r="C30" s="52">
        <f>SUM(C8:C29)</f>
        <v>2736762</v>
      </c>
      <c r="D30" s="50">
        <f>SUM(D8:D29)</f>
        <v>678745.12</v>
      </c>
      <c r="E30" s="51"/>
      <c r="F30" s="51"/>
      <c r="G30" s="51"/>
      <c r="H30" s="52" t="s">
        <v>56</v>
      </c>
      <c r="I30" s="66">
        <f t="shared" ref="I30:M30" si="0">SUM(I8:I29)</f>
        <v>54735.24</v>
      </c>
      <c r="J30" s="51"/>
      <c r="K30" s="66">
        <f t="shared" si="0"/>
        <v>85936.83</v>
      </c>
      <c r="L30" s="66"/>
      <c r="M30" s="66">
        <f t="shared" si="0"/>
        <v>1450</v>
      </c>
      <c r="N30" s="52" t="s">
        <v>56</v>
      </c>
      <c r="O30" s="66">
        <f>SUM(O8:O29)</f>
        <v>132628.83</v>
      </c>
      <c r="P30" s="52" t="s">
        <v>56</v>
      </c>
      <c r="Q30" s="52" t="s">
        <v>56</v>
      </c>
      <c r="R30" s="52"/>
      <c r="S30" s="52"/>
      <c r="T30" s="66">
        <f>SUM(T8:T29)</f>
        <v>2654164.77</v>
      </c>
      <c r="U30" s="95">
        <f>D30+C30-T30-I30-K30-M30-O30</f>
        <v>486591.45</v>
      </c>
      <c r="W30" s="1">
        <v>454461.45</v>
      </c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30" customHeight="1" spans="1:16384">
      <c r="A31" s="98" t="s">
        <v>57</v>
      </c>
      <c r="B31" s="98"/>
      <c r="C31" s="98" t="s">
        <v>58</v>
      </c>
      <c r="D31" s="98"/>
      <c r="E31" s="98"/>
      <c r="F31" s="99">
        <f>O31</f>
        <v>614210</v>
      </c>
      <c r="G31" s="100"/>
      <c r="H31" s="101" t="s">
        <v>59</v>
      </c>
      <c r="I31" s="104"/>
      <c r="J31" s="104"/>
      <c r="K31" s="104"/>
      <c r="L31" s="104"/>
      <c r="M31" s="105"/>
      <c r="N31" s="98" t="s">
        <v>60</v>
      </c>
      <c r="O31" s="106">
        <f>T25-D25</f>
        <v>614210</v>
      </c>
      <c r="P31" s="107"/>
      <c r="Q31" s="107"/>
      <c r="R31" s="107"/>
      <c r="S31" s="107"/>
      <c r="T31" s="107"/>
      <c r="U31" s="112"/>
      <c r="W31" s="1">
        <f>U30-W30</f>
        <v>32130.0000000002</v>
      </c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30" customHeight="1" spans="1:16384">
      <c r="A32" s="98"/>
      <c r="B32" s="98"/>
      <c r="C32" s="98" t="s">
        <v>61</v>
      </c>
      <c r="D32" s="98"/>
      <c r="E32" s="98"/>
      <c r="F32" s="99">
        <v>0</v>
      </c>
      <c r="G32" s="100"/>
      <c r="H32" s="102"/>
      <c r="I32" s="108"/>
      <c r="J32" s="108"/>
      <c r="K32" s="108"/>
      <c r="L32" s="108"/>
      <c r="M32" s="109"/>
      <c r="N32" s="98" t="s">
        <v>62</v>
      </c>
      <c r="O32" s="110">
        <f>O31</f>
        <v>614210</v>
      </c>
      <c r="P32" s="111"/>
      <c r="Q32" s="111"/>
      <c r="R32" s="111"/>
      <c r="S32" s="111"/>
      <c r="T32" s="111"/>
      <c r="U32" s="11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M35" s="3"/>
      <c r="T35" s="3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2"/>
      <c r="E36" s="3"/>
      <c r="F36" s="3"/>
      <c r="G36" s="3"/>
      <c r="I36" s="3"/>
      <c r="J36" s="3"/>
      <c r="M36" s="3"/>
      <c r="T36" s="3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spans="2:16384">
      <c r="B37" s="2"/>
      <c r="E37" s="3"/>
      <c r="F37" s="3"/>
      <c r="G37" s="3"/>
      <c r="I37" s="3"/>
      <c r="J37" s="3"/>
      <c r="M37" s="3"/>
      <c r="T37" s="3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spans="2:16384">
      <c r="B38" s="103"/>
      <c r="E38" s="3"/>
      <c r="F38" s="3"/>
      <c r="G38" s="3"/>
      <c r="I38" s="3"/>
      <c r="J38" s="3"/>
      <c r="M38" s="3"/>
      <c r="T38" s="3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0:B30"/>
    <mergeCell ref="C31:E31"/>
    <mergeCell ref="F31:G31"/>
    <mergeCell ref="O31:U31"/>
    <mergeCell ref="C32:E32"/>
    <mergeCell ref="F32:G32"/>
    <mergeCell ref="O32:U32"/>
    <mergeCell ref="A5:A7"/>
    <mergeCell ref="T5:T7"/>
    <mergeCell ref="U5:U7"/>
    <mergeCell ref="A31:B32"/>
    <mergeCell ref="H31:M32"/>
  </mergeCells>
  <pageMargins left="0.75" right="0.75" top="1" bottom="1" header="0.5" footer="0.5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opLeftCell="E16" workbookViewId="0">
      <selection activeCell="E16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35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115">
        <v>12</v>
      </c>
      <c r="B26" s="116">
        <v>44510</v>
      </c>
      <c r="C26" s="41"/>
      <c r="D26" s="42"/>
      <c r="E26" s="43"/>
      <c r="F26" s="43"/>
      <c r="G26" s="44"/>
      <c r="H26" s="45"/>
      <c r="I26" s="72"/>
      <c r="J26" s="72"/>
      <c r="K26" s="72"/>
      <c r="L26" s="72"/>
      <c r="M26" s="72">
        <v>100</v>
      </c>
      <c r="N26" s="74" t="s">
        <v>71</v>
      </c>
      <c r="O26" s="72"/>
      <c r="P26" s="74"/>
      <c r="Q26" s="96" t="s">
        <v>84</v>
      </c>
      <c r="R26" s="97">
        <v>19390</v>
      </c>
      <c r="S26" s="97"/>
      <c r="T26" s="114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115"/>
      <c r="B27" s="116"/>
      <c r="C27" s="41"/>
      <c r="D27" s="42"/>
      <c r="E27" s="43"/>
      <c r="F27" s="43"/>
      <c r="G27" s="44"/>
      <c r="H27" s="45"/>
      <c r="I27" s="72"/>
      <c r="J27" s="72"/>
      <c r="K27" s="72"/>
      <c r="L27" s="72"/>
      <c r="M27" s="72"/>
      <c r="N27" s="74"/>
      <c r="O27" s="72"/>
      <c r="P27" s="74"/>
      <c r="Q27" s="96" t="s">
        <v>85</v>
      </c>
      <c r="R27" s="97">
        <v>34000</v>
      </c>
      <c r="S27" s="97"/>
      <c r="T27" s="114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1" customHeight="1" spans="1:16384">
      <c r="A28" s="115"/>
      <c r="B28" s="116"/>
      <c r="C28" s="41"/>
      <c r="D28" s="42"/>
      <c r="E28" s="43"/>
      <c r="F28" s="43"/>
      <c r="G28" s="44"/>
      <c r="H28" s="45"/>
      <c r="I28" s="72"/>
      <c r="J28" s="72"/>
      <c r="K28" s="72"/>
      <c r="L28" s="72"/>
      <c r="M28" s="72"/>
      <c r="N28" s="74"/>
      <c r="O28" s="72"/>
      <c r="P28" s="74"/>
      <c r="Q28" s="96"/>
      <c r="R28" s="97"/>
      <c r="S28" s="97"/>
      <c r="T28" s="114"/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31" customHeight="1" spans="1:16384">
      <c r="A29" s="115"/>
      <c r="B29" s="116"/>
      <c r="C29" s="41"/>
      <c r="D29" s="42"/>
      <c r="E29" s="43"/>
      <c r="F29" s="43"/>
      <c r="G29" s="44"/>
      <c r="H29" s="45"/>
      <c r="I29" s="72"/>
      <c r="J29" s="72"/>
      <c r="K29" s="72"/>
      <c r="L29" s="72"/>
      <c r="M29" s="72"/>
      <c r="N29" s="74"/>
      <c r="O29" s="72"/>
      <c r="P29" s="74"/>
      <c r="Q29" s="96"/>
      <c r="R29" s="97"/>
      <c r="S29" s="97"/>
      <c r="T29" s="114"/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0" customHeight="1" spans="1:16384">
      <c r="A30" s="6" t="s">
        <v>55</v>
      </c>
      <c r="B30" s="6"/>
      <c r="C30" s="52">
        <f>SUM(C8:C29)</f>
        <v>2736762</v>
      </c>
      <c r="D30" s="50">
        <f>SUM(D8:D29)</f>
        <v>678745.12</v>
      </c>
      <c r="E30" s="51"/>
      <c r="F30" s="51"/>
      <c r="G30" s="51"/>
      <c r="H30" s="52" t="s">
        <v>56</v>
      </c>
      <c r="I30" s="66">
        <f t="shared" ref="I30:M30" si="0">SUM(I8:I29)</f>
        <v>54735.24</v>
      </c>
      <c r="J30" s="51"/>
      <c r="K30" s="66">
        <f t="shared" si="0"/>
        <v>85936.83</v>
      </c>
      <c r="L30" s="66"/>
      <c r="M30" s="66">
        <f t="shared" si="0"/>
        <v>1550</v>
      </c>
      <c r="N30" s="52" t="s">
        <v>56</v>
      </c>
      <c r="O30" s="66">
        <f>SUM(O8:O29)</f>
        <v>132628.83</v>
      </c>
      <c r="P30" s="52" t="s">
        <v>56</v>
      </c>
      <c r="Q30" s="52" t="s">
        <v>56</v>
      </c>
      <c r="R30" s="52"/>
      <c r="S30" s="52"/>
      <c r="T30" s="66">
        <f>SUM(T8:T29)</f>
        <v>2690554.77</v>
      </c>
      <c r="U30" s="95">
        <f>D30+C30-T30-I30-K30-M30-O30</f>
        <v>450101.45</v>
      </c>
      <c r="W30" s="1">
        <v>454461.45</v>
      </c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30" customHeight="1" spans="1:16384">
      <c r="A31" s="98" t="s">
        <v>57</v>
      </c>
      <c r="B31" s="98"/>
      <c r="C31" s="98" t="s">
        <v>58</v>
      </c>
      <c r="D31" s="98"/>
      <c r="E31" s="98"/>
      <c r="F31" s="99">
        <f>O31</f>
        <v>36390</v>
      </c>
      <c r="G31" s="100"/>
      <c r="H31" s="101" t="s">
        <v>59</v>
      </c>
      <c r="I31" s="104"/>
      <c r="J31" s="104"/>
      <c r="K31" s="104"/>
      <c r="L31" s="104"/>
      <c r="M31" s="105"/>
      <c r="N31" s="98" t="s">
        <v>60</v>
      </c>
      <c r="O31" s="106">
        <f>T26+T27</f>
        <v>36390</v>
      </c>
      <c r="P31" s="107"/>
      <c r="Q31" s="107"/>
      <c r="R31" s="107"/>
      <c r="S31" s="107"/>
      <c r="T31" s="107"/>
      <c r="U31" s="112"/>
      <c r="W31" s="1">
        <f>U30-W30</f>
        <v>-4359.99999999983</v>
      </c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30" customHeight="1" spans="1:16384">
      <c r="A32" s="98"/>
      <c r="B32" s="98"/>
      <c r="C32" s="98" t="s">
        <v>61</v>
      </c>
      <c r="D32" s="98"/>
      <c r="E32" s="98"/>
      <c r="F32" s="99">
        <v>0</v>
      </c>
      <c r="G32" s="100"/>
      <c r="H32" s="102"/>
      <c r="I32" s="108"/>
      <c r="J32" s="108"/>
      <c r="K32" s="108"/>
      <c r="L32" s="108"/>
      <c r="M32" s="109"/>
      <c r="N32" s="98" t="s">
        <v>62</v>
      </c>
      <c r="O32" s="110">
        <f>O31</f>
        <v>36390</v>
      </c>
      <c r="P32" s="111"/>
      <c r="Q32" s="111"/>
      <c r="R32" s="111"/>
      <c r="S32" s="111"/>
      <c r="T32" s="111"/>
      <c r="U32" s="11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M35" s="3"/>
      <c r="T35" s="3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2"/>
      <c r="E36" s="3"/>
      <c r="F36" s="3"/>
      <c r="G36" s="3"/>
      <c r="I36" s="3"/>
      <c r="J36" s="3"/>
      <c r="M36" s="3"/>
      <c r="T36" s="3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spans="2:16384">
      <c r="B37" s="2"/>
      <c r="E37" s="3"/>
      <c r="F37" s="3"/>
      <c r="G37" s="3"/>
      <c r="I37" s="3"/>
      <c r="J37" s="3"/>
      <c r="M37" s="3"/>
      <c r="T37" s="3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spans="2:16384">
      <c r="B38" s="103"/>
      <c r="E38" s="3"/>
      <c r="F38" s="3"/>
      <c r="G38" s="3"/>
      <c r="I38" s="3"/>
      <c r="J38" s="3"/>
      <c r="M38" s="3"/>
      <c r="T38" s="3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0:B30"/>
    <mergeCell ref="C31:E31"/>
    <mergeCell ref="F31:G31"/>
    <mergeCell ref="O31:U31"/>
    <mergeCell ref="C32:E32"/>
    <mergeCell ref="F32:G32"/>
    <mergeCell ref="O32:U32"/>
    <mergeCell ref="A5:A7"/>
    <mergeCell ref="T5:T7"/>
    <mergeCell ref="U5:U7"/>
    <mergeCell ref="A31:B32"/>
    <mergeCell ref="H31:M32"/>
  </mergeCells>
  <pageMargins left="0.75" right="0.75" top="1" bottom="1" header="0.5" footer="0.5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opLeftCell="A20" workbookViewId="0">
      <selection activeCell="A20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35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115">
        <v>13</v>
      </c>
      <c r="B28" s="116">
        <v>44517</v>
      </c>
      <c r="C28" s="41"/>
      <c r="D28" s="42"/>
      <c r="E28" s="43"/>
      <c r="F28" s="43"/>
      <c r="G28" s="44"/>
      <c r="H28" s="45"/>
      <c r="I28" s="72"/>
      <c r="J28" s="72"/>
      <c r="K28" s="72"/>
      <c r="L28" s="72"/>
      <c r="M28" s="72">
        <v>200</v>
      </c>
      <c r="N28" s="74" t="s">
        <v>71</v>
      </c>
      <c r="O28" s="72"/>
      <c r="P28" s="74"/>
      <c r="Q28" s="96" t="s">
        <v>86</v>
      </c>
      <c r="R28" s="97">
        <v>162397</v>
      </c>
      <c r="S28" s="97"/>
      <c r="T28" s="114">
        <v>162397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115"/>
      <c r="B29" s="116"/>
      <c r="C29" s="41"/>
      <c r="D29" s="42"/>
      <c r="E29" s="43"/>
      <c r="F29" s="43"/>
      <c r="G29" s="44"/>
      <c r="H29" s="45"/>
      <c r="I29" s="72"/>
      <c r="J29" s="72"/>
      <c r="K29" s="72"/>
      <c r="L29" s="72"/>
      <c r="M29" s="72"/>
      <c r="N29" s="74"/>
      <c r="O29" s="72"/>
      <c r="P29" s="74"/>
      <c r="Q29" s="96" t="s">
        <v>87</v>
      </c>
      <c r="R29" s="97">
        <v>130519</v>
      </c>
      <c r="S29" s="97"/>
      <c r="T29" s="114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115"/>
      <c r="B30" s="116"/>
      <c r="C30" s="41"/>
      <c r="D30" s="42"/>
      <c r="E30" s="43"/>
      <c r="F30" s="43"/>
      <c r="G30" s="44"/>
      <c r="H30" s="45"/>
      <c r="I30" s="72"/>
      <c r="J30" s="72"/>
      <c r="K30" s="72"/>
      <c r="L30" s="72"/>
      <c r="M30" s="72"/>
      <c r="N30" s="74"/>
      <c r="O30" s="72"/>
      <c r="P30" s="74"/>
      <c r="Q30" s="96"/>
      <c r="R30" s="97"/>
      <c r="S30" s="97"/>
      <c r="T30" s="114"/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31" customHeight="1" spans="1:16384">
      <c r="A31" s="115"/>
      <c r="B31" s="116"/>
      <c r="C31" s="41"/>
      <c r="D31" s="42"/>
      <c r="E31" s="43"/>
      <c r="F31" s="43"/>
      <c r="G31" s="44"/>
      <c r="H31" s="45"/>
      <c r="I31" s="72"/>
      <c r="J31" s="72"/>
      <c r="K31" s="72"/>
      <c r="L31" s="72"/>
      <c r="M31" s="72"/>
      <c r="N31" s="74"/>
      <c r="O31" s="72"/>
      <c r="P31" s="74"/>
      <c r="Q31" s="96"/>
      <c r="R31" s="97"/>
      <c r="S31" s="97"/>
      <c r="T31" s="114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30" customHeight="1" spans="1:16384">
      <c r="A32" s="6" t="s">
        <v>55</v>
      </c>
      <c r="B32" s="6"/>
      <c r="C32" s="52">
        <f>SUM(C8:C31)</f>
        <v>2736762</v>
      </c>
      <c r="D32" s="50">
        <f>SUM(D8:D31)</f>
        <v>678745.12</v>
      </c>
      <c r="E32" s="51"/>
      <c r="F32" s="51"/>
      <c r="G32" s="51"/>
      <c r="H32" s="52" t="s">
        <v>56</v>
      </c>
      <c r="I32" s="66">
        <f>SUM(I8:I31)</f>
        <v>54735.24</v>
      </c>
      <c r="J32" s="51"/>
      <c r="K32" s="66">
        <f>SUM(K8:K31)</f>
        <v>85936.83</v>
      </c>
      <c r="L32" s="66"/>
      <c r="M32" s="66">
        <f>SUM(M8:M31)</f>
        <v>1750</v>
      </c>
      <c r="N32" s="52" t="s">
        <v>56</v>
      </c>
      <c r="O32" s="66">
        <f>SUM(O8:O31)</f>
        <v>132628.83</v>
      </c>
      <c r="P32" s="52" t="s">
        <v>56</v>
      </c>
      <c r="Q32" s="52" t="s">
        <v>56</v>
      </c>
      <c r="R32" s="52"/>
      <c r="S32" s="52"/>
      <c r="T32" s="66">
        <f>SUM(T8:T31)</f>
        <v>2983470.77</v>
      </c>
      <c r="U32" s="95">
        <f>D32+C32-T32-I32-K32-M32-O32</f>
        <v>156985.45</v>
      </c>
      <c r="W32" s="1">
        <v>454461.45</v>
      </c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30" customHeight="1" spans="1:16384">
      <c r="A33" s="98" t="s">
        <v>57</v>
      </c>
      <c r="B33" s="98"/>
      <c r="C33" s="98" t="s">
        <v>58</v>
      </c>
      <c r="D33" s="98"/>
      <c r="E33" s="98"/>
      <c r="F33" s="99">
        <f>O33</f>
        <v>292916</v>
      </c>
      <c r="G33" s="100"/>
      <c r="H33" s="101" t="s">
        <v>59</v>
      </c>
      <c r="I33" s="104"/>
      <c r="J33" s="104"/>
      <c r="K33" s="104"/>
      <c r="L33" s="104"/>
      <c r="M33" s="105"/>
      <c r="N33" s="98" t="s">
        <v>60</v>
      </c>
      <c r="O33" s="106">
        <f>T28+T29</f>
        <v>292916</v>
      </c>
      <c r="P33" s="107"/>
      <c r="Q33" s="107"/>
      <c r="R33" s="107"/>
      <c r="S33" s="107"/>
      <c r="T33" s="107"/>
      <c r="U33" s="112"/>
      <c r="W33" s="1">
        <f>U32-W32</f>
        <v>-297476</v>
      </c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30" customHeight="1" spans="1:16384">
      <c r="A34" s="98"/>
      <c r="B34" s="98"/>
      <c r="C34" s="98" t="s">
        <v>61</v>
      </c>
      <c r="D34" s="98"/>
      <c r="E34" s="98"/>
      <c r="F34" s="99">
        <v>0</v>
      </c>
      <c r="G34" s="100"/>
      <c r="H34" s="102"/>
      <c r="I34" s="108"/>
      <c r="J34" s="108"/>
      <c r="K34" s="108"/>
      <c r="L34" s="108"/>
      <c r="M34" s="109"/>
      <c r="N34" s="98" t="s">
        <v>62</v>
      </c>
      <c r="O34" s="110">
        <f>O33</f>
        <v>292916</v>
      </c>
      <c r="P34" s="111"/>
      <c r="Q34" s="111"/>
      <c r="R34" s="111"/>
      <c r="S34" s="111"/>
      <c r="T34" s="111"/>
      <c r="U34" s="11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M35" s="3"/>
      <c r="T35" s="3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2"/>
      <c r="E36" s="3"/>
      <c r="F36" s="3"/>
      <c r="G36" s="3"/>
      <c r="I36" s="3"/>
      <c r="J36" s="3"/>
      <c r="M36" s="3"/>
      <c r="T36" s="3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spans="2:16384">
      <c r="B37" s="2"/>
      <c r="E37" s="3"/>
      <c r="F37" s="3"/>
      <c r="G37" s="3"/>
      <c r="I37" s="3"/>
      <c r="J37" s="3"/>
      <c r="M37" s="3"/>
      <c r="T37" s="3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spans="2:16384">
      <c r="B38" s="2"/>
      <c r="E38" s="3"/>
      <c r="F38" s="3"/>
      <c r="G38" s="3"/>
      <c r="I38" s="3"/>
      <c r="J38" s="3"/>
      <c r="M38" s="3"/>
      <c r="T38" s="3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spans="2:16384">
      <c r="B39" s="2"/>
      <c r="E39" s="3"/>
      <c r="F39" s="3"/>
      <c r="G39" s="3"/>
      <c r="I39" s="3"/>
      <c r="J39" s="3"/>
      <c r="M39" s="3"/>
      <c r="T39" s="3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spans="2:16384">
      <c r="B40" s="103"/>
      <c r="E40" s="3"/>
      <c r="F40" s="3"/>
      <c r="G40" s="3"/>
      <c r="I40" s="3"/>
      <c r="J40" s="3"/>
      <c r="M40" s="3"/>
      <c r="T40" s="3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2:B32"/>
    <mergeCell ref="C33:E33"/>
    <mergeCell ref="F33:G33"/>
    <mergeCell ref="O33:U33"/>
    <mergeCell ref="C34:E34"/>
    <mergeCell ref="F34:G34"/>
    <mergeCell ref="O34:U34"/>
    <mergeCell ref="A5:A7"/>
    <mergeCell ref="T5:T7"/>
    <mergeCell ref="U5:U7"/>
    <mergeCell ref="A33:B34"/>
    <mergeCell ref="H33:M34"/>
  </mergeCell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"/>
  <sheetViews>
    <sheetView topLeftCell="A22" workbookViewId="0">
      <selection activeCell="A22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35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93">
        <v>162397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93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115">
        <v>14</v>
      </c>
      <c r="B30" s="116">
        <v>44530</v>
      </c>
      <c r="C30" s="41"/>
      <c r="D30" s="42"/>
      <c r="E30" s="43"/>
      <c r="F30" s="43"/>
      <c r="G30" s="44"/>
      <c r="H30" s="45"/>
      <c r="I30" s="72"/>
      <c r="J30" s="72"/>
      <c r="K30" s="72"/>
      <c r="L30" s="72"/>
      <c r="M30" s="72">
        <v>25000</v>
      </c>
      <c r="N30" s="74" t="s">
        <v>88</v>
      </c>
      <c r="O30" s="72"/>
      <c r="P30" s="74"/>
      <c r="Q30" s="96" t="s">
        <v>81</v>
      </c>
      <c r="R30" s="97">
        <v>50000</v>
      </c>
      <c r="S30" s="97"/>
      <c r="T30" s="114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115"/>
      <c r="B31" s="116"/>
      <c r="C31" s="41"/>
      <c r="D31" s="42"/>
      <c r="E31" s="43"/>
      <c r="F31" s="43"/>
      <c r="G31" s="44"/>
      <c r="H31" s="45"/>
      <c r="I31" s="72"/>
      <c r="J31" s="72"/>
      <c r="K31" s="72"/>
      <c r="L31" s="72"/>
      <c r="M31" s="72">
        <v>50</v>
      </c>
      <c r="N31" s="74" t="s">
        <v>71</v>
      </c>
      <c r="O31" s="72"/>
      <c r="P31" s="74"/>
      <c r="Q31" s="96"/>
      <c r="R31" s="97"/>
      <c r="S31" s="97"/>
      <c r="T31" s="114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31" customHeight="1" spans="1:16384">
      <c r="A32" s="115"/>
      <c r="B32" s="116"/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72"/>
      <c r="N32" s="74"/>
      <c r="O32" s="72"/>
      <c r="P32" s="74"/>
      <c r="Q32" s="96"/>
      <c r="R32" s="97"/>
      <c r="S32" s="97"/>
      <c r="T32" s="114"/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30" customHeight="1" spans="1:16384">
      <c r="A33" s="6" t="s">
        <v>55</v>
      </c>
      <c r="B33" s="6"/>
      <c r="C33" s="52">
        <f>SUM(C8:C32)</f>
        <v>2736762</v>
      </c>
      <c r="D33" s="50">
        <f>SUM(D8:D32)</f>
        <v>678745.12</v>
      </c>
      <c r="E33" s="51"/>
      <c r="F33" s="51"/>
      <c r="G33" s="51"/>
      <c r="H33" s="52" t="s">
        <v>56</v>
      </c>
      <c r="I33" s="66">
        <f>SUM(I8:I32)</f>
        <v>54735.24</v>
      </c>
      <c r="J33" s="51"/>
      <c r="K33" s="66">
        <f>SUM(K8:K32)</f>
        <v>85936.83</v>
      </c>
      <c r="L33" s="66"/>
      <c r="M33" s="66">
        <f>SUM(M8:M32)</f>
        <v>26800</v>
      </c>
      <c r="N33" s="52" t="s">
        <v>56</v>
      </c>
      <c r="O33" s="66">
        <f>SUM(O8:O32)</f>
        <v>132628.83</v>
      </c>
      <c r="P33" s="52" t="s">
        <v>56</v>
      </c>
      <c r="Q33" s="52" t="s">
        <v>56</v>
      </c>
      <c r="R33" s="52"/>
      <c r="S33" s="52"/>
      <c r="T33" s="66">
        <f>SUM(T8:T32)</f>
        <v>3005470.77</v>
      </c>
      <c r="U33" s="95">
        <f>D33+C33-T33-I33-K33-M33-O33</f>
        <v>109935.45</v>
      </c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30" customHeight="1" spans="1:16384">
      <c r="A34" s="98" t="s">
        <v>57</v>
      </c>
      <c r="B34" s="98"/>
      <c r="C34" s="98" t="s">
        <v>58</v>
      </c>
      <c r="D34" s="98"/>
      <c r="E34" s="98"/>
      <c r="F34" s="99">
        <f>O34</f>
        <v>22000</v>
      </c>
      <c r="G34" s="100"/>
      <c r="H34" s="101" t="s">
        <v>59</v>
      </c>
      <c r="I34" s="104"/>
      <c r="J34" s="104"/>
      <c r="K34" s="104"/>
      <c r="L34" s="104"/>
      <c r="M34" s="105"/>
      <c r="N34" s="98" t="s">
        <v>60</v>
      </c>
      <c r="O34" s="106">
        <v>22000</v>
      </c>
      <c r="P34" s="107"/>
      <c r="Q34" s="107"/>
      <c r="R34" s="107"/>
      <c r="S34" s="107"/>
      <c r="T34" s="107"/>
      <c r="U34" s="112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30" customHeight="1" spans="1:16384">
      <c r="A35" s="98"/>
      <c r="B35" s="98"/>
      <c r="C35" s="98" t="s">
        <v>61</v>
      </c>
      <c r="D35" s="98"/>
      <c r="E35" s="98"/>
      <c r="F35" s="99">
        <v>0</v>
      </c>
      <c r="G35" s="100"/>
      <c r="H35" s="102"/>
      <c r="I35" s="108"/>
      <c r="J35" s="108"/>
      <c r="K35" s="108"/>
      <c r="L35" s="108"/>
      <c r="M35" s="109"/>
      <c r="N35" s="98" t="s">
        <v>62</v>
      </c>
      <c r="O35" s="110">
        <f>O34</f>
        <v>22000</v>
      </c>
      <c r="P35" s="111"/>
      <c r="Q35" s="111"/>
      <c r="R35" s="111"/>
      <c r="S35" s="111"/>
      <c r="T35" s="111"/>
      <c r="U35" s="113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2"/>
      <c r="E36" s="3"/>
      <c r="F36" s="3"/>
      <c r="G36" s="3"/>
      <c r="I36" s="3"/>
      <c r="J36" s="3"/>
      <c r="M36" s="3"/>
      <c r="T36" s="3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spans="2:16384">
      <c r="B37" s="2"/>
      <c r="E37" s="3"/>
      <c r="F37" s="3"/>
      <c r="G37" s="3"/>
      <c r="I37" s="3"/>
      <c r="J37" s="3"/>
      <c r="M37" s="3"/>
      <c r="T37" s="3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spans="2:16384">
      <c r="B38" s="2"/>
      <c r="E38" s="3"/>
      <c r="F38" s="3"/>
      <c r="G38" s="3"/>
      <c r="I38" s="3"/>
      <c r="J38" s="3"/>
      <c r="M38" s="3"/>
      <c r="T38" s="3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spans="2:16384">
      <c r="B39" s="2"/>
      <c r="E39" s="3"/>
      <c r="F39" s="3"/>
      <c r="G39" s="3"/>
      <c r="I39" s="3"/>
      <c r="J39" s="3"/>
      <c r="M39" s="3"/>
      <c r="T39" s="3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spans="2:16384">
      <c r="B40" s="2"/>
      <c r="E40" s="3"/>
      <c r="F40" s="3"/>
      <c r="G40" s="3"/>
      <c r="I40" s="3"/>
      <c r="J40" s="3"/>
      <c r="M40" s="3"/>
      <c r="T40" s="3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spans="2:16384">
      <c r="B41" s="103"/>
      <c r="E41" s="3"/>
      <c r="F41" s="3"/>
      <c r="G41" s="3"/>
      <c r="I41" s="3"/>
      <c r="J41" s="3"/>
      <c r="M41" s="3"/>
      <c r="T41" s="3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3:B33"/>
    <mergeCell ref="C34:E34"/>
    <mergeCell ref="F34:G34"/>
    <mergeCell ref="O34:U34"/>
    <mergeCell ref="C35:E35"/>
    <mergeCell ref="F35:G35"/>
    <mergeCell ref="O35:U35"/>
    <mergeCell ref="A5:A7"/>
    <mergeCell ref="T5:T7"/>
    <mergeCell ref="U5:U7"/>
    <mergeCell ref="A34:B35"/>
    <mergeCell ref="H34:M35"/>
  </mergeCells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topLeftCell="F22" workbookViewId="0">
      <selection activeCell="F22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114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114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114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114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114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114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114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23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114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114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114">
        <v>129917.6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114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20">
        <v>14</v>
      </c>
      <c r="B30" s="34">
        <v>44530</v>
      </c>
      <c r="C30" s="22"/>
      <c r="D30" s="35"/>
      <c r="E30" s="24"/>
      <c r="F30" s="24"/>
      <c r="G30" s="33"/>
      <c r="H30" s="36"/>
      <c r="I30" s="26"/>
      <c r="J30" s="26"/>
      <c r="K30" s="26"/>
      <c r="L30" s="26"/>
      <c r="M30" s="26">
        <v>25000</v>
      </c>
      <c r="N30" s="65" t="s">
        <v>88</v>
      </c>
      <c r="O30" s="26"/>
      <c r="P30" s="65"/>
      <c r="Q30" s="91" t="s">
        <v>81</v>
      </c>
      <c r="R30" s="9">
        <v>50000</v>
      </c>
      <c r="S30" s="9"/>
      <c r="T30" s="114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20"/>
      <c r="B31" s="34"/>
      <c r="C31" s="22"/>
      <c r="D31" s="35"/>
      <c r="E31" s="24"/>
      <c r="F31" s="24"/>
      <c r="G31" s="33"/>
      <c r="H31" s="36"/>
      <c r="I31" s="26"/>
      <c r="J31" s="26"/>
      <c r="K31" s="26"/>
      <c r="L31" s="26"/>
      <c r="M31" s="26">
        <v>50</v>
      </c>
      <c r="N31" s="65" t="s">
        <v>71</v>
      </c>
      <c r="O31" s="26"/>
      <c r="P31" s="65"/>
      <c r="Q31" s="91"/>
      <c r="R31" s="9"/>
      <c r="S31" s="9"/>
      <c r="T31" s="93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4" customHeight="1" spans="1:16384">
      <c r="A32" s="115">
        <v>15</v>
      </c>
      <c r="B32" s="116">
        <v>44531</v>
      </c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72">
        <v>50</v>
      </c>
      <c r="N32" s="74" t="s">
        <v>71</v>
      </c>
      <c r="O32" s="72"/>
      <c r="P32" s="74"/>
      <c r="Q32" s="96" t="s">
        <v>89</v>
      </c>
      <c r="R32" s="97"/>
      <c r="S32" s="97"/>
      <c r="T32" s="114">
        <v>9320</v>
      </c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29" customHeight="1" spans="1:16384">
      <c r="A33" s="20"/>
      <c r="B33" s="34"/>
      <c r="C33" s="22"/>
      <c r="D33" s="35"/>
      <c r="E33" s="24"/>
      <c r="F33" s="24"/>
      <c r="G33" s="33"/>
      <c r="H33" s="36"/>
      <c r="I33" s="26"/>
      <c r="J33" s="26"/>
      <c r="K33" s="26"/>
      <c r="L33" s="26"/>
      <c r="M33" s="26"/>
      <c r="N33" s="65"/>
      <c r="O33" s="26"/>
      <c r="P33" s="65"/>
      <c r="Q33" s="91"/>
      <c r="R33" s="9"/>
      <c r="S33" s="9"/>
      <c r="T33" s="93"/>
      <c r="U33" s="9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29" customHeight="1" spans="1:16384">
      <c r="A34" s="20"/>
      <c r="B34" s="34"/>
      <c r="C34" s="22"/>
      <c r="D34" s="35"/>
      <c r="E34" s="24"/>
      <c r="F34" s="24"/>
      <c r="G34" s="33"/>
      <c r="H34" s="36"/>
      <c r="I34" s="26"/>
      <c r="J34" s="26"/>
      <c r="K34" s="26"/>
      <c r="L34" s="26"/>
      <c r="M34" s="26"/>
      <c r="N34" s="65"/>
      <c r="O34" s="26"/>
      <c r="P34" s="65"/>
      <c r="Q34" s="91"/>
      <c r="R34" s="9"/>
      <c r="S34" s="9"/>
      <c r="T34" s="93"/>
      <c r="U34" s="9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29" customHeight="1" spans="1:16384">
      <c r="A35" s="20"/>
      <c r="B35" s="34"/>
      <c r="C35" s="22"/>
      <c r="D35" s="35"/>
      <c r="E35" s="24"/>
      <c r="F35" s="24"/>
      <c r="G35" s="33"/>
      <c r="H35" s="36"/>
      <c r="I35" s="26"/>
      <c r="J35" s="26"/>
      <c r="K35" s="26"/>
      <c r="L35" s="26"/>
      <c r="M35" s="26"/>
      <c r="N35" s="65"/>
      <c r="O35" s="26"/>
      <c r="P35" s="65"/>
      <c r="Q35" s="91"/>
      <c r="R35" s="9"/>
      <c r="S35" s="9"/>
      <c r="T35" s="93"/>
      <c r="U35" s="9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29" customHeight="1" spans="1:16384">
      <c r="A36" s="20"/>
      <c r="B36" s="34"/>
      <c r="C36" s="22"/>
      <c r="D36" s="35"/>
      <c r="E36" s="24"/>
      <c r="F36" s="24"/>
      <c r="G36" s="33"/>
      <c r="H36" s="36"/>
      <c r="I36" s="26"/>
      <c r="J36" s="26"/>
      <c r="K36" s="26"/>
      <c r="L36" s="26"/>
      <c r="M36" s="26"/>
      <c r="N36" s="65"/>
      <c r="O36" s="26"/>
      <c r="P36" s="65"/>
      <c r="Q36" s="91"/>
      <c r="R36" s="9"/>
      <c r="S36" s="9"/>
      <c r="T36" s="93"/>
      <c r="U36" s="9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ht="31" customHeight="1" spans="1:16384">
      <c r="A37" s="115"/>
      <c r="B37" s="116"/>
      <c r="C37" s="41"/>
      <c r="D37" s="42"/>
      <c r="E37" s="43"/>
      <c r="F37" s="43"/>
      <c r="G37" s="44"/>
      <c r="H37" s="45"/>
      <c r="I37" s="72"/>
      <c r="J37" s="72"/>
      <c r="K37" s="72"/>
      <c r="L37" s="72"/>
      <c r="M37" s="72"/>
      <c r="N37" s="74"/>
      <c r="O37" s="72"/>
      <c r="P37" s="74"/>
      <c r="Q37" s="96"/>
      <c r="R37" s="97"/>
      <c r="S37" s="97"/>
      <c r="T37" s="114"/>
      <c r="U37" s="9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ht="30" customHeight="1" spans="1:16384">
      <c r="A38" s="6" t="s">
        <v>55</v>
      </c>
      <c r="B38" s="6"/>
      <c r="C38" s="52">
        <f>SUM(C8:C37)</f>
        <v>2736762</v>
      </c>
      <c r="D38" s="50">
        <f>SUM(D8:D37)</f>
        <v>678745.12</v>
      </c>
      <c r="E38" s="51"/>
      <c r="F38" s="51"/>
      <c r="G38" s="51"/>
      <c r="H38" s="52" t="s">
        <v>56</v>
      </c>
      <c r="I38" s="66">
        <f>SUM(I8:I37)</f>
        <v>54735.24</v>
      </c>
      <c r="J38" s="51"/>
      <c r="K38" s="66">
        <f>SUM(K8:K37)</f>
        <v>85936.83</v>
      </c>
      <c r="L38" s="66"/>
      <c r="M38" s="66">
        <f>SUM(M8:M37)</f>
        <v>26850</v>
      </c>
      <c r="N38" s="52" t="s">
        <v>56</v>
      </c>
      <c r="O38" s="66">
        <f>SUM(O8:O37)</f>
        <v>132628.83</v>
      </c>
      <c r="P38" s="52" t="s">
        <v>56</v>
      </c>
      <c r="Q38" s="52" t="s">
        <v>56</v>
      </c>
      <c r="R38" s="52"/>
      <c r="S38" s="52"/>
      <c r="T38" s="66">
        <f>SUM(T8:T37)</f>
        <v>2982311.37</v>
      </c>
      <c r="U38" s="95">
        <f>D38+C38-T38-I38-K38-M38-O38</f>
        <v>133044.85</v>
      </c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ht="30" customHeight="1" spans="1:16384">
      <c r="A39" s="98" t="s">
        <v>57</v>
      </c>
      <c r="B39" s="98"/>
      <c r="C39" s="98" t="s">
        <v>58</v>
      </c>
      <c r="D39" s="98"/>
      <c r="E39" s="98"/>
      <c r="F39" s="99">
        <f>O39</f>
        <v>9320</v>
      </c>
      <c r="G39" s="100"/>
      <c r="H39" s="101" t="s">
        <v>59</v>
      </c>
      <c r="I39" s="104"/>
      <c r="J39" s="104"/>
      <c r="K39" s="104"/>
      <c r="L39" s="104"/>
      <c r="M39" s="105"/>
      <c r="N39" s="98" t="s">
        <v>60</v>
      </c>
      <c r="O39" s="106">
        <v>9320</v>
      </c>
      <c r="P39" s="107"/>
      <c r="Q39" s="107"/>
      <c r="R39" s="107"/>
      <c r="S39" s="107"/>
      <c r="T39" s="107"/>
      <c r="U39" s="112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ht="30" customHeight="1" spans="1:16384">
      <c r="A40" s="98"/>
      <c r="B40" s="98"/>
      <c r="C40" s="98" t="s">
        <v>61</v>
      </c>
      <c r="D40" s="98"/>
      <c r="E40" s="98"/>
      <c r="F40" s="99">
        <v>0</v>
      </c>
      <c r="G40" s="100"/>
      <c r="H40" s="102"/>
      <c r="I40" s="108"/>
      <c r="J40" s="108"/>
      <c r="K40" s="108"/>
      <c r="L40" s="108"/>
      <c r="M40" s="109"/>
      <c r="N40" s="98" t="s">
        <v>62</v>
      </c>
      <c r="O40" s="110">
        <f>O39</f>
        <v>9320</v>
      </c>
      <c r="P40" s="111"/>
      <c r="Q40" s="111"/>
      <c r="R40" s="111"/>
      <c r="S40" s="111"/>
      <c r="T40" s="111"/>
      <c r="U40" s="113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spans="2:16384">
      <c r="B41" s="2"/>
      <c r="E41" s="3"/>
      <c r="F41" s="3"/>
      <c r="G41" s="3"/>
      <c r="I41" s="3"/>
      <c r="J41" s="3"/>
      <c r="M41" s="3"/>
      <c r="T41" s="3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spans="2:16384">
      <c r="B42" s="2"/>
      <c r="E42" s="3"/>
      <c r="F42" s="3"/>
      <c r="G42" s="3"/>
      <c r="I42" s="3"/>
      <c r="J42" s="3"/>
      <c r="M42" s="3"/>
      <c r="T42" s="3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="1" customFormat="1" spans="2:16384">
      <c r="B43" s="2"/>
      <c r="E43" s="3"/>
      <c r="F43" s="3"/>
      <c r="G43" s="3"/>
      <c r="I43" s="3"/>
      <c r="J43" s="3"/>
      <c r="M43" s="3"/>
      <c r="T43" s="3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="1" customFormat="1" spans="2:16384">
      <c r="B44" s="2"/>
      <c r="E44" s="3"/>
      <c r="F44" s="3"/>
      <c r="G44" s="3"/>
      <c r="I44" s="3"/>
      <c r="J44" s="3"/>
      <c r="M44" s="3"/>
      <c r="T44" s="3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="1" customFormat="1" spans="2:16384">
      <c r="B45" s="2"/>
      <c r="E45" s="3"/>
      <c r="F45" s="3"/>
      <c r="G45" s="3"/>
      <c r="I45" s="3"/>
      <c r="J45" s="3"/>
      <c r="M45" s="3"/>
      <c r="T45" s="3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="1" customFormat="1" spans="2:16384">
      <c r="B46" s="103"/>
      <c r="E46" s="3"/>
      <c r="F46" s="3"/>
      <c r="G46" s="3"/>
      <c r="I46" s="3"/>
      <c r="J46" s="3"/>
      <c r="M46" s="3"/>
      <c r="T46" s="3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8:B38"/>
    <mergeCell ref="C39:E39"/>
    <mergeCell ref="F39:G39"/>
    <mergeCell ref="O39:U39"/>
    <mergeCell ref="C40:E40"/>
    <mergeCell ref="F40:G40"/>
    <mergeCell ref="O40:U40"/>
    <mergeCell ref="A5:A7"/>
    <mergeCell ref="T5:T7"/>
    <mergeCell ref="U5:U7"/>
    <mergeCell ref="A39:B40"/>
    <mergeCell ref="H39:M40"/>
  </mergeCells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topLeftCell="A25" workbookViewId="0">
      <selection activeCell="A2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23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93">
        <v>129917.6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93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20">
        <v>14</v>
      </c>
      <c r="B30" s="34">
        <v>44530</v>
      </c>
      <c r="C30" s="22"/>
      <c r="D30" s="35"/>
      <c r="E30" s="24"/>
      <c r="F30" s="24"/>
      <c r="G30" s="33"/>
      <c r="H30" s="36"/>
      <c r="I30" s="26"/>
      <c r="J30" s="26"/>
      <c r="K30" s="26"/>
      <c r="L30" s="26"/>
      <c r="M30" s="26">
        <v>25000</v>
      </c>
      <c r="N30" s="65" t="s">
        <v>88</v>
      </c>
      <c r="O30" s="26"/>
      <c r="P30" s="65"/>
      <c r="Q30" s="91" t="s">
        <v>81</v>
      </c>
      <c r="R30" s="9">
        <v>50000</v>
      </c>
      <c r="S30" s="9"/>
      <c r="T30" s="93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20"/>
      <c r="B31" s="34"/>
      <c r="C31" s="22"/>
      <c r="D31" s="35"/>
      <c r="E31" s="24"/>
      <c r="F31" s="24"/>
      <c r="G31" s="33"/>
      <c r="H31" s="36"/>
      <c r="I31" s="26"/>
      <c r="J31" s="26"/>
      <c r="K31" s="26"/>
      <c r="L31" s="26"/>
      <c r="M31" s="26">
        <v>50</v>
      </c>
      <c r="N31" s="65" t="s">
        <v>71</v>
      </c>
      <c r="O31" s="26"/>
      <c r="P31" s="65"/>
      <c r="Q31" s="91"/>
      <c r="R31" s="9"/>
      <c r="S31" s="9"/>
      <c r="T31" s="93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4" customHeight="1" spans="1:16384">
      <c r="A32" s="20">
        <v>15</v>
      </c>
      <c r="B32" s="34">
        <v>44531</v>
      </c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26">
        <v>50</v>
      </c>
      <c r="N32" s="65" t="s">
        <v>71</v>
      </c>
      <c r="O32" s="26"/>
      <c r="P32" s="65"/>
      <c r="Q32" s="91" t="s">
        <v>89</v>
      </c>
      <c r="R32" s="9"/>
      <c r="S32" s="9"/>
      <c r="T32" s="93">
        <v>9320</v>
      </c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45" customHeight="1" spans="1:16384">
      <c r="A33" s="115">
        <v>16</v>
      </c>
      <c r="B33" s="116">
        <v>44552</v>
      </c>
      <c r="C33" s="41"/>
      <c r="D33" s="42"/>
      <c r="E33" s="43"/>
      <c r="F33" s="43"/>
      <c r="G33" s="44"/>
      <c r="H33" s="45"/>
      <c r="I33" s="72"/>
      <c r="J33" s="72"/>
      <c r="K33" s="72"/>
      <c r="L33" s="72"/>
      <c r="M33" s="72"/>
      <c r="N33" s="74"/>
      <c r="O33" s="72"/>
      <c r="P33" s="74"/>
      <c r="Q33" s="96" t="s">
        <v>90</v>
      </c>
      <c r="R33" s="97"/>
      <c r="S33" s="97"/>
      <c r="T33" s="114">
        <v>11500</v>
      </c>
      <c r="U33" s="9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29" customHeight="1" spans="1:16384">
      <c r="A34" s="20"/>
      <c r="B34" s="34"/>
      <c r="C34" s="22"/>
      <c r="D34" s="35"/>
      <c r="E34" s="24"/>
      <c r="F34" s="24"/>
      <c r="G34" s="33"/>
      <c r="H34" s="36"/>
      <c r="I34" s="26"/>
      <c r="J34" s="26"/>
      <c r="K34" s="26"/>
      <c r="L34" s="26"/>
      <c r="M34" s="26"/>
      <c r="N34" s="65"/>
      <c r="O34" s="26"/>
      <c r="P34" s="65"/>
      <c r="Q34" s="91"/>
      <c r="R34" s="9"/>
      <c r="S34" s="9"/>
      <c r="T34" s="93"/>
      <c r="U34" s="9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29" customHeight="1" spans="1:16384">
      <c r="A35" s="20"/>
      <c r="B35" s="34"/>
      <c r="C35" s="22"/>
      <c r="D35" s="35"/>
      <c r="E35" s="24"/>
      <c r="F35" s="24"/>
      <c r="G35" s="33"/>
      <c r="H35" s="36"/>
      <c r="I35" s="26"/>
      <c r="J35" s="26"/>
      <c r="K35" s="26"/>
      <c r="L35" s="26"/>
      <c r="M35" s="26"/>
      <c r="N35" s="65"/>
      <c r="O35" s="26"/>
      <c r="P35" s="65"/>
      <c r="Q35" s="91"/>
      <c r="R35" s="9"/>
      <c r="S35" s="9"/>
      <c r="T35" s="93"/>
      <c r="U35" s="9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29" customHeight="1" spans="1:16384">
      <c r="A36" s="20"/>
      <c r="B36" s="34"/>
      <c r="C36" s="22"/>
      <c r="D36" s="35"/>
      <c r="E36" s="24"/>
      <c r="F36" s="24"/>
      <c r="G36" s="33"/>
      <c r="H36" s="36"/>
      <c r="I36" s="26"/>
      <c r="J36" s="26"/>
      <c r="K36" s="26"/>
      <c r="L36" s="26"/>
      <c r="M36" s="26"/>
      <c r="N36" s="65"/>
      <c r="O36" s="26"/>
      <c r="P36" s="65"/>
      <c r="Q36" s="91"/>
      <c r="R36" s="9"/>
      <c r="S36" s="9"/>
      <c r="T36" s="93"/>
      <c r="U36" s="9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ht="31" customHeight="1" spans="1:16384">
      <c r="A37" s="115"/>
      <c r="B37" s="116"/>
      <c r="C37" s="41"/>
      <c r="D37" s="42"/>
      <c r="E37" s="43"/>
      <c r="F37" s="43"/>
      <c r="G37" s="44"/>
      <c r="H37" s="45"/>
      <c r="I37" s="72"/>
      <c r="J37" s="72"/>
      <c r="K37" s="72"/>
      <c r="L37" s="72"/>
      <c r="M37" s="72"/>
      <c r="N37" s="74"/>
      <c r="O37" s="72"/>
      <c r="P37" s="74"/>
      <c r="Q37" s="96"/>
      <c r="R37" s="97"/>
      <c r="S37" s="97"/>
      <c r="T37" s="114"/>
      <c r="U37" s="9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ht="30" customHeight="1" spans="1:16384">
      <c r="A38" s="6" t="s">
        <v>55</v>
      </c>
      <c r="B38" s="6"/>
      <c r="C38" s="52">
        <f>SUM(C8:C37)</f>
        <v>2736762</v>
      </c>
      <c r="D38" s="50">
        <f>SUM(D8:D37)</f>
        <v>678745.12</v>
      </c>
      <c r="E38" s="51"/>
      <c r="F38" s="51"/>
      <c r="G38" s="51"/>
      <c r="H38" s="52" t="s">
        <v>56</v>
      </c>
      <c r="I38" s="66">
        <f t="shared" ref="I38:M38" si="0">SUM(I8:I37)</f>
        <v>54735.24</v>
      </c>
      <c r="J38" s="51"/>
      <c r="K38" s="66">
        <f t="shared" si="0"/>
        <v>85936.83</v>
      </c>
      <c r="L38" s="66"/>
      <c r="M38" s="66">
        <f t="shared" si="0"/>
        <v>26850</v>
      </c>
      <c r="N38" s="52" t="s">
        <v>56</v>
      </c>
      <c r="O38" s="66">
        <f>SUM(O8:O37)</f>
        <v>132628.83</v>
      </c>
      <c r="P38" s="52" t="s">
        <v>56</v>
      </c>
      <c r="Q38" s="52" t="s">
        <v>56</v>
      </c>
      <c r="R38" s="52"/>
      <c r="S38" s="52"/>
      <c r="T38" s="66">
        <f>SUM(T8:T37)</f>
        <v>2993811.37</v>
      </c>
      <c r="U38" s="95">
        <f>D38+C38-T38-I38-K38-M38-O38</f>
        <v>121544.85</v>
      </c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ht="30" customHeight="1" spans="1:16384">
      <c r="A39" s="98" t="s">
        <v>57</v>
      </c>
      <c r="B39" s="98"/>
      <c r="C39" s="98" t="s">
        <v>58</v>
      </c>
      <c r="D39" s="98"/>
      <c r="E39" s="98"/>
      <c r="F39" s="99">
        <f>O39</f>
        <v>11500</v>
      </c>
      <c r="G39" s="100"/>
      <c r="H39" s="101" t="s">
        <v>59</v>
      </c>
      <c r="I39" s="104"/>
      <c r="J39" s="104"/>
      <c r="K39" s="104"/>
      <c r="L39" s="104"/>
      <c r="M39" s="105"/>
      <c r="N39" s="98" t="s">
        <v>60</v>
      </c>
      <c r="O39" s="106">
        <v>11500</v>
      </c>
      <c r="P39" s="107"/>
      <c r="Q39" s="107"/>
      <c r="R39" s="107"/>
      <c r="S39" s="107"/>
      <c r="T39" s="107"/>
      <c r="U39" s="112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ht="30" customHeight="1" spans="1:16384">
      <c r="A40" s="98"/>
      <c r="B40" s="98"/>
      <c r="C40" s="98" t="s">
        <v>61</v>
      </c>
      <c r="D40" s="98"/>
      <c r="E40" s="98"/>
      <c r="F40" s="99">
        <v>0</v>
      </c>
      <c r="G40" s="100"/>
      <c r="H40" s="102"/>
      <c r="I40" s="108"/>
      <c r="J40" s="108"/>
      <c r="K40" s="108"/>
      <c r="L40" s="108"/>
      <c r="M40" s="109"/>
      <c r="N40" s="98" t="s">
        <v>62</v>
      </c>
      <c r="O40" s="110">
        <f>O39</f>
        <v>11500</v>
      </c>
      <c r="P40" s="111"/>
      <c r="Q40" s="111"/>
      <c r="R40" s="111"/>
      <c r="S40" s="111"/>
      <c r="T40" s="111"/>
      <c r="U40" s="113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spans="2:16384">
      <c r="B41" s="2"/>
      <c r="E41" s="3"/>
      <c r="F41" s="3"/>
      <c r="G41" s="3"/>
      <c r="I41" s="3"/>
      <c r="J41" s="3"/>
      <c r="M41" s="3"/>
      <c r="T41" s="3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spans="2:16384">
      <c r="B42" s="2"/>
      <c r="E42" s="3"/>
      <c r="F42" s="3"/>
      <c r="G42" s="3"/>
      <c r="I42" s="3"/>
      <c r="J42" s="3"/>
      <c r="M42" s="3"/>
      <c r="T42" s="3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="1" customFormat="1" spans="2:16384">
      <c r="B43" s="2"/>
      <c r="E43" s="3"/>
      <c r="F43" s="3"/>
      <c r="G43" s="3"/>
      <c r="I43" s="3"/>
      <c r="J43" s="3"/>
      <c r="M43" s="3"/>
      <c r="T43" s="3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="1" customFormat="1" spans="2:16384">
      <c r="B44" s="2"/>
      <c r="E44" s="3"/>
      <c r="F44" s="3"/>
      <c r="G44" s="3"/>
      <c r="I44" s="3"/>
      <c r="J44" s="3"/>
      <c r="M44" s="3"/>
      <c r="T44" s="3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="1" customFormat="1" spans="2:16384">
      <c r="B45" s="2"/>
      <c r="E45" s="3"/>
      <c r="F45" s="3"/>
      <c r="G45" s="3"/>
      <c r="I45" s="3"/>
      <c r="J45" s="3"/>
      <c r="M45" s="3"/>
      <c r="T45" s="3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="1" customFormat="1" spans="2:16384">
      <c r="B46" s="103"/>
      <c r="E46" s="3"/>
      <c r="F46" s="3"/>
      <c r="G46" s="3"/>
      <c r="I46" s="3"/>
      <c r="J46" s="3"/>
      <c r="M46" s="3"/>
      <c r="T46" s="3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8:B38"/>
    <mergeCell ref="C39:E39"/>
    <mergeCell ref="F39:G39"/>
    <mergeCell ref="O39:U39"/>
    <mergeCell ref="C40:E40"/>
    <mergeCell ref="F40:G40"/>
    <mergeCell ref="O40:U40"/>
    <mergeCell ref="A5:A7"/>
    <mergeCell ref="T5:T7"/>
    <mergeCell ref="U5:U7"/>
    <mergeCell ref="A39:B40"/>
    <mergeCell ref="H39:M40"/>
  </mergeCells>
  <pageMargins left="0.75" right="0.75" top="1" bottom="1" header="0.5" footer="0.5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0"/>
  <sheetViews>
    <sheetView topLeftCell="A33" workbookViewId="0">
      <selection activeCell="A33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91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23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93">
        <v>129917.6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93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20">
        <v>14</v>
      </c>
      <c r="B30" s="34">
        <v>44530</v>
      </c>
      <c r="C30" s="22"/>
      <c r="D30" s="35"/>
      <c r="E30" s="24"/>
      <c r="F30" s="24"/>
      <c r="G30" s="33"/>
      <c r="H30" s="36"/>
      <c r="I30" s="26"/>
      <c r="J30" s="26"/>
      <c r="K30" s="26"/>
      <c r="L30" s="26"/>
      <c r="M30" s="26">
        <v>25000</v>
      </c>
      <c r="N30" s="65" t="s">
        <v>88</v>
      </c>
      <c r="O30" s="26"/>
      <c r="P30" s="65"/>
      <c r="Q30" s="91" t="s">
        <v>81</v>
      </c>
      <c r="R30" s="9">
        <v>50000</v>
      </c>
      <c r="S30" s="9"/>
      <c r="T30" s="93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20"/>
      <c r="B31" s="34"/>
      <c r="C31" s="22"/>
      <c r="D31" s="35"/>
      <c r="E31" s="24"/>
      <c r="F31" s="24"/>
      <c r="G31" s="33"/>
      <c r="H31" s="36"/>
      <c r="I31" s="26"/>
      <c r="J31" s="26"/>
      <c r="K31" s="26"/>
      <c r="L31" s="26"/>
      <c r="M31" s="26">
        <v>50</v>
      </c>
      <c r="N31" s="65" t="s">
        <v>71</v>
      </c>
      <c r="O31" s="26"/>
      <c r="P31" s="65"/>
      <c r="Q31" s="91"/>
      <c r="R31" s="9"/>
      <c r="S31" s="9"/>
      <c r="T31" s="93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4" customHeight="1" spans="1:16384">
      <c r="A32" s="20">
        <v>15</v>
      </c>
      <c r="B32" s="34">
        <v>44531</v>
      </c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26">
        <v>50</v>
      </c>
      <c r="N32" s="65" t="s">
        <v>71</v>
      </c>
      <c r="O32" s="26"/>
      <c r="P32" s="65"/>
      <c r="Q32" s="91" t="s">
        <v>89</v>
      </c>
      <c r="R32" s="9"/>
      <c r="S32" s="9"/>
      <c r="T32" s="93">
        <v>9320</v>
      </c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45" customHeight="1" spans="1:16384">
      <c r="A33" s="20">
        <v>16</v>
      </c>
      <c r="B33" s="34">
        <v>44552</v>
      </c>
      <c r="C33" s="22"/>
      <c r="D33" s="35"/>
      <c r="E33" s="24"/>
      <c r="F33" s="24"/>
      <c r="G33" s="33"/>
      <c r="H33" s="36"/>
      <c r="I33" s="26"/>
      <c r="J33" s="26"/>
      <c r="K33" s="26"/>
      <c r="L33" s="26"/>
      <c r="M33" s="26"/>
      <c r="N33" s="65"/>
      <c r="O33" s="26"/>
      <c r="P33" s="65"/>
      <c r="Q33" s="91" t="s">
        <v>90</v>
      </c>
      <c r="R33" s="9"/>
      <c r="S33" s="9"/>
      <c r="T33" s="93">
        <v>11500</v>
      </c>
      <c r="U33" s="9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43" customHeight="1" spans="1:16384">
      <c r="A34" s="115">
        <v>17</v>
      </c>
      <c r="B34" s="116">
        <v>44552</v>
      </c>
      <c r="C34" s="41"/>
      <c r="D34" s="42">
        <v>150000</v>
      </c>
      <c r="E34" s="43" t="s">
        <v>51</v>
      </c>
      <c r="F34" s="118" t="s">
        <v>52</v>
      </c>
      <c r="G34" s="44"/>
      <c r="H34" s="45"/>
      <c r="I34" s="72"/>
      <c r="J34" s="72"/>
      <c r="K34" s="72"/>
      <c r="L34" s="72"/>
      <c r="M34" s="72">
        <v>350</v>
      </c>
      <c r="N34" s="74" t="s">
        <v>71</v>
      </c>
      <c r="O34" s="72">
        <v>-132628.83</v>
      </c>
      <c r="P34" s="74" t="s">
        <v>92</v>
      </c>
      <c r="Q34" s="96" t="s">
        <v>93</v>
      </c>
      <c r="R34" s="97">
        <v>47884</v>
      </c>
      <c r="S34" s="97"/>
      <c r="T34" s="114">
        <v>47884</v>
      </c>
      <c r="U34" s="9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41" customHeight="1" spans="1:16384">
      <c r="A35" s="115"/>
      <c r="B35" s="116"/>
      <c r="C35" s="41"/>
      <c r="D35" s="42"/>
      <c r="E35" s="43"/>
      <c r="F35" s="43"/>
      <c r="G35" s="44"/>
      <c r="H35" s="45"/>
      <c r="I35" s="72"/>
      <c r="J35" s="72"/>
      <c r="K35" s="72"/>
      <c r="L35" s="72"/>
      <c r="M35" s="72">
        <v>42000</v>
      </c>
      <c r="N35" s="74" t="s">
        <v>94</v>
      </c>
      <c r="O35" s="72"/>
      <c r="P35" s="74"/>
      <c r="Q35" s="96" t="s">
        <v>95</v>
      </c>
      <c r="R35" s="97">
        <v>12000</v>
      </c>
      <c r="S35" s="97"/>
      <c r="T35" s="114">
        <v>12000</v>
      </c>
      <c r="U35" s="9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45" customHeight="1" spans="1:16384">
      <c r="A36" s="115"/>
      <c r="B36" s="116"/>
      <c r="C36" s="41"/>
      <c r="D36" s="42"/>
      <c r="E36" s="43"/>
      <c r="F36" s="43"/>
      <c r="G36" s="44"/>
      <c r="H36" s="45"/>
      <c r="I36" s="72"/>
      <c r="J36" s="72"/>
      <c r="K36" s="72"/>
      <c r="L36" s="72"/>
      <c r="M36" s="72">
        <v>130</v>
      </c>
      <c r="N36" s="74" t="s">
        <v>96</v>
      </c>
      <c r="O36" s="72"/>
      <c r="P36" s="74"/>
      <c r="Q36" s="96" t="s">
        <v>97</v>
      </c>
      <c r="R36" s="97">
        <v>49000</v>
      </c>
      <c r="S36" s="97"/>
      <c r="T36" s="114">
        <v>49000</v>
      </c>
      <c r="U36" s="9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ht="46" customHeight="1" spans="1:16384">
      <c r="A37" s="115"/>
      <c r="B37" s="116"/>
      <c r="C37" s="41"/>
      <c r="D37" s="42"/>
      <c r="E37" s="43"/>
      <c r="F37" s="43"/>
      <c r="G37" s="44"/>
      <c r="H37" s="45"/>
      <c r="I37" s="72"/>
      <c r="J37" s="72"/>
      <c r="K37" s="72"/>
      <c r="L37" s="72"/>
      <c r="M37" s="72"/>
      <c r="N37" s="74"/>
      <c r="O37" s="72"/>
      <c r="P37" s="74"/>
      <c r="Q37" s="96" t="s">
        <v>98</v>
      </c>
      <c r="R37" s="97">
        <v>130750</v>
      </c>
      <c r="S37" s="97"/>
      <c r="T37" s="114">
        <v>130750</v>
      </c>
      <c r="U37" s="9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ht="44" customHeight="1" spans="1:16384">
      <c r="A38" s="115"/>
      <c r="B38" s="116"/>
      <c r="C38" s="41"/>
      <c r="D38" s="42"/>
      <c r="E38" s="43"/>
      <c r="F38" s="43"/>
      <c r="G38" s="44"/>
      <c r="H38" s="45"/>
      <c r="I38" s="72"/>
      <c r="J38" s="72"/>
      <c r="K38" s="72"/>
      <c r="L38" s="72"/>
      <c r="M38" s="72"/>
      <c r="N38" s="74"/>
      <c r="O38" s="72"/>
      <c r="P38" s="74"/>
      <c r="Q38" s="96" t="s">
        <v>99</v>
      </c>
      <c r="R38" s="97">
        <v>55000</v>
      </c>
      <c r="S38" s="97"/>
      <c r="T38" s="114">
        <v>55000</v>
      </c>
      <c r="U38" s="9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ht="47" customHeight="1" spans="1:16384">
      <c r="A39" s="115"/>
      <c r="B39" s="116"/>
      <c r="C39" s="41"/>
      <c r="D39" s="42"/>
      <c r="E39" s="43"/>
      <c r="F39" s="43"/>
      <c r="G39" s="44"/>
      <c r="H39" s="45"/>
      <c r="I39" s="72"/>
      <c r="J39" s="72"/>
      <c r="K39" s="72"/>
      <c r="L39" s="72"/>
      <c r="M39" s="72"/>
      <c r="N39" s="74"/>
      <c r="O39" s="72"/>
      <c r="P39" s="74"/>
      <c r="Q39" s="96" t="s">
        <v>100</v>
      </c>
      <c r="R39" s="97">
        <v>11200</v>
      </c>
      <c r="S39" s="97"/>
      <c r="T39" s="114">
        <v>8006.4</v>
      </c>
      <c r="U39" s="9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ht="47" customHeight="1" spans="1:16384">
      <c r="A40" s="115"/>
      <c r="B40" s="116"/>
      <c r="C40" s="41"/>
      <c r="D40" s="42"/>
      <c r="E40" s="43"/>
      <c r="F40" s="43"/>
      <c r="G40" s="44"/>
      <c r="H40" s="45"/>
      <c r="I40" s="72"/>
      <c r="J40" s="72"/>
      <c r="K40" s="72"/>
      <c r="L40" s="72"/>
      <c r="M40" s="72"/>
      <c r="N40" s="74"/>
      <c r="O40" s="72"/>
      <c r="P40" s="74"/>
      <c r="Q40" s="96" t="s">
        <v>101</v>
      </c>
      <c r="R40" s="97">
        <v>52256</v>
      </c>
      <c r="S40" s="97"/>
      <c r="T40" s="114">
        <v>52256</v>
      </c>
      <c r="U40" s="9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ht="31" customHeight="1" spans="1:16384">
      <c r="A41" s="115"/>
      <c r="B41" s="116"/>
      <c r="C41" s="41"/>
      <c r="D41" s="42"/>
      <c r="E41" s="43"/>
      <c r="F41" s="43"/>
      <c r="G41" s="44"/>
      <c r="H41" s="45"/>
      <c r="I41" s="72"/>
      <c r="J41" s="72"/>
      <c r="K41" s="72"/>
      <c r="L41" s="72"/>
      <c r="M41" s="72"/>
      <c r="N41" s="74"/>
      <c r="O41" s="72"/>
      <c r="P41" s="74"/>
      <c r="Q41" s="96"/>
      <c r="R41" s="97"/>
      <c r="S41" s="97"/>
      <c r="T41" s="114"/>
      <c r="U41" s="9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ht="30" customHeight="1" spans="1:16384">
      <c r="A42" s="6" t="s">
        <v>55</v>
      </c>
      <c r="B42" s="6"/>
      <c r="C42" s="52">
        <f>SUM(C8:C41)</f>
        <v>2736762</v>
      </c>
      <c r="D42" s="50">
        <f>SUM(D8:D41)</f>
        <v>828745.12</v>
      </c>
      <c r="E42" s="51"/>
      <c r="F42" s="51"/>
      <c r="G42" s="51"/>
      <c r="H42" s="52" t="s">
        <v>56</v>
      </c>
      <c r="I42" s="66">
        <f>SUM(I8:I41)</f>
        <v>54735.24</v>
      </c>
      <c r="J42" s="51"/>
      <c r="K42" s="66">
        <f>SUM(K8:K41)</f>
        <v>85936.83</v>
      </c>
      <c r="L42" s="66"/>
      <c r="M42" s="66">
        <f>SUM(M8:M41)</f>
        <v>69330</v>
      </c>
      <c r="N42" s="52" t="s">
        <v>56</v>
      </c>
      <c r="O42" s="66">
        <f>SUM(O8:O41)</f>
        <v>0</v>
      </c>
      <c r="P42" s="52" t="s">
        <v>56</v>
      </c>
      <c r="Q42" s="52" t="s">
        <v>56</v>
      </c>
      <c r="R42" s="52"/>
      <c r="S42" s="52"/>
      <c r="T42" s="66">
        <f>SUM(T8:T41)</f>
        <v>3348707.77</v>
      </c>
      <c r="U42" s="95">
        <f>D42+C42-T42-I42-K42-M42-O42</f>
        <v>6797.2800000001</v>
      </c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="1" customFormat="1" ht="30" customHeight="1" spans="1:16384">
      <c r="A43" s="98" t="s">
        <v>57</v>
      </c>
      <c r="B43" s="98"/>
      <c r="C43" s="98" t="s">
        <v>58</v>
      </c>
      <c r="D43" s="98"/>
      <c r="E43" s="98"/>
      <c r="F43" s="99">
        <f>O43</f>
        <v>354896.4</v>
      </c>
      <c r="G43" s="100"/>
      <c r="H43" s="101" t="s">
        <v>59</v>
      </c>
      <c r="I43" s="104"/>
      <c r="J43" s="104"/>
      <c r="K43" s="104"/>
      <c r="L43" s="104"/>
      <c r="M43" s="105"/>
      <c r="N43" s="98" t="s">
        <v>60</v>
      </c>
      <c r="O43" s="106">
        <f>T34+T35+T36+T37+T38+T39+T40</f>
        <v>354896.4</v>
      </c>
      <c r="P43" s="107"/>
      <c r="Q43" s="107"/>
      <c r="R43" s="107"/>
      <c r="S43" s="107"/>
      <c r="T43" s="107"/>
      <c r="U43" s="112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="1" customFormat="1" ht="30" customHeight="1" spans="1:16384">
      <c r="A44" s="98"/>
      <c r="B44" s="98"/>
      <c r="C44" s="98" t="s">
        <v>61</v>
      </c>
      <c r="D44" s="98"/>
      <c r="E44" s="98"/>
      <c r="F44" s="99">
        <v>0</v>
      </c>
      <c r="G44" s="100"/>
      <c r="H44" s="102"/>
      <c r="I44" s="108"/>
      <c r="J44" s="108"/>
      <c r="K44" s="108"/>
      <c r="L44" s="108"/>
      <c r="M44" s="109"/>
      <c r="N44" s="98" t="s">
        <v>62</v>
      </c>
      <c r="O44" s="110">
        <f>O43</f>
        <v>354896.4</v>
      </c>
      <c r="P44" s="111"/>
      <c r="Q44" s="111"/>
      <c r="R44" s="111"/>
      <c r="S44" s="111"/>
      <c r="T44" s="111"/>
      <c r="U44" s="113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="1" customFormat="1" spans="2:16384">
      <c r="B45" s="2"/>
      <c r="E45" s="3"/>
      <c r="F45" s="3"/>
      <c r="G45" s="3"/>
      <c r="I45" s="3"/>
      <c r="J45" s="3"/>
      <c r="M45" s="3"/>
      <c r="T45" s="3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="1" customFormat="1" spans="2:16384">
      <c r="B46" s="2"/>
      <c r="E46" s="3"/>
      <c r="F46" s="3"/>
      <c r="G46" s="3"/>
      <c r="I46" s="3"/>
      <c r="J46" s="3"/>
      <c r="M46" s="3"/>
      <c r="T46" s="3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  <row r="47" s="1" customFormat="1" spans="2:16384">
      <c r="B47" s="2"/>
      <c r="E47" s="3"/>
      <c r="F47" s="3"/>
      <c r="G47" s="3"/>
      <c r="I47" s="3"/>
      <c r="J47" s="3"/>
      <c r="M47" s="3"/>
      <c r="T47" s="3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s="1" customFormat="1" spans="2:16384">
      <c r="B48" s="2"/>
      <c r="E48" s="3"/>
      <c r="F48" s="3"/>
      <c r="G48" s="3"/>
      <c r="I48" s="3"/>
      <c r="J48" s="3"/>
      <c r="M48" s="3"/>
      <c r="T48" s="3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s="1" customFormat="1" spans="2:16384">
      <c r="B49" s="2"/>
      <c r="E49" s="3"/>
      <c r="F49" s="3"/>
      <c r="G49" s="3"/>
      <c r="I49" s="3"/>
      <c r="J49" s="3"/>
      <c r="M49" s="3"/>
      <c r="T49" s="3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  <c r="XFD49" s="4"/>
    </row>
    <row r="50" s="1" customFormat="1" spans="2:16384">
      <c r="B50" s="103"/>
      <c r="E50" s="3"/>
      <c r="F50" s="3"/>
      <c r="G50" s="3"/>
      <c r="I50" s="3"/>
      <c r="J50" s="3"/>
      <c r="M50" s="3"/>
      <c r="T50" s="3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  <c r="XFD50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42:B42"/>
    <mergeCell ref="C43:E43"/>
    <mergeCell ref="F43:G43"/>
    <mergeCell ref="O43:U43"/>
    <mergeCell ref="C44:E44"/>
    <mergeCell ref="F44:G44"/>
    <mergeCell ref="O44:U44"/>
    <mergeCell ref="A5:A7"/>
    <mergeCell ref="T5:T7"/>
    <mergeCell ref="U5:U7"/>
    <mergeCell ref="A43:B44"/>
    <mergeCell ref="H43:M44"/>
  </mergeCells>
  <pageMargins left="0.75" right="0.75" top="1" bottom="1" header="0.5" footer="0.5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5"/>
  <sheetViews>
    <sheetView topLeftCell="G37" workbookViewId="0">
      <selection activeCell="G37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3.2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91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23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93">
        <v>129917.6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93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20">
        <v>14</v>
      </c>
      <c r="B30" s="34">
        <v>44530</v>
      </c>
      <c r="C30" s="22"/>
      <c r="D30" s="35"/>
      <c r="E30" s="24"/>
      <c r="F30" s="24"/>
      <c r="G30" s="33"/>
      <c r="H30" s="36"/>
      <c r="I30" s="26"/>
      <c r="J30" s="26"/>
      <c r="K30" s="26"/>
      <c r="L30" s="26"/>
      <c r="M30" s="26">
        <v>25000</v>
      </c>
      <c r="N30" s="65" t="s">
        <v>88</v>
      </c>
      <c r="O30" s="26"/>
      <c r="P30" s="65"/>
      <c r="Q30" s="91" t="s">
        <v>81</v>
      </c>
      <c r="R30" s="9">
        <v>50000</v>
      </c>
      <c r="S30" s="9"/>
      <c r="T30" s="93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20"/>
      <c r="B31" s="34"/>
      <c r="C31" s="22"/>
      <c r="D31" s="35"/>
      <c r="E31" s="24"/>
      <c r="F31" s="24"/>
      <c r="G31" s="33"/>
      <c r="H31" s="36"/>
      <c r="I31" s="26"/>
      <c r="J31" s="26"/>
      <c r="K31" s="26"/>
      <c r="L31" s="26"/>
      <c r="M31" s="26">
        <v>50</v>
      </c>
      <c r="N31" s="65" t="s">
        <v>71</v>
      </c>
      <c r="O31" s="26"/>
      <c r="P31" s="65"/>
      <c r="Q31" s="91"/>
      <c r="R31" s="9"/>
      <c r="S31" s="9"/>
      <c r="T31" s="93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4" customHeight="1" spans="1:16384">
      <c r="A32" s="20">
        <v>15</v>
      </c>
      <c r="B32" s="34">
        <v>44531</v>
      </c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26">
        <v>50</v>
      </c>
      <c r="N32" s="65" t="s">
        <v>71</v>
      </c>
      <c r="O32" s="26"/>
      <c r="P32" s="65"/>
      <c r="Q32" s="91" t="s">
        <v>89</v>
      </c>
      <c r="R32" s="9"/>
      <c r="S32" s="9"/>
      <c r="T32" s="93">
        <v>9320</v>
      </c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45" customHeight="1" spans="1:16384">
      <c r="A33" s="20">
        <v>16</v>
      </c>
      <c r="B33" s="34">
        <v>44552</v>
      </c>
      <c r="C33" s="22"/>
      <c r="D33" s="35"/>
      <c r="E33" s="24"/>
      <c r="F33" s="24"/>
      <c r="G33" s="33"/>
      <c r="H33" s="36"/>
      <c r="I33" s="26"/>
      <c r="J33" s="26"/>
      <c r="K33" s="26"/>
      <c r="L33" s="26"/>
      <c r="M33" s="26"/>
      <c r="N33" s="65"/>
      <c r="O33" s="26"/>
      <c r="P33" s="65"/>
      <c r="Q33" s="91" t="s">
        <v>90</v>
      </c>
      <c r="R33" s="9"/>
      <c r="S33" s="9"/>
      <c r="T33" s="93">
        <v>11500</v>
      </c>
      <c r="U33" s="9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43" customHeight="1" spans="1:16384">
      <c r="A34" s="20">
        <v>17</v>
      </c>
      <c r="B34" s="34">
        <v>44552</v>
      </c>
      <c r="C34" s="22"/>
      <c r="D34" s="35">
        <v>150000</v>
      </c>
      <c r="E34" s="24" t="s">
        <v>51</v>
      </c>
      <c r="F34" s="25" t="s">
        <v>52</v>
      </c>
      <c r="G34" s="33"/>
      <c r="H34" s="36"/>
      <c r="I34" s="26"/>
      <c r="J34" s="26"/>
      <c r="K34" s="26"/>
      <c r="L34" s="26"/>
      <c r="M34" s="26">
        <v>350</v>
      </c>
      <c r="N34" s="65" t="s">
        <v>71</v>
      </c>
      <c r="O34" s="26">
        <v>-132628.83</v>
      </c>
      <c r="P34" s="65" t="s">
        <v>92</v>
      </c>
      <c r="Q34" s="91" t="s">
        <v>93</v>
      </c>
      <c r="R34" s="9">
        <v>47884</v>
      </c>
      <c r="S34" s="9"/>
      <c r="T34" s="93">
        <v>47884</v>
      </c>
      <c r="U34" s="9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41" customHeight="1" spans="1:16384">
      <c r="A35" s="20"/>
      <c r="B35" s="34"/>
      <c r="C35" s="22"/>
      <c r="D35" s="35"/>
      <c r="E35" s="24"/>
      <c r="F35" s="24"/>
      <c r="G35" s="33"/>
      <c r="H35" s="36"/>
      <c r="I35" s="26"/>
      <c r="J35" s="26"/>
      <c r="K35" s="26"/>
      <c r="L35" s="26"/>
      <c r="M35" s="26">
        <v>42000</v>
      </c>
      <c r="N35" s="65" t="s">
        <v>94</v>
      </c>
      <c r="O35" s="26"/>
      <c r="P35" s="65"/>
      <c r="Q35" s="91" t="s">
        <v>95</v>
      </c>
      <c r="R35" s="9">
        <v>12000</v>
      </c>
      <c r="S35" s="9"/>
      <c r="T35" s="93">
        <v>12000</v>
      </c>
      <c r="U35" s="9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45" customHeight="1" spans="1:16384">
      <c r="A36" s="20"/>
      <c r="B36" s="34"/>
      <c r="C36" s="22"/>
      <c r="D36" s="35"/>
      <c r="E36" s="24"/>
      <c r="F36" s="24"/>
      <c r="G36" s="33"/>
      <c r="H36" s="36"/>
      <c r="I36" s="26"/>
      <c r="J36" s="26"/>
      <c r="K36" s="26"/>
      <c r="L36" s="26"/>
      <c r="M36" s="26">
        <v>130</v>
      </c>
      <c r="N36" s="65" t="s">
        <v>96</v>
      </c>
      <c r="O36" s="26"/>
      <c r="P36" s="65"/>
      <c r="Q36" s="91" t="s">
        <v>97</v>
      </c>
      <c r="R36" s="9">
        <v>49000</v>
      </c>
      <c r="S36" s="9"/>
      <c r="T36" s="93">
        <v>49000</v>
      </c>
      <c r="U36" s="9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ht="46" customHeight="1" spans="1:16384">
      <c r="A37" s="20"/>
      <c r="B37" s="34"/>
      <c r="C37" s="22"/>
      <c r="D37" s="35"/>
      <c r="E37" s="24"/>
      <c r="F37" s="24"/>
      <c r="G37" s="33"/>
      <c r="H37" s="36"/>
      <c r="I37" s="26"/>
      <c r="J37" s="26"/>
      <c r="K37" s="26"/>
      <c r="L37" s="26"/>
      <c r="M37" s="26"/>
      <c r="N37" s="65"/>
      <c r="O37" s="26"/>
      <c r="P37" s="65"/>
      <c r="Q37" s="91" t="s">
        <v>98</v>
      </c>
      <c r="R37" s="9">
        <v>130750</v>
      </c>
      <c r="S37" s="9"/>
      <c r="T37" s="93">
        <v>130750</v>
      </c>
      <c r="U37" s="9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ht="44" customHeight="1" spans="1:16384">
      <c r="A38" s="20"/>
      <c r="B38" s="34"/>
      <c r="C38" s="22"/>
      <c r="D38" s="35"/>
      <c r="E38" s="24"/>
      <c r="F38" s="24"/>
      <c r="G38" s="33"/>
      <c r="H38" s="36"/>
      <c r="I38" s="26"/>
      <c r="J38" s="26"/>
      <c r="K38" s="26"/>
      <c r="L38" s="26"/>
      <c r="M38" s="26"/>
      <c r="N38" s="65"/>
      <c r="O38" s="26"/>
      <c r="P38" s="65"/>
      <c r="Q38" s="91" t="s">
        <v>99</v>
      </c>
      <c r="R38" s="9">
        <v>55000</v>
      </c>
      <c r="S38" s="9"/>
      <c r="T38" s="93">
        <v>55000</v>
      </c>
      <c r="U38" s="9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ht="47" customHeight="1" spans="1:16384">
      <c r="A39" s="20"/>
      <c r="B39" s="34"/>
      <c r="C39" s="22"/>
      <c r="D39" s="35"/>
      <c r="E39" s="24"/>
      <c r="F39" s="24"/>
      <c r="G39" s="33"/>
      <c r="H39" s="36"/>
      <c r="I39" s="26"/>
      <c r="J39" s="26"/>
      <c r="K39" s="26"/>
      <c r="L39" s="26"/>
      <c r="M39" s="26"/>
      <c r="N39" s="65"/>
      <c r="O39" s="26"/>
      <c r="P39" s="65"/>
      <c r="Q39" s="91" t="s">
        <v>100</v>
      </c>
      <c r="R39" s="9">
        <v>11200</v>
      </c>
      <c r="S39" s="9"/>
      <c r="T39" s="93">
        <v>8006.4</v>
      </c>
      <c r="U39" s="9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ht="47" customHeight="1" spans="1:16384">
      <c r="A40" s="20"/>
      <c r="B40" s="34"/>
      <c r="C40" s="22"/>
      <c r="D40" s="35"/>
      <c r="E40" s="24"/>
      <c r="F40" s="24"/>
      <c r="G40" s="33"/>
      <c r="H40" s="36"/>
      <c r="I40" s="26"/>
      <c r="J40" s="26"/>
      <c r="K40" s="26"/>
      <c r="L40" s="26"/>
      <c r="M40" s="26"/>
      <c r="N40" s="65"/>
      <c r="O40" s="26"/>
      <c r="P40" s="65"/>
      <c r="Q40" s="91" t="s">
        <v>101</v>
      </c>
      <c r="R40" s="9">
        <v>52256</v>
      </c>
      <c r="S40" s="9"/>
      <c r="T40" s="93">
        <v>52256</v>
      </c>
      <c r="U40" s="9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ht="44" customHeight="1" spans="1:16384">
      <c r="A41" s="115">
        <v>18</v>
      </c>
      <c r="B41" s="116">
        <v>44575</v>
      </c>
      <c r="C41" s="41"/>
      <c r="D41" s="117">
        <v>39623</v>
      </c>
      <c r="E41" s="43" t="s">
        <v>51</v>
      </c>
      <c r="F41" s="118" t="s">
        <v>52</v>
      </c>
      <c r="G41" s="44"/>
      <c r="H41" s="45"/>
      <c r="I41" s="72"/>
      <c r="J41" s="72"/>
      <c r="K41" s="72"/>
      <c r="L41" s="72"/>
      <c r="M41" s="72">
        <v>100</v>
      </c>
      <c r="N41" s="74" t="s">
        <v>71</v>
      </c>
      <c r="O41" s="72"/>
      <c r="P41" s="74"/>
      <c r="Q41" s="96" t="s">
        <v>102</v>
      </c>
      <c r="R41" s="97"/>
      <c r="S41" s="97"/>
      <c r="T41" s="114">
        <v>6123</v>
      </c>
      <c r="U41" s="9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ht="45" customHeight="1" spans="1:16384">
      <c r="A42" s="115"/>
      <c r="B42" s="116"/>
      <c r="C42" s="41"/>
      <c r="D42" s="42"/>
      <c r="E42" s="43"/>
      <c r="F42" s="43"/>
      <c r="G42" s="44"/>
      <c r="H42" s="45"/>
      <c r="I42" s="72"/>
      <c r="J42" s="72"/>
      <c r="K42" s="72"/>
      <c r="L42" s="72"/>
      <c r="M42" s="72"/>
      <c r="N42" s="74"/>
      <c r="O42" s="72"/>
      <c r="P42" s="74"/>
      <c r="Q42" s="96" t="s">
        <v>103</v>
      </c>
      <c r="R42" s="97">
        <v>33500</v>
      </c>
      <c r="S42" s="97"/>
      <c r="T42" s="114">
        <v>33500</v>
      </c>
      <c r="U42" s="9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="1" customFormat="1" ht="47" customHeight="1" spans="1:16384">
      <c r="A43" s="115"/>
      <c r="B43" s="116"/>
      <c r="C43" s="41"/>
      <c r="D43" s="42"/>
      <c r="E43" s="43"/>
      <c r="F43" s="43"/>
      <c r="G43" s="44"/>
      <c r="H43" s="45"/>
      <c r="I43" s="72"/>
      <c r="J43" s="72"/>
      <c r="K43" s="72"/>
      <c r="L43" s="72"/>
      <c r="M43" s="72"/>
      <c r="N43" s="74"/>
      <c r="O43" s="72"/>
      <c r="P43" s="74"/>
      <c r="Q43" s="96"/>
      <c r="R43" s="97"/>
      <c r="S43" s="97"/>
      <c r="T43" s="114"/>
      <c r="U43" s="9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="1" customFormat="1" ht="47" customHeight="1" spans="1:16384">
      <c r="A44" s="115"/>
      <c r="B44" s="116"/>
      <c r="C44" s="41"/>
      <c r="D44" s="42"/>
      <c r="E44" s="43"/>
      <c r="F44" s="43"/>
      <c r="G44" s="44"/>
      <c r="H44" s="45"/>
      <c r="I44" s="72"/>
      <c r="J44" s="72"/>
      <c r="K44" s="72"/>
      <c r="L44" s="72"/>
      <c r="M44" s="72"/>
      <c r="N44" s="74"/>
      <c r="O44" s="72"/>
      <c r="P44" s="74"/>
      <c r="Q44" s="96"/>
      <c r="R44" s="97"/>
      <c r="S44" s="97"/>
      <c r="T44" s="114"/>
      <c r="U44" s="9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="1" customFormat="1" ht="47" customHeight="1" spans="1:16384">
      <c r="A45" s="115"/>
      <c r="B45" s="116"/>
      <c r="C45" s="41"/>
      <c r="D45" s="42"/>
      <c r="E45" s="43"/>
      <c r="F45" s="43"/>
      <c r="G45" s="44"/>
      <c r="H45" s="45"/>
      <c r="I45" s="72"/>
      <c r="J45" s="72"/>
      <c r="K45" s="72"/>
      <c r="L45" s="72"/>
      <c r="M45" s="72"/>
      <c r="N45" s="74"/>
      <c r="O45" s="72"/>
      <c r="P45" s="74"/>
      <c r="Q45" s="96"/>
      <c r="R45" s="97"/>
      <c r="S45" s="97"/>
      <c r="T45" s="114"/>
      <c r="U45" s="9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="1" customFormat="1" ht="31" customHeight="1" spans="1:16384">
      <c r="A46" s="115"/>
      <c r="B46" s="116"/>
      <c r="C46" s="41"/>
      <c r="D46" s="42"/>
      <c r="E46" s="43"/>
      <c r="F46" s="43"/>
      <c r="G46" s="44"/>
      <c r="H46" s="45"/>
      <c r="I46" s="72"/>
      <c r="J46" s="72"/>
      <c r="K46" s="72"/>
      <c r="L46" s="72"/>
      <c r="M46" s="72"/>
      <c r="N46" s="74"/>
      <c r="O46" s="72"/>
      <c r="P46" s="74"/>
      <c r="Q46" s="96"/>
      <c r="R46" s="97"/>
      <c r="S46" s="97"/>
      <c r="T46" s="114"/>
      <c r="U46" s="9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  <row r="47" s="1" customFormat="1" ht="30" customHeight="1" spans="1:16384">
      <c r="A47" s="6" t="s">
        <v>55</v>
      </c>
      <c r="B47" s="6"/>
      <c r="C47" s="52">
        <f>SUM(C8:C46)</f>
        <v>2736762</v>
      </c>
      <c r="D47" s="50">
        <f>SUM(D8:D46)</f>
        <v>868368.12</v>
      </c>
      <c r="E47" s="51"/>
      <c r="F47" s="51"/>
      <c r="G47" s="51"/>
      <c r="H47" s="52" t="s">
        <v>56</v>
      </c>
      <c r="I47" s="66">
        <f>SUM(I8:I46)</f>
        <v>54735.24</v>
      </c>
      <c r="J47" s="51"/>
      <c r="K47" s="66">
        <f>SUM(K8:K46)</f>
        <v>85936.83</v>
      </c>
      <c r="L47" s="66"/>
      <c r="M47" s="66">
        <f>SUM(M8:M46)</f>
        <v>69430</v>
      </c>
      <c r="N47" s="52" t="s">
        <v>56</v>
      </c>
      <c r="O47" s="66">
        <f>SUM(O8:O46)</f>
        <v>0</v>
      </c>
      <c r="P47" s="52" t="s">
        <v>56</v>
      </c>
      <c r="Q47" s="52" t="s">
        <v>56</v>
      </c>
      <c r="R47" s="52"/>
      <c r="S47" s="52"/>
      <c r="T47" s="66">
        <f>SUM(T8:T46)</f>
        <v>3388330.77</v>
      </c>
      <c r="U47" s="95">
        <f>D47+C47-T47-I47-K47-M47-O47</f>
        <v>6697.2800000001</v>
      </c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s="1" customFormat="1" ht="30" customHeight="1" spans="1:16384">
      <c r="A48" s="98" t="s">
        <v>57</v>
      </c>
      <c r="B48" s="98"/>
      <c r="C48" s="98" t="s">
        <v>58</v>
      </c>
      <c r="D48" s="98"/>
      <c r="E48" s="98"/>
      <c r="F48" s="99">
        <f>O48</f>
        <v>39623</v>
      </c>
      <c r="G48" s="100"/>
      <c r="H48" s="101" t="s">
        <v>59</v>
      </c>
      <c r="I48" s="104"/>
      <c r="J48" s="104"/>
      <c r="K48" s="104"/>
      <c r="L48" s="104"/>
      <c r="M48" s="105"/>
      <c r="N48" s="98" t="s">
        <v>60</v>
      </c>
      <c r="O48" s="106">
        <f>T41+T42</f>
        <v>39623</v>
      </c>
      <c r="P48" s="107"/>
      <c r="Q48" s="107"/>
      <c r="R48" s="107"/>
      <c r="S48" s="107"/>
      <c r="T48" s="107"/>
      <c r="U48" s="112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s="1" customFormat="1" ht="30" customHeight="1" spans="1:16384">
      <c r="A49" s="98"/>
      <c r="B49" s="98"/>
      <c r="C49" s="98" t="s">
        <v>61</v>
      </c>
      <c r="D49" s="98"/>
      <c r="E49" s="98"/>
      <c r="F49" s="99">
        <v>0</v>
      </c>
      <c r="G49" s="100"/>
      <c r="H49" s="102"/>
      <c r="I49" s="108"/>
      <c r="J49" s="108"/>
      <c r="K49" s="108"/>
      <c r="L49" s="108"/>
      <c r="M49" s="109"/>
      <c r="N49" s="98" t="s">
        <v>62</v>
      </c>
      <c r="O49" s="110">
        <f>O48</f>
        <v>39623</v>
      </c>
      <c r="P49" s="111"/>
      <c r="Q49" s="111"/>
      <c r="R49" s="111"/>
      <c r="S49" s="111"/>
      <c r="T49" s="111"/>
      <c r="U49" s="113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  <c r="XFD49" s="4"/>
    </row>
    <row r="50" s="1" customFormat="1" spans="2:16384">
      <c r="B50" s="2"/>
      <c r="E50" s="3"/>
      <c r="F50" s="3"/>
      <c r="G50" s="3"/>
      <c r="I50" s="3"/>
      <c r="J50" s="3"/>
      <c r="M50" s="3"/>
      <c r="T50" s="3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  <c r="XFD50" s="4"/>
    </row>
    <row r="51" s="1" customFormat="1" spans="2:16384">
      <c r="B51" s="2"/>
      <c r="E51" s="3"/>
      <c r="F51" s="3"/>
      <c r="G51" s="3"/>
      <c r="I51" s="3"/>
      <c r="J51" s="3"/>
      <c r="M51" s="3"/>
      <c r="T51" s="3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  <c r="XFD51" s="4"/>
    </row>
    <row r="52" s="1" customFormat="1" spans="2:16384">
      <c r="B52" s="2"/>
      <c r="E52" s="3"/>
      <c r="F52" s="3"/>
      <c r="G52" s="3"/>
      <c r="I52" s="3"/>
      <c r="J52" s="3"/>
      <c r="M52" s="3"/>
      <c r="T52" s="3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="1" customFormat="1" spans="2:16384">
      <c r="B53" s="2"/>
      <c r="E53" s="3"/>
      <c r="F53" s="3"/>
      <c r="G53" s="3"/>
      <c r="I53" s="3"/>
      <c r="J53" s="3"/>
      <c r="M53" s="3"/>
      <c r="T53" s="3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  <c r="XFD53" s="4"/>
    </row>
    <row r="54" s="1" customFormat="1" spans="2:16384">
      <c r="B54" s="2"/>
      <c r="E54" s="3"/>
      <c r="F54" s="3"/>
      <c r="G54" s="3"/>
      <c r="I54" s="3"/>
      <c r="J54" s="3"/>
      <c r="M54" s="3"/>
      <c r="T54" s="3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  <c r="XFB54" s="4"/>
      <c r="XFC54" s="4"/>
      <c r="XFD54" s="4"/>
    </row>
    <row r="55" s="1" customFormat="1" spans="2:16384">
      <c r="B55" s="103"/>
      <c r="E55" s="3"/>
      <c r="F55" s="3"/>
      <c r="G55" s="3"/>
      <c r="I55" s="3"/>
      <c r="J55" s="3"/>
      <c r="M55" s="3"/>
      <c r="T55" s="3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47:B47"/>
    <mergeCell ref="C48:E48"/>
    <mergeCell ref="F48:G48"/>
    <mergeCell ref="O48:U48"/>
    <mergeCell ref="C49:E49"/>
    <mergeCell ref="F49:G49"/>
    <mergeCell ref="O49:U49"/>
    <mergeCell ref="A5:A7"/>
    <mergeCell ref="T5:T7"/>
    <mergeCell ref="U5:U7"/>
    <mergeCell ref="A48:B49"/>
    <mergeCell ref="H48:M49"/>
  </mergeCells>
  <pageMargins left="0.75" right="0.75" top="1" bottom="1" header="0.5" footer="0.5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3"/>
  <sheetViews>
    <sheetView topLeftCell="G43" workbookViewId="0">
      <selection activeCell="G43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3.2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91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23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93">
        <v>129917.6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93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20">
        <v>14</v>
      </c>
      <c r="B30" s="34">
        <v>44530</v>
      </c>
      <c r="C30" s="22"/>
      <c r="D30" s="35"/>
      <c r="E30" s="24"/>
      <c r="F30" s="24"/>
      <c r="G30" s="33"/>
      <c r="H30" s="36"/>
      <c r="I30" s="26"/>
      <c r="J30" s="26"/>
      <c r="K30" s="26"/>
      <c r="L30" s="26"/>
      <c r="M30" s="26">
        <v>25000</v>
      </c>
      <c r="N30" s="65" t="s">
        <v>88</v>
      </c>
      <c r="O30" s="26"/>
      <c r="P30" s="65"/>
      <c r="Q30" s="91" t="s">
        <v>81</v>
      </c>
      <c r="R30" s="9">
        <v>50000</v>
      </c>
      <c r="S30" s="9"/>
      <c r="T30" s="93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20"/>
      <c r="B31" s="34"/>
      <c r="C31" s="22"/>
      <c r="D31" s="35"/>
      <c r="E31" s="24"/>
      <c r="F31" s="24"/>
      <c r="G31" s="33"/>
      <c r="H31" s="36"/>
      <c r="I31" s="26"/>
      <c r="J31" s="26"/>
      <c r="K31" s="26"/>
      <c r="L31" s="26"/>
      <c r="M31" s="26">
        <v>50</v>
      </c>
      <c r="N31" s="65" t="s">
        <v>71</v>
      </c>
      <c r="O31" s="26"/>
      <c r="P31" s="65"/>
      <c r="Q31" s="91"/>
      <c r="R31" s="9"/>
      <c r="S31" s="9"/>
      <c r="T31" s="93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4" customHeight="1" spans="1:16384">
      <c r="A32" s="20">
        <v>15</v>
      </c>
      <c r="B32" s="34">
        <v>44531</v>
      </c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26">
        <v>50</v>
      </c>
      <c r="N32" s="65" t="s">
        <v>71</v>
      </c>
      <c r="O32" s="26"/>
      <c r="P32" s="65"/>
      <c r="Q32" s="91" t="s">
        <v>89</v>
      </c>
      <c r="R32" s="9"/>
      <c r="S32" s="9"/>
      <c r="T32" s="93">
        <v>9320</v>
      </c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45" customHeight="1" spans="1:16384">
      <c r="A33" s="20">
        <v>16</v>
      </c>
      <c r="B33" s="34">
        <v>44552</v>
      </c>
      <c r="C33" s="22"/>
      <c r="D33" s="35"/>
      <c r="E33" s="24"/>
      <c r="F33" s="24"/>
      <c r="G33" s="33"/>
      <c r="H33" s="36"/>
      <c r="I33" s="26"/>
      <c r="J33" s="26"/>
      <c r="K33" s="26"/>
      <c r="L33" s="26"/>
      <c r="M33" s="26"/>
      <c r="N33" s="65"/>
      <c r="O33" s="26"/>
      <c r="P33" s="65"/>
      <c r="Q33" s="91" t="s">
        <v>90</v>
      </c>
      <c r="R33" s="9"/>
      <c r="S33" s="9"/>
      <c r="T33" s="93">
        <v>11500</v>
      </c>
      <c r="U33" s="9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43" customHeight="1" spans="1:16384">
      <c r="A34" s="20">
        <v>17</v>
      </c>
      <c r="B34" s="34">
        <v>44552</v>
      </c>
      <c r="C34" s="22"/>
      <c r="D34" s="35">
        <v>150000</v>
      </c>
      <c r="E34" s="24" t="s">
        <v>51</v>
      </c>
      <c r="F34" s="25" t="s">
        <v>52</v>
      </c>
      <c r="G34" s="33"/>
      <c r="H34" s="36"/>
      <c r="I34" s="26"/>
      <c r="J34" s="26"/>
      <c r="K34" s="26"/>
      <c r="L34" s="26"/>
      <c r="M34" s="26">
        <v>350</v>
      </c>
      <c r="N34" s="65" t="s">
        <v>71</v>
      </c>
      <c r="O34" s="26">
        <v>-132628.83</v>
      </c>
      <c r="P34" s="65" t="s">
        <v>92</v>
      </c>
      <c r="Q34" s="91" t="s">
        <v>93</v>
      </c>
      <c r="R34" s="9">
        <v>47884</v>
      </c>
      <c r="S34" s="9"/>
      <c r="T34" s="93">
        <v>47884</v>
      </c>
      <c r="U34" s="9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41" customHeight="1" spans="1:16384">
      <c r="A35" s="20"/>
      <c r="B35" s="34"/>
      <c r="C35" s="22"/>
      <c r="D35" s="35"/>
      <c r="E35" s="24"/>
      <c r="F35" s="24"/>
      <c r="G35" s="33"/>
      <c r="H35" s="36"/>
      <c r="I35" s="26"/>
      <c r="J35" s="26"/>
      <c r="K35" s="26"/>
      <c r="L35" s="26"/>
      <c r="M35" s="26">
        <v>42000</v>
      </c>
      <c r="N35" s="65" t="s">
        <v>94</v>
      </c>
      <c r="O35" s="26"/>
      <c r="P35" s="65"/>
      <c r="Q35" s="91" t="s">
        <v>95</v>
      </c>
      <c r="R35" s="9">
        <v>12000</v>
      </c>
      <c r="S35" s="9"/>
      <c r="T35" s="93">
        <v>12000</v>
      </c>
      <c r="U35" s="9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45" customHeight="1" spans="1:16384">
      <c r="A36" s="20"/>
      <c r="B36" s="34"/>
      <c r="C36" s="22"/>
      <c r="D36" s="35"/>
      <c r="E36" s="24"/>
      <c r="F36" s="24"/>
      <c r="G36" s="33"/>
      <c r="H36" s="36"/>
      <c r="I36" s="26"/>
      <c r="J36" s="26"/>
      <c r="K36" s="26"/>
      <c r="L36" s="26"/>
      <c r="M36" s="26">
        <v>130</v>
      </c>
      <c r="N36" s="65" t="s">
        <v>96</v>
      </c>
      <c r="O36" s="26"/>
      <c r="P36" s="65"/>
      <c r="Q36" s="91" t="s">
        <v>97</v>
      </c>
      <c r="R36" s="9">
        <v>49000</v>
      </c>
      <c r="S36" s="9"/>
      <c r="T36" s="93">
        <v>49000</v>
      </c>
      <c r="U36" s="9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ht="46" customHeight="1" spans="1:16384">
      <c r="A37" s="20"/>
      <c r="B37" s="34"/>
      <c r="C37" s="22"/>
      <c r="D37" s="35"/>
      <c r="E37" s="24"/>
      <c r="F37" s="24"/>
      <c r="G37" s="33"/>
      <c r="H37" s="36"/>
      <c r="I37" s="26"/>
      <c r="J37" s="26"/>
      <c r="K37" s="26"/>
      <c r="L37" s="26"/>
      <c r="M37" s="26"/>
      <c r="N37" s="65"/>
      <c r="O37" s="26"/>
      <c r="P37" s="65"/>
      <c r="Q37" s="91" t="s">
        <v>98</v>
      </c>
      <c r="R37" s="9">
        <v>130750</v>
      </c>
      <c r="S37" s="9"/>
      <c r="T37" s="93">
        <v>130750</v>
      </c>
      <c r="U37" s="9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ht="44" customHeight="1" spans="1:16384">
      <c r="A38" s="20"/>
      <c r="B38" s="34"/>
      <c r="C38" s="22"/>
      <c r="D38" s="35"/>
      <c r="E38" s="24"/>
      <c r="F38" s="24"/>
      <c r="G38" s="33"/>
      <c r="H38" s="36"/>
      <c r="I38" s="26"/>
      <c r="J38" s="26"/>
      <c r="K38" s="26"/>
      <c r="L38" s="26"/>
      <c r="M38" s="26"/>
      <c r="N38" s="65"/>
      <c r="O38" s="26"/>
      <c r="P38" s="65"/>
      <c r="Q38" s="91" t="s">
        <v>99</v>
      </c>
      <c r="R38" s="9">
        <v>55000</v>
      </c>
      <c r="S38" s="9"/>
      <c r="T38" s="93">
        <v>55000</v>
      </c>
      <c r="U38" s="9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ht="47" customHeight="1" spans="1:16384">
      <c r="A39" s="20"/>
      <c r="B39" s="34"/>
      <c r="C39" s="22"/>
      <c r="D39" s="35"/>
      <c r="E39" s="24"/>
      <c r="F39" s="24"/>
      <c r="G39" s="33"/>
      <c r="H39" s="36"/>
      <c r="I39" s="26"/>
      <c r="J39" s="26"/>
      <c r="K39" s="26"/>
      <c r="L39" s="26"/>
      <c r="M39" s="26"/>
      <c r="N39" s="65"/>
      <c r="O39" s="26"/>
      <c r="P39" s="65"/>
      <c r="Q39" s="91" t="s">
        <v>100</v>
      </c>
      <c r="R39" s="9">
        <v>11200</v>
      </c>
      <c r="S39" s="9"/>
      <c r="T39" s="93">
        <v>8006.4</v>
      </c>
      <c r="U39" s="9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ht="47" customHeight="1" spans="1:16384">
      <c r="A40" s="20"/>
      <c r="B40" s="34"/>
      <c r="C40" s="22"/>
      <c r="D40" s="35"/>
      <c r="E40" s="24"/>
      <c r="F40" s="24"/>
      <c r="G40" s="33"/>
      <c r="H40" s="36"/>
      <c r="I40" s="26"/>
      <c r="J40" s="26"/>
      <c r="K40" s="26"/>
      <c r="L40" s="26"/>
      <c r="M40" s="26"/>
      <c r="N40" s="65"/>
      <c r="O40" s="26"/>
      <c r="P40" s="65"/>
      <c r="Q40" s="91" t="s">
        <v>101</v>
      </c>
      <c r="R40" s="9">
        <v>52256</v>
      </c>
      <c r="S40" s="9"/>
      <c r="T40" s="93">
        <v>52256</v>
      </c>
      <c r="U40" s="9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ht="44" customHeight="1" spans="1:16384">
      <c r="A41" s="20">
        <v>18</v>
      </c>
      <c r="B41" s="34">
        <v>44575</v>
      </c>
      <c r="C41" s="22"/>
      <c r="D41" s="46">
        <v>39623</v>
      </c>
      <c r="E41" s="24" t="s">
        <v>51</v>
      </c>
      <c r="F41" s="25" t="s">
        <v>52</v>
      </c>
      <c r="G41" s="33"/>
      <c r="H41" s="36"/>
      <c r="I41" s="26"/>
      <c r="J41" s="26"/>
      <c r="K41" s="26"/>
      <c r="L41" s="26"/>
      <c r="M41" s="26">
        <v>100</v>
      </c>
      <c r="N41" s="65" t="s">
        <v>71</v>
      </c>
      <c r="O41" s="26"/>
      <c r="P41" s="65"/>
      <c r="Q41" s="91" t="s">
        <v>102</v>
      </c>
      <c r="R41" s="9"/>
      <c r="S41" s="9"/>
      <c r="T41" s="93">
        <v>6123</v>
      </c>
      <c r="U41" s="9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ht="45" customHeight="1" spans="1:16384">
      <c r="A42" s="20"/>
      <c r="B42" s="34"/>
      <c r="C42" s="22"/>
      <c r="D42" s="35"/>
      <c r="E42" s="24"/>
      <c r="F42" s="24"/>
      <c r="G42" s="33"/>
      <c r="H42" s="36"/>
      <c r="I42" s="26"/>
      <c r="J42" s="26"/>
      <c r="K42" s="26"/>
      <c r="L42" s="26"/>
      <c r="M42" s="26"/>
      <c r="N42" s="65"/>
      <c r="O42" s="26"/>
      <c r="P42" s="65"/>
      <c r="Q42" s="91" t="s">
        <v>103</v>
      </c>
      <c r="R42" s="9">
        <v>33500</v>
      </c>
      <c r="S42" s="9"/>
      <c r="T42" s="93">
        <v>33500</v>
      </c>
      <c r="U42" s="9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="1" customFormat="1" ht="27" customHeight="1" spans="1:16384">
      <c r="A43" s="53">
        <v>19</v>
      </c>
      <c r="B43" s="54">
        <v>44588</v>
      </c>
      <c r="C43" s="55">
        <v>1915734</v>
      </c>
      <c r="D43" s="117"/>
      <c r="E43" s="43" t="s">
        <v>72</v>
      </c>
      <c r="F43" s="43" t="s">
        <v>73</v>
      </c>
      <c r="G43" s="44"/>
      <c r="H43" s="45">
        <v>0.02</v>
      </c>
      <c r="I43" s="72">
        <v>54735.24</v>
      </c>
      <c r="J43" s="72"/>
      <c r="K43" s="72">
        <v>27367.62</v>
      </c>
      <c r="L43" s="72"/>
      <c r="M43" s="72">
        <v>400</v>
      </c>
      <c r="N43" s="74" t="s">
        <v>71</v>
      </c>
      <c r="O43" s="72"/>
      <c r="P43" s="74"/>
      <c r="Q43" s="96" t="s">
        <v>104</v>
      </c>
      <c r="R43" s="97">
        <v>2013326.03</v>
      </c>
      <c r="S43" s="97"/>
      <c r="T43" s="114">
        <v>821028</v>
      </c>
      <c r="U43" s="9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="1" customFormat="1" ht="44" customHeight="1" spans="1:16384">
      <c r="A44" s="115"/>
      <c r="B44" s="116"/>
      <c r="C44" s="55">
        <v>821028</v>
      </c>
      <c r="D44" s="42"/>
      <c r="E44" s="43" t="s">
        <v>67</v>
      </c>
      <c r="F44" s="43" t="s">
        <v>68</v>
      </c>
      <c r="G44" s="44"/>
      <c r="H44" s="45"/>
      <c r="I44" s="72"/>
      <c r="J44" s="72"/>
      <c r="K44" s="72">
        <v>58569.22</v>
      </c>
      <c r="L44" s="72"/>
      <c r="M44" s="72">
        <v>496</v>
      </c>
      <c r="N44" s="74" t="s">
        <v>105</v>
      </c>
      <c r="O44" s="72"/>
      <c r="P44" s="74"/>
      <c r="Q44" s="96" t="s">
        <v>106</v>
      </c>
      <c r="R44" s="97">
        <v>51250</v>
      </c>
      <c r="S44" s="97"/>
      <c r="T44" s="114">
        <v>51250</v>
      </c>
      <c r="U44" s="9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="1" customFormat="1" ht="42" customHeight="1" spans="1:16384">
      <c r="A45" s="115"/>
      <c r="B45" s="116"/>
      <c r="C45" s="55"/>
      <c r="D45" s="42">
        <v>-400000</v>
      </c>
      <c r="E45" s="43" t="s">
        <v>107</v>
      </c>
      <c r="F45" s="43"/>
      <c r="G45" s="44"/>
      <c r="H45" s="45"/>
      <c r="I45" s="72"/>
      <c r="J45" s="72"/>
      <c r="K45" s="72"/>
      <c r="L45" s="72"/>
      <c r="M45" s="72">
        <v>100</v>
      </c>
      <c r="N45" s="74" t="s">
        <v>71</v>
      </c>
      <c r="O45" s="72"/>
      <c r="P45" s="74"/>
      <c r="Q45" s="96" t="s">
        <v>79</v>
      </c>
      <c r="R45" s="97">
        <v>10800</v>
      </c>
      <c r="S45" s="97"/>
      <c r="T45" s="114">
        <v>10800</v>
      </c>
      <c r="U45" s="9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="1" customFormat="1" ht="42" customHeight="1" spans="1:16384">
      <c r="A46" s="115"/>
      <c r="B46" s="116"/>
      <c r="C46" s="55"/>
      <c r="D46" s="42"/>
      <c r="E46" s="43"/>
      <c r="F46" s="43"/>
      <c r="G46" s="44"/>
      <c r="H46" s="45"/>
      <c r="I46" s="72"/>
      <c r="J46" s="72"/>
      <c r="K46" s="72"/>
      <c r="L46" s="72"/>
      <c r="M46" s="72">
        <v>150</v>
      </c>
      <c r="N46" s="74" t="s">
        <v>71</v>
      </c>
      <c r="O46" s="72"/>
      <c r="P46" s="74"/>
      <c r="Q46" s="96" t="s">
        <v>108</v>
      </c>
      <c r="R46" s="97">
        <v>163000</v>
      </c>
      <c r="S46" s="97"/>
      <c r="T46" s="114">
        <v>161000</v>
      </c>
      <c r="U46" s="9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  <row r="47" s="1" customFormat="1" ht="42" customHeight="1" spans="1:16384">
      <c r="A47" s="115"/>
      <c r="B47" s="116"/>
      <c r="C47" s="55"/>
      <c r="D47" s="42"/>
      <c r="E47" s="43"/>
      <c r="F47" s="43"/>
      <c r="G47" s="44"/>
      <c r="H47" s="45"/>
      <c r="I47" s="72"/>
      <c r="J47" s="72"/>
      <c r="K47" s="72"/>
      <c r="L47" s="72"/>
      <c r="M47" s="72"/>
      <c r="N47" s="74"/>
      <c r="O47" s="72"/>
      <c r="P47" s="74"/>
      <c r="Q47" s="96" t="s">
        <v>109</v>
      </c>
      <c r="R47" s="97">
        <v>200283.88</v>
      </c>
      <c r="S47" s="97"/>
      <c r="T47" s="114">
        <v>200283.88</v>
      </c>
      <c r="U47" s="9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s="1" customFormat="1" ht="45" customHeight="1" spans="1:16384">
      <c r="A48" s="115"/>
      <c r="B48" s="116"/>
      <c r="C48" s="55"/>
      <c r="D48" s="42"/>
      <c r="E48" s="43"/>
      <c r="F48" s="43"/>
      <c r="G48" s="44"/>
      <c r="H48" s="45"/>
      <c r="I48" s="72"/>
      <c r="J48" s="72"/>
      <c r="K48" s="72"/>
      <c r="L48" s="72"/>
      <c r="M48" s="72"/>
      <c r="N48" s="74"/>
      <c r="O48" s="72"/>
      <c r="P48" s="74"/>
      <c r="Q48" s="96" t="s">
        <v>110</v>
      </c>
      <c r="R48" s="97">
        <v>12600</v>
      </c>
      <c r="S48" s="97"/>
      <c r="T48" s="114">
        <v>12600</v>
      </c>
      <c r="U48" s="9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s="1" customFormat="1" ht="45" customHeight="1" spans="1:16384">
      <c r="A49" s="115"/>
      <c r="B49" s="116"/>
      <c r="C49" s="55"/>
      <c r="D49" s="42"/>
      <c r="E49" s="43"/>
      <c r="F49" s="43"/>
      <c r="G49" s="44"/>
      <c r="H49" s="45"/>
      <c r="I49" s="72"/>
      <c r="J49" s="72"/>
      <c r="K49" s="72"/>
      <c r="L49" s="72"/>
      <c r="M49" s="72"/>
      <c r="N49" s="74"/>
      <c r="O49" s="72"/>
      <c r="P49" s="74"/>
      <c r="Q49" s="96" t="s">
        <v>111</v>
      </c>
      <c r="R49" s="97">
        <v>28479</v>
      </c>
      <c r="S49" s="97"/>
      <c r="T49" s="114">
        <v>28479</v>
      </c>
      <c r="U49" s="9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  <c r="XFD49" s="4"/>
    </row>
    <row r="50" s="1" customFormat="1" ht="45" customHeight="1" spans="1:16384">
      <c r="A50" s="115"/>
      <c r="B50" s="116"/>
      <c r="C50" s="55"/>
      <c r="D50" s="42"/>
      <c r="E50" s="43"/>
      <c r="F50" s="43"/>
      <c r="G50" s="44"/>
      <c r="H50" s="45"/>
      <c r="I50" s="72"/>
      <c r="J50" s="72"/>
      <c r="K50" s="72"/>
      <c r="L50" s="72"/>
      <c r="M50" s="72"/>
      <c r="N50" s="74"/>
      <c r="O50" s="72"/>
      <c r="P50" s="74"/>
      <c r="Q50" s="96" t="s">
        <v>112</v>
      </c>
      <c r="R50" s="97">
        <v>110000</v>
      </c>
      <c r="S50" s="97"/>
      <c r="T50" s="114">
        <v>110000</v>
      </c>
      <c r="U50" s="9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  <c r="XFD50" s="4"/>
    </row>
    <row r="51" s="1" customFormat="1" ht="47" customHeight="1" spans="1:16384">
      <c r="A51" s="115"/>
      <c r="B51" s="116"/>
      <c r="C51" s="55"/>
      <c r="D51" s="42"/>
      <c r="E51" s="43"/>
      <c r="F51" s="43"/>
      <c r="G51" s="44"/>
      <c r="H51" s="45"/>
      <c r="I51" s="72"/>
      <c r="J51" s="72"/>
      <c r="K51" s="72"/>
      <c r="L51" s="72"/>
      <c r="M51" s="72"/>
      <c r="N51" s="74"/>
      <c r="O51" s="72"/>
      <c r="P51" s="74"/>
      <c r="Q51" s="96" t="s">
        <v>113</v>
      </c>
      <c r="R51" s="97">
        <v>245813.18</v>
      </c>
      <c r="S51" s="97"/>
      <c r="T51" s="114">
        <v>196650.54</v>
      </c>
      <c r="U51" s="9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  <c r="XFD51" s="4"/>
    </row>
    <row r="52" s="1" customFormat="1" ht="47" customHeight="1" spans="1:16384">
      <c r="A52" s="115"/>
      <c r="B52" s="116"/>
      <c r="C52" s="55"/>
      <c r="D52" s="42"/>
      <c r="E52" s="43"/>
      <c r="F52" s="43"/>
      <c r="G52" s="44"/>
      <c r="H52" s="45"/>
      <c r="I52" s="72"/>
      <c r="J52" s="72"/>
      <c r="K52" s="72"/>
      <c r="L52" s="72"/>
      <c r="M52" s="72"/>
      <c r="N52" s="74"/>
      <c r="O52" s="72"/>
      <c r="P52" s="74"/>
      <c r="Q52" s="96" t="s">
        <v>114</v>
      </c>
      <c r="R52" s="97">
        <v>63996</v>
      </c>
      <c r="S52" s="97"/>
      <c r="T52" s="114">
        <v>40000</v>
      </c>
      <c r="U52" s="9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="1" customFormat="1" ht="47" customHeight="1" spans="1:16384">
      <c r="A53" s="115"/>
      <c r="B53" s="116"/>
      <c r="C53" s="41"/>
      <c r="D53" s="42"/>
      <c r="E53" s="43"/>
      <c r="F53" s="43"/>
      <c r="G53" s="44"/>
      <c r="H53" s="45"/>
      <c r="I53" s="72"/>
      <c r="J53" s="72"/>
      <c r="K53" s="72"/>
      <c r="L53" s="72"/>
      <c r="M53" s="72"/>
      <c r="N53" s="74"/>
      <c r="O53" s="72"/>
      <c r="P53" s="74"/>
      <c r="Q53" s="96"/>
      <c r="R53" s="97"/>
      <c r="S53" s="97"/>
      <c r="T53" s="114"/>
      <c r="U53" s="9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  <c r="XFD53" s="4"/>
    </row>
    <row r="54" s="1" customFormat="1" ht="31" customHeight="1" spans="1:16384">
      <c r="A54" s="115"/>
      <c r="B54" s="116"/>
      <c r="C54" s="41"/>
      <c r="D54" s="42"/>
      <c r="E54" s="43"/>
      <c r="F54" s="43"/>
      <c r="G54" s="44"/>
      <c r="H54" s="45"/>
      <c r="I54" s="72"/>
      <c r="J54" s="72"/>
      <c r="K54" s="72"/>
      <c r="L54" s="72"/>
      <c r="M54" s="72"/>
      <c r="N54" s="74"/>
      <c r="O54" s="72"/>
      <c r="P54" s="74"/>
      <c r="Q54" s="96"/>
      <c r="R54" s="97"/>
      <c r="S54" s="97"/>
      <c r="T54" s="114"/>
      <c r="U54" s="9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  <c r="XFB54" s="4"/>
      <c r="XFC54" s="4"/>
      <c r="XFD54" s="4"/>
    </row>
    <row r="55" s="1" customFormat="1" ht="30" customHeight="1" spans="1:16384">
      <c r="A55" s="6" t="s">
        <v>55</v>
      </c>
      <c r="B55" s="6"/>
      <c r="C55" s="52">
        <f>SUM(C8:C54)</f>
        <v>5473524</v>
      </c>
      <c r="D55" s="50">
        <f>SUM(D8:D54)</f>
        <v>468368.12</v>
      </c>
      <c r="E55" s="51"/>
      <c r="F55" s="51"/>
      <c r="G55" s="51"/>
      <c r="H55" s="52" t="s">
        <v>56</v>
      </c>
      <c r="I55" s="66">
        <f>SUM(I8:I54)</f>
        <v>109470.48</v>
      </c>
      <c r="J55" s="51"/>
      <c r="K55" s="66">
        <f>SUM(K8:K54)</f>
        <v>171873.67</v>
      </c>
      <c r="L55" s="66"/>
      <c r="M55" s="66">
        <f>SUM(M8:M54)</f>
        <v>70576</v>
      </c>
      <c r="N55" s="52" t="s">
        <v>56</v>
      </c>
      <c r="O55" s="66">
        <f>SUM(O8:O54)</f>
        <v>0</v>
      </c>
      <c r="P55" s="52" t="s">
        <v>56</v>
      </c>
      <c r="Q55" s="52" t="s">
        <v>56</v>
      </c>
      <c r="R55" s="52"/>
      <c r="S55" s="52"/>
      <c r="T55" s="66">
        <f>SUM(T8:T54)</f>
        <v>5020422.19</v>
      </c>
      <c r="U55" s="95">
        <f>D55+C55-T55-I55-K55-M55-O55</f>
        <v>569549.78</v>
      </c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  <row r="56" s="1" customFormat="1" ht="30" customHeight="1" spans="1:16384">
      <c r="A56" s="98" t="s">
        <v>57</v>
      </c>
      <c r="B56" s="98"/>
      <c r="C56" s="98" t="s">
        <v>58</v>
      </c>
      <c r="D56" s="98"/>
      <c r="E56" s="98"/>
      <c r="F56" s="99">
        <f>O56</f>
        <v>2032091.42</v>
      </c>
      <c r="G56" s="100"/>
      <c r="H56" s="101" t="s">
        <v>59</v>
      </c>
      <c r="I56" s="104"/>
      <c r="J56" s="104"/>
      <c r="K56" s="104"/>
      <c r="L56" s="104"/>
      <c r="M56" s="105"/>
      <c r="N56" s="98" t="s">
        <v>60</v>
      </c>
      <c r="O56" s="106">
        <f>T43+T44+T45+T46+T47+T48+T49+T50+T51+T52-D45</f>
        <v>2032091.42</v>
      </c>
      <c r="P56" s="107"/>
      <c r="Q56" s="107"/>
      <c r="R56" s="107"/>
      <c r="S56" s="107"/>
      <c r="T56" s="107"/>
      <c r="U56" s="112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s="1" customFormat="1" ht="30" customHeight="1" spans="1:16384">
      <c r="A57" s="98"/>
      <c r="B57" s="98"/>
      <c r="C57" s="98" t="s">
        <v>61</v>
      </c>
      <c r="D57" s="98"/>
      <c r="E57" s="98"/>
      <c r="F57" s="99">
        <v>0</v>
      </c>
      <c r="G57" s="100"/>
      <c r="H57" s="102"/>
      <c r="I57" s="108"/>
      <c r="J57" s="108"/>
      <c r="K57" s="108"/>
      <c r="L57" s="108"/>
      <c r="M57" s="109"/>
      <c r="N57" s="98" t="s">
        <v>62</v>
      </c>
      <c r="O57" s="110">
        <f>O56</f>
        <v>2032091.42</v>
      </c>
      <c r="P57" s="111"/>
      <c r="Q57" s="111"/>
      <c r="R57" s="111"/>
      <c r="S57" s="111"/>
      <c r="T57" s="111"/>
      <c r="U57" s="113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  <c r="XFD57" s="4"/>
    </row>
    <row r="58" s="1" customFormat="1" spans="2:16384">
      <c r="B58" s="2"/>
      <c r="E58" s="3"/>
      <c r="F58" s="3"/>
      <c r="G58" s="3"/>
      <c r="I58" s="3"/>
      <c r="J58" s="3"/>
      <c r="M58" s="3"/>
      <c r="T58" s="3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4"/>
      <c r="XFD58" s="4"/>
    </row>
    <row r="59" s="1" customFormat="1" spans="2:16384">
      <c r="B59" s="2"/>
      <c r="E59" s="3"/>
      <c r="F59" s="3"/>
      <c r="G59" s="3"/>
      <c r="I59" s="3"/>
      <c r="J59" s="3"/>
      <c r="M59" s="3"/>
      <c r="T59" s="3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4"/>
      <c r="XFD59" s="4"/>
    </row>
    <row r="60" s="1" customFormat="1" spans="2:16384">
      <c r="B60" s="2"/>
      <c r="E60" s="3"/>
      <c r="F60" s="3"/>
      <c r="G60" s="3"/>
      <c r="I60" s="3"/>
      <c r="J60" s="3"/>
      <c r="M60" s="3"/>
      <c r="T60" s="3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="1" customFormat="1" spans="2:16384">
      <c r="B61" s="2"/>
      <c r="E61" s="3"/>
      <c r="F61" s="3"/>
      <c r="G61" s="3"/>
      <c r="I61" s="3"/>
      <c r="J61" s="3"/>
      <c r="M61" s="3"/>
      <c r="T61" s="3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  <c r="XFD61" s="4"/>
    </row>
    <row r="62" s="1" customFormat="1" spans="2:16384">
      <c r="B62" s="2"/>
      <c r="E62" s="3"/>
      <c r="F62" s="3"/>
      <c r="G62" s="3"/>
      <c r="I62" s="3"/>
      <c r="J62" s="3"/>
      <c r="M62" s="3"/>
      <c r="T62" s="3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  <c r="XFD62" s="4"/>
    </row>
    <row r="63" s="1" customFormat="1" spans="2:16384">
      <c r="B63" s="103"/>
      <c r="E63" s="3"/>
      <c r="F63" s="3"/>
      <c r="G63" s="3"/>
      <c r="I63" s="3"/>
      <c r="J63" s="3"/>
      <c r="M63" s="3"/>
      <c r="T63" s="3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  <c r="XFD6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55:B55"/>
    <mergeCell ref="C56:E56"/>
    <mergeCell ref="F56:G56"/>
    <mergeCell ref="O56:U56"/>
    <mergeCell ref="C57:E57"/>
    <mergeCell ref="F57:G57"/>
    <mergeCell ref="O57:U57"/>
    <mergeCell ref="A5:A7"/>
    <mergeCell ref="T5:T7"/>
    <mergeCell ref="U5:U7"/>
    <mergeCell ref="A56:B57"/>
    <mergeCell ref="H56:M5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115">
        <v>2</v>
      </c>
      <c r="B9" s="134">
        <v>44316</v>
      </c>
      <c r="C9" s="137"/>
      <c r="D9" s="119">
        <v>200000</v>
      </c>
      <c r="E9" s="43" t="s">
        <v>51</v>
      </c>
      <c r="F9" s="118" t="s">
        <v>52</v>
      </c>
      <c r="G9" s="125"/>
      <c r="H9" s="126"/>
      <c r="I9" s="72"/>
      <c r="J9" s="121"/>
      <c r="K9" s="128"/>
      <c r="L9" s="128"/>
      <c r="M9" s="72"/>
      <c r="N9" s="74" t="s">
        <v>53</v>
      </c>
      <c r="O9" s="75"/>
      <c r="P9" s="97"/>
      <c r="Q9" s="129" t="s">
        <v>63</v>
      </c>
      <c r="R9" s="97">
        <v>506000</v>
      </c>
      <c r="S9" s="97"/>
      <c r="T9" s="13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115"/>
      <c r="B10" s="134"/>
      <c r="C10" s="41"/>
      <c r="D10" s="119"/>
      <c r="E10" s="43"/>
      <c r="F10" s="43"/>
      <c r="G10" s="125"/>
      <c r="H10" s="126"/>
      <c r="I10" s="72"/>
      <c r="J10" s="127"/>
      <c r="K10" s="115"/>
      <c r="L10" s="115"/>
      <c r="M10" s="72"/>
      <c r="N10" s="74"/>
      <c r="O10" s="75"/>
      <c r="P10" s="97"/>
      <c r="Q10" s="129"/>
      <c r="R10" s="97"/>
      <c r="S10" s="97"/>
      <c r="T10" s="130"/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115"/>
      <c r="B11" s="134"/>
      <c r="C11" s="137"/>
      <c r="D11" s="119"/>
      <c r="E11" s="43"/>
      <c r="F11" s="43"/>
      <c r="G11" s="127"/>
      <c r="H11" s="126"/>
      <c r="I11" s="72"/>
      <c r="J11" s="121"/>
      <c r="K11" s="128"/>
      <c r="L11" s="128"/>
      <c r="M11" s="72"/>
      <c r="N11" s="74"/>
      <c r="O11" s="138"/>
      <c r="P11" s="136"/>
      <c r="Q11" s="129"/>
      <c r="R11" s="97"/>
      <c r="S11" s="97"/>
      <c r="T11" s="130"/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115"/>
      <c r="B12" s="134"/>
      <c r="C12" s="41"/>
      <c r="D12" s="119"/>
      <c r="E12" s="118"/>
      <c r="F12" s="43"/>
      <c r="G12" s="127"/>
      <c r="H12" s="126"/>
      <c r="I12" s="72"/>
      <c r="J12" s="127"/>
      <c r="K12" s="115"/>
      <c r="L12" s="115"/>
      <c r="M12" s="72"/>
      <c r="N12" s="74"/>
      <c r="O12" s="75"/>
      <c r="P12" s="97"/>
      <c r="Q12" s="129"/>
      <c r="R12" s="97"/>
      <c r="S12" s="97"/>
      <c r="T12" s="130"/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67"/>
      <c r="L13" s="67"/>
      <c r="M13" s="26"/>
      <c r="N13" s="65"/>
      <c r="O13" s="70"/>
      <c r="P13" s="69"/>
      <c r="Q13" s="89"/>
      <c r="R13" s="9"/>
      <c r="S13" s="9"/>
      <c r="T13" s="90"/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5"/>
      <c r="O14" s="66"/>
      <c r="P14" s="9"/>
      <c r="Q14" s="132"/>
      <c r="R14" s="9"/>
      <c r="S14" s="9"/>
      <c r="T14" s="90"/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115"/>
      <c r="B15" s="54"/>
      <c r="C15" s="41"/>
      <c r="D15" s="133"/>
      <c r="E15" s="43"/>
      <c r="F15" s="43"/>
      <c r="G15" s="127"/>
      <c r="H15" s="126"/>
      <c r="I15" s="72"/>
      <c r="J15" s="127"/>
      <c r="K15" s="128"/>
      <c r="L15" s="128"/>
      <c r="M15" s="72"/>
      <c r="N15" s="74"/>
      <c r="O15" s="75"/>
      <c r="P15" s="97"/>
      <c r="Q15" s="129"/>
      <c r="R15" s="97"/>
      <c r="S15" s="97"/>
      <c r="T15" s="130"/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115"/>
      <c r="B16" s="124"/>
      <c r="C16" s="41"/>
      <c r="D16" s="42"/>
      <c r="E16" s="43"/>
      <c r="F16" s="43"/>
      <c r="G16" s="125"/>
      <c r="H16" s="126"/>
      <c r="I16" s="72"/>
      <c r="J16" s="72"/>
      <c r="K16" s="115"/>
      <c r="L16" s="115"/>
      <c r="M16" s="72"/>
      <c r="N16" s="74"/>
      <c r="O16" s="72"/>
      <c r="P16" s="74"/>
      <c r="Q16" s="131"/>
      <c r="R16" s="97"/>
      <c r="S16" s="97"/>
      <c r="T16" s="114"/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34"/>
      <c r="C17" s="22"/>
      <c r="D17" s="35"/>
      <c r="E17" s="38"/>
      <c r="F17" s="39"/>
      <c r="G17" s="33"/>
      <c r="H17" s="40"/>
      <c r="I17" s="26"/>
      <c r="J17" s="26"/>
      <c r="K17" s="26"/>
      <c r="L17" s="26"/>
      <c r="M17" s="26"/>
      <c r="N17" s="65"/>
      <c r="O17" s="26"/>
      <c r="P17" s="65"/>
      <c r="Q17" s="132"/>
      <c r="R17" s="9"/>
      <c r="S17" s="9"/>
      <c r="T17" s="93"/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132"/>
      <c r="R18" s="9"/>
      <c r="S18" s="9"/>
      <c r="T18" s="93"/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34"/>
      <c r="C19" s="37"/>
      <c r="D19" s="35"/>
      <c r="E19" s="38"/>
      <c r="F19" s="39"/>
      <c r="G19" s="33"/>
      <c r="H19" s="40"/>
      <c r="I19" s="26"/>
      <c r="J19" s="26"/>
      <c r="K19" s="26"/>
      <c r="L19" s="26"/>
      <c r="M19" s="26"/>
      <c r="N19" s="65"/>
      <c r="O19" s="26"/>
      <c r="P19" s="65"/>
      <c r="Q19" s="91"/>
      <c r="R19" s="9"/>
      <c r="S19" s="9"/>
      <c r="T19" s="93"/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/>
      <c r="R20" s="9"/>
      <c r="S20" s="9"/>
      <c r="T20" s="93"/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/>
      <c r="R21" s="9"/>
      <c r="S21" s="9"/>
      <c r="T21" s="93"/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115"/>
      <c r="B22" s="116"/>
      <c r="C22" s="41"/>
      <c r="D22" s="42"/>
      <c r="E22" s="43"/>
      <c r="F22" s="43"/>
      <c r="G22" s="44"/>
      <c r="H22" s="45"/>
      <c r="I22" s="72"/>
      <c r="J22" s="72"/>
      <c r="K22" s="72"/>
      <c r="L22" s="72"/>
      <c r="M22" s="72"/>
      <c r="N22" s="74"/>
      <c r="O22" s="72"/>
      <c r="P22" s="74"/>
      <c r="Q22" s="96"/>
      <c r="R22" s="97"/>
      <c r="S22" s="97"/>
      <c r="T22" s="114"/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115"/>
      <c r="B23" s="116"/>
      <c r="C23" s="41"/>
      <c r="D23" s="42"/>
      <c r="E23" s="43"/>
      <c r="F23" s="43"/>
      <c r="G23" s="44"/>
      <c r="H23" s="45"/>
      <c r="I23" s="72"/>
      <c r="J23" s="72"/>
      <c r="K23" s="72"/>
      <c r="L23" s="72"/>
      <c r="M23" s="72"/>
      <c r="N23" s="74"/>
      <c r="O23" s="72"/>
      <c r="P23" s="74"/>
      <c r="Q23" s="96"/>
      <c r="R23" s="97"/>
      <c r="S23" s="97"/>
      <c r="T23" s="114"/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115"/>
      <c r="B24" s="116"/>
      <c r="C24" s="41"/>
      <c r="D24" s="42"/>
      <c r="E24" s="43"/>
      <c r="F24" s="43"/>
      <c r="G24" s="44"/>
      <c r="H24" s="45"/>
      <c r="I24" s="72"/>
      <c r="J24" s="72"/>
      <c r="K24" s="72"/>
      <c r="L24" s="72"/>
      <c r="M24" s="72"/>
      <c r="N24" s="74"/>
      <c r="O24" s="72"/>
      <c r="P24" s="74"/>
      <c r="Q24" s="96"/>
      <c r="R24" s="97"/>
      <c r="S24" s="97"/>
      <c r="T24" s="114"/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55</v>
      </c>
      <c r="B25" s="6"/>
      <c r="C25" s="52">
        <f>SUM(C8:C24)</f>
        <v>0</v>
      </c>
      <c r="D25" s="50">
        <f>SUM(D8:D24)</f>
        <v>500000</v>
      </c>
      <c r="E25" s="51"/>
      <c r="F25" s="51"/>
      <c r="G25" s="51"/>
      <c r="H25" s="52" t="s">
        <v>56</v>
      </c>
      <c r="I25" s="66">
        <f>SUM(I8:I24)</f>
        <v>0</v>
      </c>
      <c r="J25" s="51"/>
      <c r="K25" s="66">
        <f>SUM(K8:K17)</f>
        <v>0</v>
      </c>
      <c r="L25" s="66"/>
      <c r="M25" s="66">
        <f>SUM(M8:M24)</f>
        <v>0</v>
      </c>
      <c r="N25" s="52" t="s">
        <v>56</v>
      </c>
      <c r="O25" s="66">
        <f>SUM(O8:O24)</f>
        <v>0</v>
      </c>
      <c r="P25" s="52" t="s">
        <v>56</v>
      </c>
      <c r="Q25" s="52" t="s">
        <v>56</v>
      </c>
      <c r="R25" s="52"/>
      <c r="S25" s="52"/>
      <c r="T25" s="66">
        <f>SUM(T8:T24)</f>
        <v>500000</v>
      </c>
      <c r="U25" s="9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98" t="s">
        <v>57</v>
      </c>
      <c r="B26" s="98"/>
      <c r="C26" s="98" t="s">
        <v>58</v>
      </c>
      <c r="D26" s="98"/>
      <c r="E26" s="98"/>
      <c r="F26" s="99">
        <f>O26</f>
        <v>200000</v>
      </c>
      <c r="G26" s="100"/>
      <c r="H26" s="101" t="s">
        <v>59</v>
      </c>
      <c r="I26" s="104"/>
      <c r="J26" s="104"/>
      <c r="K26" s="104"/>
      <c r="L26" s="104"/>
      <c r="M26" s="105"/>
      <c r="N26" s="98" t="s">
        <v>60</v>
      </c>
      <c r="O26" s="106">
        <v>200000</v>
      </c>
      <c r="P26" s="107"/>
      <c r="Q26" s="107"/>
      <c r="R26" s="107"/>
      <c r="S26" s="107"/>
      <c r="T26" s="107"/>
      <c r="U26" s="112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98"/>
      <c r="B27" s="98"/>
      <c r="C27" s="98" t="s">
        <v>61</v>
      </c>
      <c r="D27" s="98"/>
      <c r="E27" s="98"/>
      <c r="F27" s="99">
        <v>0</v>
      </c>
      <c r="G27" s="100"/>
      <c r="H27" s="102"/>
      <c r="I27" s="108"/>
      <c r="J27" s="108"/>
      <c r="K27" s="108"/>
      <c r="L27" s="108"/>
      <c r="M27" s="109"/>
      <c r="N27" s="98" t="s">
        <v>62</v>
      </c>
      <c r="O27" s="110">
        <f>O26</f>
        <v>200000</v>
      </c>
      <c r="P27" s="111"/>
      <c r="Q27" s="111"/>
      <c r="R27" s="111"/>
      <c r="S27" s="111"/>
      <c r="T27" s="111"/>
      <c r="U27" s="11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10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3"/>
  <sheetViews>
    <sheetView topLeftCell="A45" workbookViewId="0">
      <selection activeCell="A4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3.2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91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23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93">
        <v>129917.6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93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20">
        <v>14</v>
      </c>
      <c r="B30" s="34">
        <v>44530</v>
      </c>
      <c r="C30" s="22"/>
      <c r="D30" s="35"/>
      <c r="E30" s="24"/>
      <c r="F30" s="24"/>
      <c r="G30" s="33"/>
      <c r="H30" s="36"/>
      <c r="I30" s="26"/>
      <c r="J30" s="26"/>
      <c r="K30" s="26"/>
      <c r="L30" s="26"/>
      <c r="M30" s="26">
        <v>25000</v>
      </c>
      <c r="N30" s="65" t="s">
        <v>88</v>
      </c>
      <c r="O30" s="26"/>
      <c r="P30" s="65"/>
      <c r="Q30" s="91" t="s">
        <v>81</v>
      </c>
      <c r="R30" s="9">
        <v>50000</v>
      </c>
      <c r="S30" s="9"/>
      <c r="T30" s="93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20"/>
      <c r="B31" s="34"/>
      <c r="C31" s="22"/>
      <c r="D31" s="35"/>
      <c r="E31" s="24"/>
      <c r="F31" s="24"/>
      <c r="G31" s="33"/>
      <c r="H31" s="36"/>
      <c r="I31" s="26"/>
      <c r="J31" s="26"/>
      <c r="K31" s="26"/>
      <c r="L31" s="26"/>
      <c r="M31" s="26">
        <v>50</v>
      </c>
      <c r="N31" s="65" t="s">
        <v>71</v>
      </c>
      <c r="O31" s="26"/>
      <c r="P31" s="65"/>
      <c r="Q31" s="91"/>
      <c r="R31" s="9"/>
      <c r="S31" s="9"/>
      <c r="T31" s="93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4" customHeight="1" spans="1:16384">
      <c r="A32" s="20">
        <v>15</v>
      </c>
      <c r="B32" s="34">
        <v>44531</v>
      </c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26">
        <v>50</v>
      </c>
      <c r="N32" s="65" t="s">
        <v>71</v>
      </c>
      <c r="O32" s="26"/>
      <c r="P32" s="65"/>
      <c r="Q32" s="91" t="s">
        <v>89</v>
      </c>
      <c r="R32" s="9"/>
      <c r="S32" s="9"/>
      <c r="T32" s="93">
        <v>9320</v>
      </c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45" customHeight="1" spans="1:16384">
      <c r="A33" s="20">
        <v>16</v>
      </c>
      <c r="B33" s="34">
        <v>44552</v>
      </c>
      <c r="C33" s="22"/>
      <c r="D33" s="35"/>
      <c r="E33" s="24"/>
      <c r="F33" s="24"/>
      <c r="G33" s="33"/>
      <c r="H33" s="36"/>
      <c r="I33" s="26"/>
      <c r="J33" s="26"/>
      <c r="K33" s="26"/>
      <c r="L33" s="26"/>
      <c r="M33" s="26"/>
      <c r="N33" s="65"/>
      <c r="O33" s="26"/>
      <c r="P33" s="65"/>
      <c r="Q33" s="91" t="s">
        <v>90</v>
      </c>
      <c r="R33" s="9"/>
      <c r="S33" s="9"/>
      <c r="T33" s="93">
        <v>11500</v>
      </c>
      <c r="U33" s="9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43" customHeight="1" spans="1:16384">
      <c r="A34" s="20">
        <v>17</v>
      </c>
      <c r="B34" s="34">
        <v>44552</v>
      </c>
      <c r="C34" s="22"/>
      <c r="D34" s="35">
        <v>150000</v>
      </c>
      <c r="E34" s="24" t="s">
        <v>51</v>
      </c>
      <c r="F34" s="25" t="s">
        <v>52</v>
      </c>
      <c r="G34" s="33"/>
      <c r="H34" s="36"/>
      <c r="I34" s="26"/>
      <c r="J34" s="26"/>
      <c r="K34" s="26"/>
      <c r="L34" s="26"/>
      <c r="M34" s="26">
        <v>350</v>
      </c>
      <c r="N34" s="65" t="s">
        <v>71</v>
      </c>
      <c r="O34" s="26">
        <v>-132628.83</v>
      </c>
      <c r="P34" s="65" t="s">
        <v>92</v>
      </c>
      <c r="Q34" s="91" t="s">
        <v>93</v>
      </c>
      <c r="R34" s="9">
        <v>47884</v>
      </c>
      <c r="S34" s="9"/>
      <c r="T34" s="93">
        <v>47884</v>
      </c>
      <c r="U34" s="9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41" customHeight="1" spans="1:16384">
      <c r="A35" s="20"/>
      <c r="B35" s="34"/>
      <c r="C35" s="22"/>
      <c r="D35" s="35"/>
      <c r="E35" s="24"/>
      <c r="F35" s="24"/>
      <c r="G35" s="33"/>
      <c r="H35" s="36"/>
      <c r="I35" s="26"/>
      <c r="J35" s="26"/>
      <c r="K35" s="26"/>
      <c r="L35" s="26"/>
      <c r="M35" s="26">
        <v>42000</v>
      </c>
      <c r="N35" s="65" t="s">
        <v>94</v>
      </c>
      <c r="O35" s="26"/>
      <c r="P35" s="65"/>
      <c r="Q35" s="91" t="s">
        <v>95</v>
      </c>
      <c r="R35" s="9">
        <v>12000</v>
      </c>
      <c r="S35" s="9"/>
      <c r="T35" s="93">
        <v>12000</v>
      </c>
      <c r="U35" s="9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45" customHeight="1" spans="1:16384">
      <c r="A36" s="20"/>
      <c r="B36" s="34"/>
      <c r="C36" s="22"/>
      <c r="D36" s="35"/>
      <c r="E36" s="24"/>
      <c r="F36" s="24"/>
      <c r="G36" s="33"/>
      <c r="H36" s="36"/>
      <c r="I36" s="26"/>
      <c r="J36" s="26"/>
      <c r="K36" s="26"/>
      <c r="L36" s="26"/>
      <c r="M36" s="26">
        <v>130</v>
      </c>
      <c r="N36" s="65" t="s">
        <v>96</v>
      </c>
      <c r="O36" s="26"/>
      <c r="P36" s="65"/>
      <c r="Q36" s="91" t="s">
        <v>97</v>
      </c>
      <c r="R36" s="9">
        <v>49000</v>
      </c>
      <c r="S36" s="9"/>
      <c r="T36" s="93">
        <v>49000</v>
      </c>
      <c r="U36" s="9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ht="46" customHeight="1" spans="1:16384">
      <c r="A37" s="20"/>
      <c r="B37" s="34"/>
      <c r="C37" s="22"/>
      <c r="D37" s="35"/>
      <c r="E37" s="24"/>
      <c r="F37" s="24"/>
      <c r="G37" s="33"/>
      <c r="H37" s="36"/>
      <c r="I37" s="26"/>
      <c r="J37" s="26"/>
      <c r="K37" s="26"/>
      <c r="L37" s="26"/>
      <c r="M37" s="26"/>
      <c r="N37" s="65"/>
      <c r="O37" s="26"/>
      <c r="P37" s="65"/>
      <c r="Q37" s="91" t="s">
        <v>98</v>
      </c>
      <c r="R37" s="9">
        <v>130750</v>
      </c>
      <c r="S37" s="9"/>
      <c r="T37" s="93">
        <v>130750</v>
      </c>
      <c r="U37" s="9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ht="44" customHeight="1" spans="1:16384">
      <c r="A38" s="20"/>
      <c r="B38" s="34"/>
      <c r="C38" s="22"/>
      <c r="D38" s="35"/>
      <c r="E38" s="24"/>
      <c r="F38" s="24"/>
      <c r="G38" s="33"/>
      <c r="H38" s="36"/>
      <c r="I38" s="26"/>
      <c r="J38" s="26"/>
      <c r="K38" s="26"/>
      <c r="L38" s="26"/>
      <c r="M38" s="26"/>
      <c r="N38" s="65"/>
      <c r="O38" s="26"/>
      <c r="P38" s="65"/>
      <c r="Q38" s="91" t="s">
        <v>99</v>
      </c>
      <c r="R38" s="9">
        <v>55000</v>
      </c>
      <c r="S38" s="9"/>
      <c r="T38" s="93">
        <v>55000</v>
      </c>
      <c r="U38" s="9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ht="47" customHeight="1" spans="1:16384">
      <c r="A39" s="20"/>
      <c r="B39" s="34"/>
      <c r="C39" s="22"/>
      <c r="D39" s="35"/>
      <c r="E39" s="24"/>
      <c r="F39" s="24"/>
      <c r="G39" s="33"/>
      <c r="H39" s="36"/>
      <c r="I39" s="26"/>
      <c r="J39" s="26"/>
      <c r="K39" s="26"/>
      <c r="L39" s="26"/>
      <c r="M39" s="26"/>
      <c r="N39" s="65"/>
      <c r="O39" s="26"/>
      <c r="P39" s="65"/>
      <c r="Q39" s="91" t="s">
        <v>100</v>
      </c>
      <c r="R39" s="9">
        <v>11200</v>
      </c>
      <c r="S39" s="9"/>
      <c r="T39" s="93">
        <v>8006.4</v>
      </c>
      <c r="U39" s="9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ht="47" customHeight="1" spans="1:16384">
      <c r="A40" s="20"/>
      <c r="B40" s="34"/>
      <c r="C40" s="22"/>
      <c r="D40" s="35"/>
      <c r="E40" s="24"/>
      <c r="F40" s="24"/>
      <c r="G40" s="33"/>
      <c r="H40" s="36"/>
      <c r="I40" s="26"/>
      <c r="J40" s="26"/>
      <c r="K40" s="26"/>
      <c r="L40" s="26"/>
      <c r="M40" s="26"/>
      <c r="N40" s="65"/>
      <c r="O40" s="26"/>
      <c r="P40" s="65"/>
      <c r="Q40" s="91" t="s">
        <v>101</v>
      </c>
      <c r="R40" s="9">
        <v>52256</v>
      </c>
      <c r="S40" s="9"/>
      <c r="T40" s="93">
        <v>52256</v>
      </c>
      <c r="U40" s="9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ht="44" customHeight="1" spans="1:16384">
      <c r="A41" s="20">
        <v>18</v>
      </c>
      <c r="B41" s="34">
        <v>44575</v>
      </c>
      <c r="C41" s="22"/>
      <c r="D41" s="46">
        <v>39623</v>
      </c>
      <c r="E41" s="24" t="s">
        <v>51</v>
      </c>
      <c r="F41" s="25" t="s">
        <v>52</v>
      </c>
      <c r="G41" s="33"/>
      <c r="H41" s="36"/>
      <c r="I41" s="26"/>
      <c r="J41" s="26"/>
      <c r="K41" s="26"/>
      <c r="L41" s="26"/>
      <c r="M41" s="26">
        <v>100</v>
      </c>
      <c r="N41" s="65" t="s">
        <v>71</v>
      </c>
      <c r="O41" s="26"/>
      <c r="P41" s="65"/>
      <c r="Q41" s="91" t="s">
        <v>102</v>
      </c>
      <c r="R41" s="9"/>
      <c r="S41" s="9"/>
      <c r="T41" s="93">
        <v>6123</v>
      </c>
      <c r="U41" s="9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ht="45" customHeight="1" spans="1:16384">
      <c r="A42" s="20"/>
      <c r="B42" s="34"/>
      <c r="C42" s="22"/>
      <c r="D42" s="35"/>
      <c r="E42" s="24"/>
      <c r="F42" s="24"/>
      <c r="G42" s="33"/>
      <c r="H42" s="36"/>
      <c r="I42" s="26"/>
      <c r="J42" s="26"/>
      <c r="K42" s="26"/>
      <c r="L42" s="26"/>
      <c r="M42" s="26"/>
      <c r="N42" s="65"/>
      <c r="O42" s="26"/>
      <c r="P42" s="65"/>
      <c r="Q42" s="91" t="s">
        <v>103</v>
      </c>
      <c r="R42" s="9">
        <v>33500</v>
      </c>
      <c r="S42" s="9"/>
      <c r="T42" s="93">
        <v>33500</v>
      </c>
      <c r="U42" s="9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="1" customFormat="1" ht="27" customHeight="1" spans="1:16384">
      <c r="A43" s="47">
        <v>19</v>
      </c>
      <c r="B43" s="32">
        <v>44588</v>
      </c>
      <c r="C43" s="48">
        <v>1915734</v>
      </c>
      <c r="D43" s="46"/>
      <c r="E43" s="24" t="s">
        <v>72</v>
      </c>
      <c r="F43" s="24" t="s">
        <v>73</v>
      </c>
      <c r="G43" s="33"/>
      <c r="H43" s="36">
        <v>0.02</v>
      </c>
      <c r="I43" s="26">
        <v>54735.24</v>
      </c>
      <c r="J43" s="26"/>
      <c r="K43" s="26">
        <v>27367.62</v>
      </c>
      <c r="L43" s="26"/>
      <c r="M43" s="26">
        <v>400</v>
      </c>
      <c r="N43" s="65" t="s">
        <v>71</v>
      </c>
      <c r="O43" s="26"/>
      <c r="P43" s="65"/>
      <c r="Q43" s="91" t="s">
        <v>104</v>
      </c>
      <c r="R43" s="9">
        <v>2013326.03</v>
      </c>
      <c r="S43" s="9"/>
      <c r="T43" s="93">
        <v>821028</v>
      </c>
      <c r="U43" s="9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="1" customFormat="1" ht="44" customHeight="1" spans="1:16384">
      <c r="A44" s="20"/>
      <c r="B44" s="34"/>
      <c r="C44" s="48">
        <v>821028</v>
      </c>
      <c r="D44" s="35"/>
      <c r="E44" s="24" t="s">
        <v>67</v>
      </c>
      <c r="F44" s="24" t="s">
        <v>68</v>
      </c>
      <c r="G44" s="33"/>
      <c r="H44" s="36"/>
      <c r="I44" s="26"/>
      <c r="J44" s="26"/>
      <c r="K44" s="26">
        <v>58569.22</v>
      </c>
      <c r="L44" s="26"/>
      <c r="M44" s="26">
        <v>496</v>
      </c>
      <c r="N44" s="65" t="s">
        <v>105</v>
      </c>
      <c r="O44" s="26"/>
      <c r="P44" s="65"/>
      <c r="Q44" s="91" t="s">
        <v>106</v>
      </c>
      <c r="R44" s="9">
        <v>51250</v>
      </c>
      <c r="S44" s="9"/>
      <c r="T44" s="93">
        <v>51250</v>
      </c>
      <c r="U44" s="9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="1" customFormat="1" ht="42" customHeight="1" spans="1:16384">
      <c r="A45" s="20"/>
      <c r="B45" s="34"/>
      <c r="C45" s="48"/>
      <c r="D45" s="35">
        <v>-400000</v>
      </c>
      <c r="E45" s="24" t="s">
        <v>107</v>
      </c>
      <c r="F45" s="24"/>
      <c r="G45" s="33"/>
      <c r="H45" s="36"/>
      <c r="I45" s="26"/>
      <c r="J45" s="26"/>
      <c r="K45" s="26"/>
      <c r="L45" s="26"/>
      <c r="M45" s="26">
        <v>100</v>
      </c>
      <c r="N45" s="65" t="s">
        <v>71</v>
      </c>
      <c r="O45" s="26"/>
      <c r="P45" s="65"/>
      <c r="Q45" s="91" t="s">
        <v>79</v>
      </c>
      <c r="R45" s="9">
        <v>10800</v>
      </c>
      <c r="S45" s="9"/>
      <c r="T45" s="93">
        <v>10800</v>
      </c>
      <c r="U45" s="9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="1" customFormat="1" ht="42" customHeight="1" spans="1:16384">
      <c r="A46" s="20"/>
      <c r="B46" s="34"/>
      <c r="C46" s="48"/>
      <c r="D46" s="35"/>
      <c r="E46" s="24"/>
      <c r="F46" s="24"/>
      <c r="G46" s="33"/>
      <c r="H46" s="36"/>
      <c r="I46" s="26"/>
      <c r="J46" s="26"/>
      <c r="K46" s="26"/>
      <c r="L46" s="26"/>
      <c r="M46" s="26">
        <v>150</v>
      </c>
      <c r="N46" s="65" t="s">
        <v>71</v>
      </c>
      <c r="O46" s="26"/>
      <c r="P46" s="65"/>
      <c r="Q46" s="91" t="s">
        <v>108</v>
      </c>
      <c r="R46" s="9">
        <v>163000</v>
      </c>
      <c r="S46" s="9"/>
      <c r="T46" s="93">
        <v>161000</v>
      </c>
      <c r="U46" s="9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  <row r="47" s="1" customFormat="1" ht="42" customHeight="1" spans="1:16384">
      <c r="A47" s="20"/>
      <c r="B47" s="34"/>
      <c r="C47" s="48"/>
      <c r="D47" s="35"/>
      <c r="E47" s="24"/>
      <c r="F47" s="24"/>
      <c r="G47" s="33"/>
      <c r="H47" s="36"/>
      <c r="I47" s="26"/>
      <c r="J47" s="26"/>
      <c r="K47" s="26"/>
      <c r="L47" s="26"/>
      <c r="M47" s="26"/>
      <c r="N47" s="65"/>
      <c r="O47" s="26"/>
      <c r="P47" s="65"/>
      <c r="Q47" s="91" t="s">
        <v>109</v>
      </c>
      <c r="R47" s="9">
        <v>200283.88</v>
      </c>
      <c r="S47" s="9"/>
      <c r="T47" s="93">
        <v>200283.88</v>
      </c>
      <c r="U47" s="9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s="1" customFormat="1" ht="45" customHeight="1" spans="1:16384">
      <c r="A48" s="20"/>
      <c r="B48" s="34"/>
      <c r="C48" s="48"/>
      <c r="D48" s="35"/>
      <c r="E48" s="24"/>
      <c r="F48" s="24"/>
      <c r="G48" s="33"/>
      <c r="H48" s="36"/>
      <c r="I48" s="26"/>
      <c r="J48" s="26"/>
      <c r="K48" s="26"/>
      <c r="L48" s="26"/>
      <c r="M48" s="26"/>
      <c r="N48" s="65"/>
      <c r="O48" s="26"/>
      <c r="P48" s="65"/>
      <c r="Q48" s="91" t="s">
        <v>110</v>
      </c>
      <c r="R48" s="9">
        <v>12600</v>
      </c>
      <c r="S48" s="9"/>
      <c r="T48" s="93">
        <v>12600</v>
      </c>
      <c r="U48" s="9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s="1" customFormat="1" ht="45" customHeight="1" spans="1:16384">
      <c r="A49" s="20"/>
      <c r="B49" s="34"/>
      <c r="C49" s="48"/>
      <c r="D49" s="35"/>
      <c r="E49" s="24"/>
      <c r="F49" s="24"/>
      <c r="G49" s="33"/>
      <c r="H49" s="36"/>
      <c r="I49" s="26"/>
      <c r="J49" s="26"/>
      <c r="K49" s="26"/>
      <c r="L49" s="26"/>
      <c r="M49" s="26"/>
      <c r="N49" s="65"/>
      <c r="O49" s="26"/>
      <c r="P49" s="65"/>
      <c r="Q49" s="91" t="s">
        <v>111</v>
      </c>
      <c r="R49" s="9">
        <v>28479</v>
      </c>
      <c r="S49" s="9"/>
      <c r="T49" s="93">
        <v>28479</v>
      </c>
      <c r="U49" s="9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  <c r="XFD49" s="4"/>
    </row>
    <row r="50" s="1" customFormat="1" ht="45" customHeight="1" spans="1:16384">
      <c r="A50" s="20"/>
      <c r="B50" s="34"/>
      <c r="C50" s="48"/>
      <c r="D50" s="35"/>
      <c r="E50" s="24"/>
      <c r="F50" s="24"/>
      <c r="G50" s="33"/>
      <c r="H50" s="36"/>
      <c r="I50" s="26"/>
      <c r="J50" s="26"/>
      <c r="K50" s="26"/>
      <c r="L50" s="26"/>
      <c r="M50" s="26"/>
      <c r="N50" s="65"/>
      <c r="O50" s="26"/>
      <c r="P50" s="65"/>
      <c r="Q50" s="91" t="s">
        <v>112</v>
      </c>
      <c r="R50" s="9">
        <v>110000</v>
      </c>
      <c r="S50" s="9"/>
      <c r="T50" s="93">
        <v>110000</v>
      </c>
      <c r="U50" s="9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  <c r="XFD50" s="4"/>
    </row>
    <row r="51" s="1" customFormat="1" ht="47" customHeight="1" spans="1:16384">
      <c r="A51" s="20"/>
      <c r="B51" s="34"/>
      <c r="C51" s="48"/>
      <c r="D51" s="35"/>
      <c r="E51" s="24"/>
      <c r="F51" s="24"/>
      <c r="G51" s="33"/>
      <c r="H51" s="36"/>
      <c r="I51" s="26"/>
      <c r="J51" s="26"/>
      <c r="K51" s="26"/>
      <c r="L51" s="26"/>
      <c r="M51" s="26"/>
      <c r="N51" s="65"/>
      <c r="O51" s="26"/>
      <c r="P51" s="65"/>
      <c r="Q51" s="91" t="s">
        <v>113</v>
      </c>
      <c r="R51" s="9">
        <v>245813.18</v>
      </c>
      <c r="S51" s="9"/>
      <c r="T51" s="93">
        <v>196650.54</v>
      </c>
      <c r="U51" s="9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  <c r="XFD51" s="4"/>
    </row>
    <row r="52" s="1" customFormat="1" ht="47" customHeight="1" spans="1:16384">
      <c r="A52" s="20"/>
      <c r="B52" s="34"/>
      <c r="C52" s="48"/>
      <c r="D52" s="35"/>
      <c r="E52" s="24"/>
      <c r="F52" s="24"/>
      <c r="G52" s="33"/>
      <c r="H52" s="36"/>
      <c r="I52" s="26"/>
      <c r="J52" s="26"/>
      <c r="K52" s="26"/>
      <c r="L52" s="26"/>
      <c r="M52" s="26"/>
      <c r="N52" s="65"/>
      <c r="O52" s="26"/>
      <c r="P52" s="65"/>
      <c r="Q52" s="91" t="s">
        <v>114</v>
      </c>
      <c r="R52" s="9">
        <v>63996</v>
      </c>
      <c r="S52" s="9"/>
      <c r="T52" s="93">
        <v>40000</v>
      </c>
      <c r="U52" s="9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="1" customFormat="1" ht="47" customHeight="1" spans="1:16384">
      <c r="A53" s="53">
        <v>20</v>
      </c>
      <c r="B53" s="54">
        <v>44614</v>
      </c>
      <c r="C53" s="41"/>
      <c r="D53" s="42"/>
      <c r="E53" s="43"/>
      <c r="F53" s="43"/>
      <c r="G53" s="44"/>
      <c r="H53" s="45"/>
      <c r="I53" s="72"/>
      <c r="J53" s="72"/>
      <c r="K53" s="72"/>
      <c r="L53" s="72"/>
      <c r="M53" s="72">
        <v>100</v>
      </c>
      <c r="N53" s="74" t="s">
        <v>71</v>
      </c>
      <c r="O53" s="72"/>
      <c r="P53" s="74"/>
      <c r="Q53" s="96" t="s">
        <v>115</v>
      </c>
      <c r="R53" s="97">
        <v>2013326.03</v>
      </c>
      <c r="S53" s="97"/>
      <c r="T53" s="114">
        <v>143591.6</v>
      </c>
      <c r="U53" s="9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  <c r="XFD53" s="4"/>
    </row>
    <row r="54" s="1" customFormat="1" ht="31" customHeight="1" spans="1:16384">
      <c r="A54" s="115"/>
      <c r="B54" s="116"/>
      <c r="C54" s="41"/>
      <c r="D54" s="42"/>
      <c r="E54" s="43"/>
      <c r="F54" s="43"/>
      <c r="G54" s="44"/>
      <c r="H54" s="45"/>
      <c r="I54" s="72"/>
      <c r="J54" s="72"/>
      <c r="K54" s="72"/>
      <c r="L54" s="72"/>
      <c r="M54" s="72"/>
      <c r="N54" s="74"/>
      <c r="O54" s="72"/>
      <c r="P54" s="74"/>
      <c r="Q54" s="96"/>
      <c r="R54" s="97"/>
      <c r="S54" s="97"/>
      <c r="T54" s="114"/>
      <c r="U54" s="9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  <c r="XFB54" s="4"/>
      <c r="XFC54" s="4"/>
      <c r="XFD54" s="4"/>
    </row>
    <row r="55" s="1" customFormat="1" ht="30" customHeight="1" spans="1:16384">
      <c r="A55" s="6" t="s">
        <v>55</v>
      </c>
      <c r="B55" s="6"/>
      <c r="C55" s="52">
        <f>SUM(C8:C54)</f>
        <v>5473524</v>
      </c>
      <c r="D55" s="50">
        <f>SUM(D8:D54)</f>
        <v>468368.12</v>
      </c>
      <c r="E55" s="51"/>
      <c r="F55" s="51"/>
      <c r="G55" s="51"/>
      <c r="H55" s="52" t="s">
        <v>56</v>
      </c>
      <c r="I55" s="66">
        <f t="shared" ref="I55:M55" si="0">SUM(I8:I54)</f>
        <v>109470.48</v>
      </c>
      <c r="J55" s="51"/>
      <c r="K55" s="66">
        <f t="shared" si="0"/>
        <v>171873.67</v>
      </c>
      <c r="L55" s="66"/>
      <c r="M55" s="66">
        <f t="shared" si="0"/>
        <v>70676</v>
      </c>
      <c r="N55" s="52" t="s">
        <v>56</v>
      </c>
      <c r="O55" s="66">
        <f>SUM(O8:O54)</f>
        <v>0</v>
      </c>
      <c r="P55" s="52" t="s">
        <v>56</v>
      </c>
      <c r="Q55" s="52" t="s">
        <v>56</v>
      </c>
      <c r="R55" s="52"/>
      <c r="S55" s="52"/>
      <c r="T55" s="66">
        <f>SUM(T8:T54)</f>
        <v>5164013.79</v>
      </c>
      <c r="U55" s="95">
        <f>D55+C55-T55-I55-K55-M55-O55</f>
        <v>425858.180000001</v>
      </c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  <row r="56" s="1" customFormat="1" ht="30" customHeight="1" spans="1:16384">
      <c r="A56" s="98" t="s">
        <v>57</v>
      </c>
      <c r="B56" s="98"/>
      <c r="C56" s="98" t="s">
        <v>58</v>
      </c>
      <c r="D56" s="98"/>
      <c r="E56" s="98"/>
      <c r="F56" s="99">
        <f>O56</f>
        <v>143591.6</v>
      </c>
      <c r="G56" s="100"/>
      <c r="H56" s="101" t="s">
        <v>59</v>
      </c>
      <c r="I56" s="104"/>
      <c r="J56" s="104"/>
      <c r="K56" s="104"/>
      <c r="L56" s="104"/>
      <c r="M56" s="105"/>
      <c r="N56" s="98" t="s">
        <v>60</v>
      </c>
      <c r="O56" s="106">
        <v>143591.6</v>
      </c>
      <c r="P56" s="107"/>
      <c r="Q56" s="107"/>
      <c r="R56" s="107"/>
      <c r="S56" s="107"/>
      <c r="T56" s="107"/>
      <c r="U56" s="112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s="1" customFormat="1" ht="30" customHeight="1" spans="1:16384">
      <c r="A57" s="98"/>
      <c r="B57" s="98"/>
      <c r="C57" s="98" t="s">
        <v>61</v>
      </c>
      <c r="D57" s="98"/>
      <c r="E57" s="98"/>
      <c r="F57" s="99">
        <v>0</v>
      </c>
      <c r="G57" s="100"/>
      <c r="H57" s="102"/>
      <c r="I57" s="108"/>
      <c r="J57" s="108"/>
      <c r="K57" s="108"/>
      <c r="L57" s="108"/>
      <c r="M57" s="109"/>
      <c r="N57" s="98" t="s">
        <v>62</v>
      </c>
      <c r="O57" s="110">
        <f>O56</f>
        <v>143591.6</v>
      </c>
      <c r="P57" s="111"/>
      <c r="Q57" s="111"/>
      <c r="R57" s="111"/>
      <c r="S57" s="111"/>
      <c r="T57" s="111"/>
      <c r="U57" s="113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  <c r="XFD57" s="4"/>
    </row>
    <row r="58" s="1" customFormat="1" spans="2:16384">
      <c r="B58" s="2"/>
      <c r="E58" s="3"/>
      <c r="F58" s="3"/>
      <c r="G58" s="3"/>
      <c r="I58" s="3"/>
      <c r="J58" s="3"/>
      <c r="M58" s="3"/>
      <c r="T58" s="3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4"/>
      <c r="XFD58" s="4"/>
    </row>
    <row r="59" s="1" customFormat="1" spans="2:16384">
      <c r="B59" s="2"/>
      <c r="E59" s="3"/>
      <c r="F59" s="3"/>
      <c r="G59" s="3"/>
      <c r="I59" s="3"/>
      <c r="J59" s="3"/>
      <c r="M59" s="3"/>
      <c r="T59" s="3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4"/>
      <c r="XFD59" s="4"/>
    </row>
    <row r="60" s="1" customFormat="1" spans="2:16384">
      <c r="B60" s="2"/>
      <c r="E60" s="3"/>
      <c r="F60" s="3"/>
      <c r="G60" s="3"/>
      <c r="I60" s="3"/>
      <c r="J60" s="3"/>
      <c r="M60" s="3"/>
      <c r="T60" s="3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="1" customFormat="1" spans="2:16384">
      <c r="B61" s="2"/>
      <c r="E61" s="3"/>
      <c r="F61" s="3"/>
      <c r="G61" s="3"/>
      <c r="I61" s="3"/>
      <c r="J61" s="3"/>
      <c r="M61" s="3"/>
      <c r="T61" s="3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  <c r="XFD61" s="4"/>
    </row>
    <row r="62" s="1" customFormat="1" spans="2:16384">
      <c r="B62" s="2"/>
      <c r="E62" s="3"/>
      <c r="F62" s="3"/>
      <c r="G62" s="3"/>
      <c r="I62" s="3"/>
      <c r="J62" s="3"/>
      <c r="M62" s="3"/>
      <c r="T62" s="3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  <c r="XFD62" s="4"/>
    </row>
    <row r="63" s="1" customFormat="1" spans="2:16384">
      <c r="B63" s="103"/>
      <c r="E63" s="3"/>
      <c r="F63" s="3"/>
      <c r="G63" s="3"/>
      <c r="I63" s="3"/>
      <c r="J63" s="3"/>
      <c r="M63" s="3"/>
      <c r="T63" s="3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  <c r="XFD6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55:B55"/>
    <mergeCell ref="C56:E56"/>
    <mergeCell ref="F56:G56"/>
    <mergeCell ref="O56:U56"/>
    <mergeCell ref="C57:E57"/>
    <mergeCell ref="F57:G57"/>
    <mergeCell ref="O57:U57"/>
    <mergeCell ref="A5:A7"/>
    <mergeCell ref="T5:T7"/>
    <mergeCell ref="U5:U7"/>
    <mergeCell ref="A56:B57"/>
    <mergeCell ref="H56:M57"/>
  </mergeCells>
  <pageMargins left="0.75" right="0.75" top="1" bottom="1" header="0.5" footer="0.5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7"/>
  <sheetViews>
    <sheetView topLeftCell="A45" workbookViewId="0">
      <selection activeCell="A4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3.2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91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23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93">
        <v>129917.6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93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20">
        <v>14</v>
      </c>
      <c r="B30" s="34">
        <v>44530</v>
      </c>
      <c r="C30" s="22"/>
      <c r="D30" s="35"/>
      <c r="E30" s="24"/>
      <c r="F30" s="24"/>
      <c r="G30" s="33"/>
      <c r="H30" s="36"/>
      <c r="I30" s="26"/>
      <c r="J30" s="26"/>
      <c r="K30" s="26"/>
      <c r="L30" s="26"/>
      <c r="M30" s="26">
        <v>25000</v>
      </c>
      <c r="N30" s="65" t="s">
        <v>88</v>
      </c>
      <c r="O30" s="26"/>
      <c r="P30" s="65"/>
      <c r="Q30" s="91" t="s">
        <v>81</v>
      </c>
      <c r="R30" s="9">
        <v>50000</v>
      </c>
      <c r="S30" s="9"/>
      <c r="T30" s="93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20"/>
      <c r="B31" s="34"/>
      <c r="C31" s="22"/>
      <c r="D31" s="35"/>
      <c r="E31" s="24"/>
      <c r="F31" s="24"/>
      <c r="G31" s="33"/>
      <c r="H31" s="36"/>
      <c r="I31" s="26"/>
      <c r="J31" s="26"/>
      <c r="K31" s="26"/>
      <c r="L31" s="26"/>
      <c r="M31" s="26">
        <v>50</v>
      </c>
      <c r="N31" s="65" t="s">
        <v>71</v>
      </c>
      <c r="O31" s="26"/>
      <c r="P31" s="65"/>
      <c r="Q31" s="91"/>
      <c r="R31" s="9"/>
      <c r="S31" s="9"/>
      <c r="T31" s="93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4" customHeight="1" spans="1:16384">
      <c r="A32" s="20">
        <v>15</v>
      </c>
      <c r="B32" s="34">
        <v>44531</v>
      </c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26">
        <v>50</v>
      </c>
      <c r="N32" s="65" t="s">
        <v>71</v>
      </c>
      <c r="O32" s="26"/>
      <c r="P32" s="65"/>
      <c r="Q32" s="91" t="s">
        <v>89</v>
      </c>
      <c r="R32" s="9"/>
      <c r="S32" s="9"/>
      <c r="T32" s="93">
        <v>9320</v>
      </c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45" customHeight="1" spans="1:16384">
      <c r="A33" s="20">
        <v>16</v>
      </c>
      <c r="B33" s="34">
        <v>44552</v>
      </c>
      <c r="C33" s="22"/>
      <c r="D33" s="35"/>
      <c r="E33" s="24"/>
      <c r="F33" s="24"/>
      <c r="G33" s="33"/>
      <c r="H33" s="36"/>
      <c r="I33" s="26"/>
      <c r="J33" s="26"/>
      <c r="K33" s="26"/>
      <c r="L33" s="26"/>
      <c r="M33" s="26"/>
      <c r="N33" s="65"/>
      <c r="O33" s="26"/>
      <c r="P33" s="65"/>
      <c r="Q33" s="91" t="s">
        <v>90</v>
      </c>
      <c r="R33" s="9"/>
      <c r="S33" s="9"/>
      <c r="T33" s="93">
        <v>11500</v>
      </c>
      <c r="U33" s="9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43" customHeight="1" spans="1:16384">
      <c r="A34" s="20">
        <v>17</v>
      </c>
      <c r="B34" s="34">
        <v>44552</v>
      </c>
      <c r="C34" s="22"/>
      <c r="D34" s="35">
        <v>150000</v>
      </c>
      <c r="E34" s="24" t="s">
        <v>51</v>
      </c>
      <c r="F34" s="25" t="s">
        <v>52</v>
      </c>
      <c r="G34" s="33"/>
      <c r="H34" s="36"/>
      <c r="I34" s="26"/>
      <c r="J34" s="26"/>
      <c r="K34" s="26"/>
      <c r="L34" s="26"/>
      <c r="M34" s="26">
        <v>350</v>
      </c>
      <c r="N34" s="65" t="s">
        <v>71</v>
      </c>
      <c r="O34" s="26">
        <v>-132628.83</v>
      </c>
      <c r="P34" s="65" t="s">
        <v>92</v>
      </c>
      <c r="Q34" s="91" t="s">
        <v>93</v>
      </c>
      <c r="R34" s="9">
        <v>47884</v>
      </c>
      <c r="S34" s="9"/>
      <c r="T34" s="93">
        <v>47884</v>
      </c>
      <c r="U34" s="9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41" customHeight="1" spans="1:16384">
      <c r="A35" s="20"/>
      <c r="B35" s="34"/>
      <c r="C35" s="22"/>
      <c r="D35" s="35"/>
      <c r="E35" s="24"/>
      <c r="F35" s="24"/>
      <c r="G35" s="33"/>
      <c r="H35" s="36"/>
      <c r="I35" s="26"/>
      <c r="J35" s="26"/>
      <c r="K35" s="26"/>
      <c r="L35" s="26"/>
      <c r="M35" s="26">
        <v>42000</v>
      </c>
      <c r="N35" s="65" t="s">
        <v>94</v>
      </c>
      <c r="O35" s="26"/>
      <c r="P35" s="65"/>
      <c r="Q35" s="91" t="s">
        <v>95</v>
      </c>
      <c r="R35" s="9">
        <v>12000</v>
      </c>
      <c r="S35" s="9"/>
      <c r="T35" s="93">
        <v>12000</v>
      </c>
      <c r="U35" s="9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45" customHeight="1" spans="1:16384">
      <c r="A36" s="20"/>
      <c r="B36" s="34"/>
      <c r="C36" s="22"/>
      <c r="D36" s="35"/>
      <c r="E36" s="24"/>
      <c r="F36" s="24"/>
      <c r="G36" s="33"/>
      <c r="H36" s="36"/>
      <c r="I36" s="26"/>
      <c r="J36" s="26"/>
      <c r="K36" s="26"/>
      <c r="L36" s="26"/>
      <c r="M36" s="26">
        <v>130</v>
      </c>
      <c r="N36" s="65" t="s">
        <v>96</v>
      </c>
      <c r="O36" s="26"/>
      <c r="P36" s="65"/>
      <c r="Q36" s="91" t="s">
        <v>97</v>
      </c>
      <c r="R36" s="9">
        <v>49000</v>
      </c>
      <c r="S36" s="9"/>
      <c r="T36" s="93">
        <v>49000</v>
      </c>
      <c r="U36" s="9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ht="46" customHeight="1" spans="1:16384">
      <c r="A37" s="20"/>
      <c r="B37" s="34"/>
      <c r="C37" s="22"/>
      <c r="D37" s="35"/>
      <c r="E37" s="24"/>
      <c r="F37" s="24"/>
      <c r="G37" s="33"/>
      <c r="H37" s="36"/>
      <c r="I37" s="26"/>
      <c r="J37" s="26"/>
      <c r="K37" s="26"/>
      <c r="L37" s="26"/>
      <c r="M37" s="26"/>
      <c r="N37" s="65"/>
      <c r="O37" s="26"/>
      <c r="P37" s="65"/>
      <c r="Q37" s="91" t="s">
        <v>98</v>
      </c>
      <c r="R37" s="9">
        <v>130750</v>
      </c>
      <c r="S37" s="9"/>
      <c r="T37" s="93">
        <v>130750</v>
      </c>
      <c r="U37" s="9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ht="44" customHeight="1" spans="1:16384">
      <c r="A38" s="20"/>
      <c r="B38" s="34"/>
      <c r="C38" s="22"/>
      <c r="D38" s="35"/>
      <c r="E38" s="24"/>
      <c r="F38" s="24"/>
      <c r="G38" s="33"/>
      <c r="H38" s="36"/>
      <c r="I38" s="26"/>
      <c r="J38" s="26"/>
      <c r="K38" s="26"/>
      <c r="L38" s="26"/>
      <c r="M38" s="26"/>
      <c r="N38" s="65"/>
      <c r="O38" s="26"/>
      <c r="P38" s="65"/>
      <c r="Q38" s="91" t="s">
        <v>99</v>
      </c>
      <c r="R38" s="9">
        <v>55000</v>
      </c>
      <c r="S38" s="9"/>
      <c r="T38" s="93">
        <v>55000</v>
      </c>
      <c r="U38" s="9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ht="47" customHeight="1" spans="1:16384">
      <c r="A39" s="20"/>
      <c r="B39" s="34"/>
      <c r="C39" s="22"/>
      <c r="D39" s="35"/>
      <c r="E39" s="24"/>
      <c r="F39" s="24"/>
      <c r="G39" s="33"/>
      <c r="H39" s="36"/>
      <c r="I39" s="26"/>
      <c r="J39" s="26"/>
      <c r="K39" s="26"/>
      <c r="L39" s="26"/>
      <c r="M39" s="26"/>
      <c r="N39" s="65"/>
      <c r="O39" s="26"/>
      <c r="P39" s="65"/>
      <c r="Q39" s="91" t="s">
        <v>100</v>
      </c>
      <c r="R39" s="9">
        <v>11200</v>
      </c>
      <c r="S39" s="9"/>
      <c r="T39" s="93">
        <v>8006.4</v>
      </c>
      <c r="U39" s="9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ht="47" customHeight="1" spans="1:16384">
      <c r="A40" s="20"/>
      <c r="B40" s="34"/>
      <c r="C40" s="22"/>
      <c r="D40" s="35"/>
      <c r="E40" s="24"/>
      <c r="F40" s="24"/>
      <c r="G40" s="33"/>
      <c r="H40" s="36"/>
      <c r="I40" s="26"/>
      <c r="J40" s="26"/>
      <c r="K40" s="26"/>
      <c r="L40" s="26"/>
      <c r="M40" s="26"/>
      <c r="N40" s="65"/>
      <c r="O40" s="26"/>
      <c r="P40" s="65"/>
      <c r="Q40" s="91" t="s">
        <v>101</v>
      </c>
      <c r="R40" s="9">
        <v>52256</v>
      </c>
      <c r="S40" s="9"/>
      <c r="T40" s="93">
        <v>52256</v>
      </c>
      <c r="U40" s="9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ht="44" customHeight="1" spans="1:16384">
      <c r="A41" s="20">
        <v>18</v>
      </c>
      <c r="B41" s="34">
        <v>44575</v>
      </c>
      <c r="C41" s="22"/>
      <c r="D41" s="46">
        <v>39623</v>
      </c>
      <c r="E41" s="24" t="s">
        <v>51</v>
      </c>
      <c r="F41" s="25" t="s">
        <v>52</v>
      </c>
      <c r="G41" s="33"/>
      <c r="H41" s="36"/>
      <c r="I41" s="26"/>
      <c r="J41" s="26"/>
      <c r="K41" s="26"/>
      <c r="L41" s="26"/>
      <c r="M41" s="26">
        <v>100</v>
      </c>
      <c r="N41" s="65" t="s">
        <v>71</v>
      </c>
      <c r="O41" s="26"/>
      <c r="P41" s="65"/>
      <c r="Q41" s="91" t="s">
        <v>102</v>
      </c>
      <c r="R41" s="9"/>
      <c r="S41" s="9"/>
      <c r="T41" s="93">
        <v>6123</v>
      </c>
      <c r="U41" s="9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ht="45" customHeight="1" spans="1:16384">
      <c r="A42" s="20"/>
      <c r="B42" s="34"/>
      <c r="C42" s="22"/>
      <c r="D42" s="35"/>
      <c r="E42" s="24"/>
      <c r="F42" s="24"/>
      <c r="G42" s="33"/>
      <c r="H42" s="36"/>
      <c r="I42" s="26"/>
      <c r="J42" s="26"/>
      <c r="K42" s="26"/>
      <c r="L42" s="26"/>
      <c r="M42" s="26"/>
      <c r="N42" s="65"/>
      <c r="O42" s="26"/>
      <c r="P42" s="65"/>
      <c r="Q42" s="91" t="s">
        <v>103</v>
      </c>
      <c r="R42" s="9">
        <v>33500</v>
      </c>
      <c r="S42" s="9"/>
      <c r="T42" s="93">
        <v>33500</v>
      </c>
      <c r="U42" s="9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="1" customFormat="1" ht="27" customHeight="1" spans="1:16384">
      <c r="A43" s="47">
        <v>19</v>
      </c>
      <c r="B43" s="32">
        <v>44588</v>
      </c>
      <c r="C43" s="48">
        <v>1915734</v>
      </c>
      <c r="D43" s="46"/>
      <c r="E43" s="24" t="s">
        <v>72</v>
      </c>
      <c r="F43" s="24" t="s">
        <v>73</v>
      </c>
      <c r="G43" s="33"/>
      <c r="H43" s="36">
        <v>0.02</v>
      </c>
      <c r="I43" s="26">
        <v>54735.24</v>
      </c>
      <c r="J43" s="26"/>
      <c r="K43" s="26">
        <v>27367.62</v>
      </c>
      <c r="L43" s="26"/>
      <c r="M43" s="26">
        <v>400</v>
      </c>
      <c r="N43" s="65" t="s">
        <v>71</v>
      </c>
      <c r="O43" s="26"/>
      <c r="P43" s="65"/>
      <c r="Q43" s="91" t="s">
        <v>104</v>
      </c>
      <c r="R43" s="9">
        <v>2013326.03</v>
      </c>
      <c r="S43" s="9"/>
      <c r="T43" s="93">
        <v>821028</v>
      </c>
      <c r="U43" s="9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="1" customFormat="1" ht="44" customHeight="1" spans="1:16384">
      <c r="A44" s="20"/>
      <c r="B44" s="34"/>
      <c r="C44" s="48">
        <v>821028</v>
      </c>
      <c r="D44" s="35"/>
      <c r="E44" s="24" t="s">
        <v>67</v>
      </c>
      <c r="F44" s="24" t="s">
        <v>68</v>
      </c>
      <c r="G44" s="33"/>
      <c r="H44" s="36"/>
      <c r="I44" s="26"/>
      <c r="J44" s="26"/>
      <c r="K44" s="26">
        <v>58569.22</v>
      </c>
      <c r="L44" s="26"/>
      <c r="M44" s="26">
        <v>496</v>
      </c>
      <c r="N44" s="65" t="s">
        <v>105</v>
      </c>
      <c r="O44" s="26"/>
      <c r="P44" s="65"/>
      <c r="Q44" s="91" t="s">
        <v>106</v>
      </c>
      <c r="R44" s="9">
        <v>51250</v>
      </c>
      <c r="S44" s="9"/>
      <c r="T44" s="93">
        <v>51250</v>
      </c>
      <c r="U44" s="9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="1" customFormat="1" ht="42" customHeight="1" spans="1:16384">
      <c r="A45" s="20"/>
      <c r="B45" s="34"/>
      <c r="C45" s="48"/>
      <c r="D45" s="35">
        <v>-400000</v>
      </c>
      <c r="E45" s="24" t="s">
        <v>107</v>
      </c>
      <c r="F45" s="24"/>
      <c r="G45" s="33"/>
      <c r="H45" s="36"/>
      <c r="I45" s="26"/>
      <c r="J45" s="26"/>
      <c r="K45" s="26"/>
      <c r="L45" s="26"/>
      <c r="M45" s="26">
        <v>100</v>
      </c>
      <c r="N45" s="65" t="s">
        <v>71</v>
      </c>
      <c r="O45" s="26"/>
      <c r="P45" s="65"/>
      <c r="Q45" s="91" t="s">
        <v>79</v>
      </c>
      <c r="R45" s="9">
        <v>10800</v>
      </c>
      <c r="S45" s="9"/>
      <c r="T45" s="93">
        <v>10800</v>
      </c>
      <c r="U45" s="9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="1" customFormat="1" ht="42" customHeight="1" spans="1:16384">
      <c r="A46" s="20"/>
      <c r="B46" s="34"/>
      <c r="C46" s="48"/>
      <c r="D46" s="35"/>
      <c r="E46" s="24"/>
      <c r="F46" s="24"/>
      <c r="G46" s="33"/>
      <c r="H46" s="36"/>
      <c r="I46" s="26"/>
      <c r="J46" s="26"/>
      <c r="K46" s="26"/>
      <c r="L46" s="26"/>
      <c r="M46" s="26">
        <v>150</v>
      </c>
      <c r="N46" s="65" t="s">
        <v>71</v>
      </c>
      <c r="O46" s="26"/>
      <c r="P46" s="65"/>
      <c r="Q46" s="91" t="s">
        <v>108</v>
      </c>
      <c r="R46" s="9">
        <v>163000</v>
      </c>
      <c r="S46" s="9"/>
      <c r="T46" s="93">
        <v>161000</v>
      </c>
      <c r="U46" s="9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  <row r="47" s="1" customFormat="1" ht="42" customHeight="1" spans="1:16384">
      <c r="A47" s="20"/>
      <c r="B47" s="34"/>
      <c r="C47" s="48"/>
      <c r="D47" s="35"/>
      <c r="E47" s="24"/>
      <c r="F47" s="24"/>
      <c r="G47" s="33"/>
      <c r="H47" s="36"/>
      <c r="I47" s="26"/>
      <c r="J47" s="26"/>
      <c r="K47" s="26"/>
      <c r="L47" s="26"/>
      <c r="M47" s="26"/>
      <c r="N47" s="65"/>
      <c r="O47" s="26"/>
      <c r="P47" s="65"/>
      <c r="Q47" s="91" t="s">
        <v>109</v>
      </c>
      <c r="R47" s="9">
        <v>200283.88</v>
      </c>
      <c r="S47" s="9"/>
      <c r="T47" s="93">
        <v>200283.88</v>
      </c>
      <c r="U47" s="9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s="1" customFormat="1" ht="45" customHeight="1" spans="1:16384">
      <c r="A48" s="20"/>
      <c r="B48" s="34"/>
      <c r="C48" s="48"/>
      <c r="D48" s="35"/>
      <c r="E48" s="24"/>
      <c r="F48" s="24"/>
      <c r="G48" s="33"/>
      <c r="H48" s="36"/>
      <c r="I48" s="26"/>
      <c r="J48" s="26"/>
      <c r="K48" s="26"/>
      <c r="L48" s="26"/>
      <c r="M48" s="26"/>
      <c r="N48" s="65"/>
      <c r="O48" s="26"/>
      <c r="P48" s="65"/>
      <c r="Q48" s="91" t="s">
        <v>110</v>
      </c>
      <c r="R48" s="9">
        <v>12600</v>
      </c>
      <c r="S48" s="9"/>
      <c r="T48" s="93">
        <v>12600</v>
      </c>
      <c r="U48" s="9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s="1" customFormat="1" ht="45" customHeight="1" spans="1:16384">
      <c r="A49" s="20"/>
      <c r="B49" s="34"/>
      <c r="C49" s="48"/>
      <c r="D49" s="35"/>
      <c r="E49" s="24"/>
      <c r="F49" s="24"/>
      <c r="G49" s="33"/>
      <c r="H49" s="36"/>
      <c r="I49" s="26"/>
      <c r="J49" s="26"/>
      <c r="K49" s="26"/>
      <c r="L49" s="26"/>
      <c r="M49" s="26"/>
      <c r="N49" s="65"/>
      <c r="O49" s="26"/>
      <c r="P49" s="65"/>
      <c r="Q49" s="91" t="s">
        <v>111</v>
      </c>
      <c r="R49" s="9">
        <v>28479</v>
      </c>
      <c r="S49" s="9"/>
      <c r="T49" s="93">
        <v>28479</v>
      </c>
      <c r="U49" s="9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  <c r="XFD49" s="4"/>
    </row>
    <row r="50" s="1" customFormat="1" ht="45" customHeight="1" spans="1:16384">
      <c r="A50" s="20"/>
      <c r="B50" s="34"/>
      <c r="C50" s="48"/>
      <c r="D50" s="35"/>
      <c r="E50" s="24"/>
      <c r="F50" s="24"/>
      <c r="G50" s="33"/>
      <c r="H50" s="36"/>
      <c r="I50" s="26"/>
      <c r="J50" s="26"/>
      <c r="K50" s="26"/>
      <c r="L50" s="26"/>
      <c r="M50" s="26"/>
      <c r="N50" s="65"/>
      <c r="O50" s="26"/>
      <c r="P50" s="65"/>
      <c r="Q50" s="91" t="s">
        <v>112</v>
      </c>
      <c r="R50" s="9">
        <v>110000</v>
      </c>
      <c r="S50" s="9"/>
      <c r="T50" s="93">
        <v>110000</v>
      </c>
      <c r="U50" s="9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  <c r="XFD50" s="4"/>
    </row>
    <row r="51" s="1" customFormat="1" ht="47" customHeight="1" spans="1:16384">
      <c r="A51" s="20"/>
      <c r="B51" s="34"/>
      <c r="C51" s="48"/>
      <c r="D51" s="35"/>
      <c r="E51" s="24"/>
      <c r="F51" s="24"/>
      <c r="G51" s="33"/>
      <c r="H51" s="36"/>
      <c r="I51" s="26"/>
      <c r="J51" s="26"/>
      <c r="K51" s="26"/>
      <c r="L51" s="26"/>
      <c r="M51" s="26"/>
      <c r="N51" s="65"/>
      <c r="O51" s="26"/>
      <c r="P51" s="65"/>
      <c r="Q51" s="91" t="s">
        <v>113</v>
      </c>
      <c r="R51" s="9">
        <v>245813.18</v>
      </c>
      <c r="S51" s="9"/>
      <c r="T51" s="93">
        <v>196650.54</v>
      </c>
      <c r="U51" s="9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  <c r="XFD51" s="4"/>
    </row>
    <row r="52" s="1" customFormat="1" ht="47" customHeight="1" spans="1:16384">
      <c r="A52" s="20"/>
      <c r="B52" s="34"/>
      <c r="C52" s="48"/>
      <c r="D52" s="35"/>
      <c r="E52" s="24"/>
      <c r="F52" s="24"/>
      <c r="G52" s="33"/>
      <c r="H52" s="36"/>
      <c r="I52" s="26"/>
      <c r="J52" s="26"/>
      <c r="K52" s="26"/>
      <c r="L52" s="26"/>
      <c r="M52" s="26"/>
      <c r="N52" s="65"/>
      <c r="O52" s="26"/>
      <c r="P52" s="65"/>
      <c r="Q52" s="91" t="s">
        <v>114</v>
      </c>
      <c r="R52" s="9">
        <v>63996</v>
      </c>
      <c r="S52" s="9"/>
      <c r="T52" s="93">
        <v>40000</v>
      </c>
      <c r="U52" s="9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="1" customFormat="1" ht="47" customHeight="1" spans="1:16384">
      <c r="A53" s="47">
        <v>20</v>
      </c>
      <c r="B53" s="32">
        <v>44614</v>
      </c>
      <c r="C53" s="22"/>
      <c r="D53" s="35"/>
      <c r="E53" s="24"/>
      <c r="F53" s="24"/>
      <c r="G53" s="33"/>
      <c r="H53" s="36"/>
      <c r="I53" s="26"/>
      <c r="J53" s="26"/>
      <c r="K53" s="26"/>
      <c r="L53" s="26"/>
      <c r="M53" s="26">
        <v>100</v>
      </c>
      <c r="N53" s="65" t="s">
        <v>71</v>
      </c>
      <c r="O53" s="26"/>
      <c r="P53" s="65"/>
      <c r="Q53" s="91" t="s">
        <v>115</v>
      </c>
      <c r="R53" s="9">
        <v>2013326.03</v>
      </c>
      <c r="S53" s="9"/>
      <c r="T53" s="93">
        <v>143591.6</v>
      </c>
      <c r="U53" s="9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  <c r="XFD53" s="4"/>
    </row>
    <row r="54" s="1" customFormat="1" ht="46" customHeight="1" spans="1:16384">
      <c r="A54" s="115">
        <v>21</v>
      </c>
      <c r="B54" s="54">
        <v>44679</v>
      </c>
      <c r="C54" s="41"/>
      <c r="D54" s="42"/>
      <c r="E54" s="43"/>
      <c r="F54" s="43"/>
      <c r="G54" s="44"/>
      <c r="H54" s="45"/>
      <c r="I54" s="72"/>
      <c r="J54" s="72"/>
      <c r="K54" s="72"/>
      <c r="L54" s="72"/>
      <c r="M54" s="72">
        <v>50</v>
      </c>
      <c r="N54" s="74" t="s">
        <v>71</v>
      </c>
      <c r="O54" s="72"/>
      <c r="P54" s="74"/>
      <c r="Q54" s="96" t="s">
        <v>85</v>
      </c>
      <c r="R54" s="97">
        <v>34000</v>
      </c>
      <c r="S54" s="97"/>
      <c r="T54" s="114">
        <v>17000</v>
      </c>
      <c r="U54" s="9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  <c r="XFB54" s="4"/>
      <c r="XFC54" s="4"/>
      <c r="XFD54" s="4"/>
    </row>
    <row r="55" s="1" customFormat="1" ht="31" customHeight="1" spans="1:16384">
      <c r="A55" s="115"/>
      <c r="B55" s="116"/>
      <c r="C55" s="41"/>
      <c r="D55" s="42"/>
      <c r="E55" s="43"/>
      <c r="F55" s="43"/>
      <c r="G55" s="44"/>
      <c r="H55" s="45"/>
      <c r="I55" s="72"/>
      <c r="J55" s="72"/>
      <c r="K55" s="72"/>
      <c r="L55" s="72"/>
      <c r="M55" s="72">
        <v>1120</v>
      </c>
      <c r="N55" s="74" t="s">
        <v>116</v>
      </c>
      <c r="O55" s="72"/>
      <c r="P55" s="74"/>
      <c r="Q55" s="96"/>
      <c r="R55" s="97"/>
      <c r="S55" s="97"/>
      <c r="T55" s="114"/>
      <c r="U55" s="9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  <row r="56" s="1" customFormat="1" ht="30" customHeight="1" spans="1:16384">
      <c r="A56" s="6"/>
      <c r="B56" s="6"/>
      <c r="C56" s="49"/>
      <c r="D56" s="50"/>
      <c r="E56" s="51"/>
      <c r="F56" s="51"/>
      <c r="G56" s="51"/>
      <c r="H56" s="52"/>
      <c r="I56" s="66"/>
      <c r="J56" s="51"/>
      <c r="K56" s="66"/>
      <c r="L56" s="66"/>
      <c r="M56" s="66"/>
      <c r="N56" s="52"/>
      <c r="O56" s="66"/>
      <c r="P56" s="52"/>
      <c r="Q56" s="52"/>
      <c r="R56" s="52"/>
      <c r="S56" s="52"/>
      <c r="T56" s="66"/>
      <c r="U56" s="95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s="1" customFormat="1" ht="30" customHeight="1" spans="1:16384">
      <c r="A57" s="6"/>
      <c r="B57" s="6"/>
      <c r="C57" s="49"/>
      <c r="D57" s="50"/>
      <c r="E57" s="51"/>
      <c r="F57" s="51"/>
      <c r="G57" s="51"/>
      <c r="H57" s="52"/>
      <c r="I57" s="66"/>
      <c r="J57" s="51"/>
      <c r="K57" s="66"/>
      <c r="L57" s="66"/>
      <c r="M57" s="66"/>
      <c r="N57" s="52"/>
      <c r="O57" s="66"/>
      <c r="P57" s="52"/>
      <c r="Q57" s="52"/>
      <c r="R57" s="52"/>
      <c r="S57" s="52"/>
      <c r="T57" s="66"/>
      <c r="U57" s="95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  <c r="XFD57" s="4"/>
    </row>
    <row r="58" s="1" customFormat="1" ht="30" customHeight="1" spans="1:16384">
      <c r="A58" s="6"/>
      <c r="B58" s="6"/>
      <c r="C58" s="49"/>
      <c r="D58" s="50"/>
      <c r="E58" s="51"/>
      <c r="F58" s="51"/>
      <c r="G58" s="51"/>
      <c r="H58" s="52"/>
      <c r="I58" s="66"/>
      <c r="J58" s="51"/>
      <c r="K58" s="66"/>
      <c r="L58" s="66"/>
      <c r="M58" s="66"/>
      <c r="N58" s="52"/>
      <c r="O58" s="66"/>
      <c r="P58" s="52"/>
      <c r="Q58" s="52"/>
      <c r="R58" s="52"/>
      <c r="S58" s="52"/>
      <c r="T58" s="66"/>
      <c r="U58" s="95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4"/>
      <c r="XFD58" s="4"/>
    </row>
    <row r="59" s="1" customFormat="1" ht="30" customHeight="1" spans="1:16384">
      <c r="A59" s="6" t="s">
        <v>55</v>
      </c>
      <c r="B59" s="6"/>
      <c r="C59" s="52">
        <f>SUM(C8:C55)</f>
        <v>5473524</v>
      </c>
      <c r="D59" s="50">
        <f>SUM(D8:D55)</f>
        <v>468368.12</v>
      </c>
      <c r="E59" s="51"/>
      <c r="F59" s="51"/>
      <c r="G59" s="51"/>
      <c r="H59" s="52" t="s">
        <v>56</v>
      </c>
      <c r="I59" s="66">
        <f>SUM(I8:I55)</f>
        <v>109470.48</v>
      </c>
      <c r="J59" s="51"/>
      <c r="K59" s="66">
        <f>SUM(K8:K55)</f>
        <v>171873.67</v>
      </c>
      <c r="L59" s="66"/>
      <c r="M59" s="66">
        <f>SUM(M8:M55)</f>
        <v>71846</v>
      </c>
      <c r="N59" s="52" t="s">
        <v>56</v>
      </c>
      <c r="O59" s="66">
        <f>SUM(O8:O55)</f>
        <v>0</v>
      </c>
      <c r="P59" s="52" t="s">
        <v>56</v>
      </c>
      <c r="Q59" s="52" t="s">
        <v>56</v>
      </c>
      <c r="R59" s="52"/>
      <c r="S59" s="52"/>
      <c r="T59" s="66">
        <f>SUM(T8:T55)</f>
        <v>5181013.79</v>
      </c>
      <c r="U59" s="95">
        <f>D59+C59-T59-I59-K59-M59-O59</f>
        <v>407688.180000001</v>
      </c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4"/>
      <c r="XFD59" s="4"/>
    </row>
    <row r="60" s="1" customFormat="1" ht="30" customHeight="1" spans="1:16384">
      <c r="A60" s="98" t="s">
        <v>57</v>
      </c>
      <c r="B60" s="98"/>
      <c r="C60" s="98" t="s">
        <v>58</v>
      </c>
      <c r="D60" s="98"/>
      <c r="E60" s="98"/>
      <c r="F60" s="99">
        <f>O60</f>
        <v>17000</v>
      </c>
      <c r="G60" s="100"/>
      <c r="H60" s="101" t="s">
        <v>59</v>
      </c>
      <c r="I60" s="104"/>
      <c r="J60" s="104"/>
      <c r="K60" s="104"/>
      <c r="L60" s="104"/>
      <c r="M60" s="105"/>
      <c r="N60" s="98" t="s">
        <v>60</v>
      </c>
      <c r="O60" s="106">
        <v>17000</v>
      </c>
      <c r="P60" s="107"/>
      <c r="Q60" s="107"/>
      <c r="R60" s="107"/>
      <c r="S60" s="107"/>
      <c r="T60" s="107"/>
      <c r="U60" s="112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="1" customFormat="1" ht="30" customHeight="1" spans="1:16384">
      <c r="A61" s="98"/>
      <c r="B61" s="98"/>
      <c r="C61" s="98" t="s">
        <v>61</v>
      </c>
      <c r="D61" s="98"/>
      <c r="E61" s="98"/>
      <c r="F61" s="99">
        <v>0</v>
      </c>
      <c r="G61" s="100"/>
      <c r="H61" s="102"/>
      <c r="I61" s="108"/>
      <c r="J61" s="108"/>
      <c r="K61" s="108"/>
      <c r="L61" s="108"/>
      <c r="M61" s="109"/>
      <c r="N61" s="98" t="s">
        <v>62</v>
      </c>
      <c r="O61" s="110">
        <f>O60</f>
        <v>17000</v>
      </c>
      <c r="P61" s="111"/>
      <c r="Q61" s="111"/>
      <c r="R61" s="111"/>
      <c r="S61" s="111"/>
      <c r="T61" s="111"/>
      <c r="U61" s="113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  <c r="XFD61" s="4"/>
    </row>
    <row r="62" s="1" customFormat="1" spans="2:16384">
      <c r="B62" s="2"/>
      <c r="E62" s="3"/>
      <c r="F62" s="3"/>
      <c r="G62" s="3"/>
      <c r="I62" s="3"/>
      <c r="J62" s="3"/>
      <c r="M62" s="3"/>
      <c r="T62" s="3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  <c r="XFD62" s="4"/>
    </row>
    <row r="63" s="1" customFormat="1" spans="2:16384">
      <c r="B63" s="2"/>
      <c r="E63" s="3"/>
      <c r="F63" s="3"/>
      <c r="G63" s="3"/>
      <c r="I63" s="3"/>
      <c r="J63" s="3"/>
      <c r="M63" s="3"/>
      <c r="T63" s="3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  <c r="XFD63" s="4"/>
    </row>
    <row r="64" s="1" customFormat="1" spans="2:16384">
      <c r="B64" s="2"/>
      <c r="E64" s="3"/>
      <c r="F64" s="3"/>
      <c r="G64" s="3"/>
      <c r="I64" s="3"/>
      <c r="J64" s="3"/>
      <c r="M64" s="3"/>
      <c r="T64" s="3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  <c r="XFB64" s="4"/>
      <c r="XFC64" s="4"/>
      <c r="XFD64" s="4"/>
    </row>
    <row r="65" s="1" customFormat="1" spans="2:16384">
      <c r="B65" s="2"/>
      <c r="E65" s="3"/>
      <c r="F65" s="3"/>
      <c r="G65" s="3"/>
      <c r="I65" s="3"/>
      <c r="J65" s="3"/>
      <c r="M65" s="3"/>
      <c r="T65" s="3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4"/>
      <c r="XFB65" s="4"/>
      <c r="XFC65" s="4"/>
      <c r="XFD65" s="4"/>
    </row>
    <row r="66" s="1" customFormat="1" spans="2:16384">
      <c r="B66" s="2"/>
      <c r="E66" s="3"/>
      <c r="F66" s="3"/>
      <c r="G66" s="3"/>
      <c r="I66" s="3"/>
      <c r="J66" s="3"/>
      <c r="M66" s="3"/>
      <c r="T66" s="3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4"/>
      <c r="XFA66" s="4"/>
      <c r="XFB66" s="4"/>
      <c r="XFC66" s="4"/>
      <c r="XFD66" s="4"/>
    </row>
    <row r="67" s="1" customFormat="1" spans="2:16384">
      <c r="B67" s="103"/>
      <c r="E67" s="3"/>
      <c r="F67" s="3"/>
      <c r="G67" s="3"/>
      <c r="I67" s="3"/>
      <c r="J67" s="3"/>
      <c r="M67" s="3"/>
      <c r="T67" s="3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  <c r="XEZ67" s="4"/>
      <c r="XFA67" s="4"/>
      <c r="XFB67" s="4"/>
      <c r="XFC67" s="4"/>
      <c r="XFD67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59:B59"/>
    <mergeCell ref="C60:E60"/>
    <mergeCell ref="F60:G60"/>
    <mergeCell ref="O60:U60"/>
    <mergeCell ref="C61:E61"/>
    <mergeCell ref="F61:G61"/>
    <mergeCell ref="O61:U61"/>
    <mergeCell ref="A5:A7"/>
    <mergeCell ref="T5:T7"/>
    <mergeCell ref="U5:U7"/>
    <mergeCell ref="A60:B61"/>
    <mergeCell ref="H60:M61"/>
  </mergeCells>
  <pageMargins left="0.75" right="0.75" top="1" bottom="1" header="0.5" footer="0.5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7"/>
  <sheetViews>
    <sheetView topLeftCell="A52" workbookViewId="0">
      <selection activeCell="U59" sqref="U59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3.2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91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23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93">
        <v>129917.6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93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20">
        <v>14</v>
      </c>
      <c r="B30" s="34">
        <v>44530</v>
      </c>
      <c r="C30" s="22"/>
      <c r="D30" s="35"/>
      <c r="E30" s="24"/>
      <c r="F30" s="24"/>
      <c r="G30" s="33"/>
      <c r="H30" s="36"/>
      <c r="I30" s="26"/>
      <c r="J30" s="26"/>
      <c r="K30" s="26"/>
      <c r="L30" s="26"/>
      <c r="M30" s="26">
        <v>25000</v>
      </c>
      <c r="N30" s="65" t="s">
        <v>88</v>
      </c>
      <c r="O30" s="26"/>
      <c r="P30" s="65"/>
      <c r="Q30" s="91" t="s">
        <v>81</v>
      </c>
      <c r="R30" s="9">
        <v>50000</v>
      </c>
      <c r="S30" s="9"/>
      <c r="T30" s="93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20"/>
      <c r="B31" s="34"/>
      <c r="C31" s="22"/>
      <c r="D31" s="35"/>
      <c r="E31" s="24"/>
      <c r="F31" s="24"/>
      <c r="G31" s="33"/>
      <c r="H31" s="36"/>
      <c r="I31" s="26"/>
      <c r="J31" s="26"/>
      <c r="K31" s="26"/>
      <c r="L31" s="26"/>
      <c r="M31" s="26">
        <v>50</v>
      </c>
      <c r="N31" s="65" t="s">
        <v>71</v>
      </c>
      <c r="O31" s="26"/>
      <c r="P31" s="65"/>
      <c r="Q31" s="91"/>
      <c r="R31" s="9"/>
      <c r="S31" s="9"/>
      <c r="T31" s="93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4" customHeight="1" spans="1:16384">
      <c r="A32" s="20">
        <v>15</v>
      </c>
      <c r="B32" s="34">
        <v>44531</v>
      </c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26">
        <v>50</v>
      </c>
      <c r="N32" s="65" t="s">
        <v>71</v>
      </c>
      <c r="O32" s="26"/>
      <c r="P32" s="65"/>
      <c r="Q32" s="91" t="s">
        <v>89</v>
      </c>
      <c r="R32" s="9"/>
      <c r="S32" s="9"/>
      <c r="T32" s="93">
        <v>9320</v>
      </c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45" customHeight="1" spans="1:16384">
      <c r="A33" s="20">
        <v>16</v>
      </c>
      <c r="B33" s="34">
        <v>44552</v>
      </c>
      <c r="C33" s="22"/>
      <c r="D33" s="35"/>
      <c r="E33" s="24"/>
      <c r="F33" s="24"/>
      <c r="G33" s="33"/>
      <c r="H33" s="36"/>
      <c r="I33" s="26"/>
      <c r="J33" s="26"/>
      <c r="K33" s="26"/>
      <c r="L33" s="26"/>
      <c r="M33" s="26"/>
      <c r="N33" s="65"/>
      <c r="O33" s="26"/>
      <c r="P33" s="65"/>
      <c r="Q33" s="91" t="s">
        <v>90</v>
      </c>
      <c r="R33" s="9"/>
      <c r="S33" s="9"/>
      <c r="T33" s="93">
        <v>11500</v>
      </c>
      <c r="U33" s="9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43" customHeight="1" spans="1:16384">
      <c r="A34" s="20">
        <v>17</v>
      </c>
      <c r="B34" s="34">
        <v>44552</v>
      </c>
      <c r="C34" s="22"/>
      <c r="D34" s="35">
        <v>150000</v>
      </c>
      <c r="E34" s="24" t="s">
        <v>51</v>
      </c>
      <c r="F34" s="25" t="s">
        <v>52</v>
      </c>
      <c r="G34" s="33"/>
      <c r="H34" s="36"/>
      <c r="I34" s="26"/>
      <c r="J34" s="26"/>
      <c r="K34" s="26"/>
      <c r="L34" s="26"/>
      <c r="M34" s="26">
        <v>350</v>
      </c>
      <c r="N34" s="65" t="s">
        <v>71</v>
      </c>
      <c r="O34" s="26">
        <v>-132628.83</v>
      </c>
      <c r="P34" s="65" t="s">
        <v>92</v>
      </c>
      <c r="Q34" s="91" t="s">
        <v>93</v>
      </c>
      <c r="R34" s="9">
        <v>47884</v>
      </c>
      <c r="S34" s="9"/>
      <c r="T34" s="93">
        <v>47884</v>
      </c>
      <c r="U34" s="9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41" customHeight="1" spans="1:16384">
      <c r="A35" s="20"/>
      <c r="B35" s="34"/>
      <c r="C35" s="22"/>
      <c r="D35" s="35"/>
      <c r="E35" s="24"/>
      <c r="F35" s="24"/>
      <c r="G35" s="33"/>
      <c r="H35" s="36"/>
      <c r="I35" s="26"/>
      <c r="J35" s="26"/>
      <c r="K35" s="26"/>
      <c r="L35" s="26"/>
      <c r="M35" s="26">
        <v>42000</v>
      </c>
      <c r="N35" s="65" t="s">
        <v>94</v>
      </c>
      <c r="O35" s="26"/>
      <c r="P35" s="65"/>
      <c r="Q35" s="91" t="s">
        <v>95</v>
      </c>
      <c r="R35" s="9">
        <v>12000</v>
      </c>
      <c r="S35" s="9"/>
      <c r="T35" s="93">
        <v>12000</v>
      </c>
      <c r="U35" s="9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45" customHeight="1" spans="1:16384">
      <c r="A36" s="20"/>
      <c r="B36" s="34"/>
      <c r="C36" s="22"/>
      <c r="D36" s="35"/>
      <c r="E36" s="24"/>
      <c r="F36" s="24"/>
      <c r="G36" s="33"/>
      <c r="H36" s="36"/>
      <c r="I36" s="26"/>
      <c r="J36" s="26"/>
      <c r="K36" s="26"/>
      <c r="L36" s="26"/>
      <c r="M36" s="26">
        <v>130</v>
      </c>
      <c r="N36" s="65" t="s">
        <v>96</v>
      </c>
      <c r="O36" s="26"/>
      <c r="P36" s="65"/>
      <c r="Q36" s="91" t="s">
        <v>97</v>
      </c>
      <c r="R36" s="9">
        <v>49000</v>
      </c>
      <c r="S36" s="9"/>
      <c r="T36" s="93">
        <v>49000</v>
      </c>
      <c r="U36" s="9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ht="46" customHeight="1" spans="1:16384">
      <c r="A37" s="20"/>
      <c r="B37" s="34"/>
      <c r="C37" s="22"/>
      <c r="D37" s="35"/>
      <c r="E37" s="24"/>
      <c r="F37" s="24"/>
      <c r="G37" s="33"/>
      <c r="H37" s="36"/>
      <c r="I37" s="26"/>
      <c r="J37" s="26"/>
      <c r="K37" s="26"/>
      <c r="L37" s="26"/>
      <c r="M37" s="26"/>
      <c r="N37" s="65"/>
      <c r="O37" s="26"/>
      <c r="P37" s="65"/>
      <c r="Q37" s="91" t="s">
        <v>98</v>
      </c>
      <c r="R37" s="9">
        <v>130750</v>
      </c>
      <c r="S37" s="9"/>
      <c r="T37" s="93">
        <v>130750</v>
      </c>
      <c r="U37" s="9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ht="44" customHeight="1" spans="1:16384">
      <c r="A38" s="20"/>
      <c r="B38" s="34"/>
      <c r="C38" s="22"/>
      <c r="D38" s="35"/>
      <c r="E38" s="24"/>
      <c r="F38" s="24"/>
      <c r="G38" s="33"/>
      <c r="H38" s="36"/>
      <c r="I38" s="26"/>
      <c r="J38" s="26"/>
      <c r="K38" s="26"/>
      <c r="L38" s="26"/>
      <c r="M38" s="26"/>
      <c r="N38" s="65"/>
      <c r="O38" s="26"/>
      <c r="P38" s="65"/>
      <c r="Q38" s="91" t="s">
        <v>99</v>
      </c>
      <c r="R38" s="9">
        <v>55000</v>
      </c>
      <c r="S38" s="9"/>
      <c r="T38" s="93">
        <v>55000</v>
      </c>
      <c r="U38" s="9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ht="47" customHeight="1" spans="1:16384">
      <c r="A39" s="20"/>
      <c r="B39" s="34"/>
      <c r="C39" s="22"/>
      <c r="D39" s="35"/>
      <c r="E39" s="24"/>
      <c r="F39" s="24"/>
      <c r="G39" s="33"/>
      <c r="H39" s="36"/>
      <c r="I39" s="26"/>
      <c r="J39" s="26"/>
      <c r="K39" s="26"/>
      <c r="L39" s="26"/>
      <c r="M39" s="26"/>
      <c r="N39" s="65"/>
      <c r="O39" s="26"/>
      <c r="P39" s="65"/>
      <c r="Q39" s="91" t="s">
        <v>100</v>
      </c>
      <c r="R39" s="9">
        <v>11200</v>
      </c>
      <c r="S39" s="9"/>
      <c r="T39" s="93">
        <v>8006.4</v>
      </c>
      <c r="U39" s="9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ht="47" customHeight="1" spans="1:16384">
      <c r="A40" s="20"/>
      <c r="B40" s="34"/>
      <c r="C40" s="22"/>
      <c r="D40" s="35"/>
      <c r="E40" s="24"/>
      <c r="F40" s="24"/>
      <c r="G40" s="33"/>
      <c r="H40" s="36"/>
      <c r="I40" s="26"/>
      <c r="J40" s="26"/>
      <c r="K40" s="26"/>
      <c r="L40" s="26"/>
      <c r="M40" s="26"/>
      <c r="N40" s="65"/>
      <c r="O40" s="26"/>
      <c r="P40" s="65"/>
      <c r="Q40" s="91" t="s">
        <v>101</v>
      </c>
      <c r="R40" s="9">
        <v>52256</v>
      </c>
      <c r="S40" s="9"/>
      <c r="T40" s="93">
        <v>52256</v>
      </c>
      <c r="U40" s="9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ht="44" customHeight="1" spans="1:16384">
      <c r="A41" s="20">
        <v>18</v>
      </c>
      <c r="B41" s="34">
        <v>44575</v>
      </c>
      <c r="C41" s="22"/>
      <c r="D41" s="46">
        <v>39623</v>
      </c>
      <c r="E41" s="24" t="s">
        <v>51</v>
      </c>
      <c r="F41" s="25" t="s">
        <v>52</v>
      </c>
      <c r="G41" s="33"/>
      <c r="H41" s="36"/>
      <c r="I41" s="26"/>
      <c r="J41" s="26"/>
      <c r="K41" s="26"/>
      <c r="L41" s="26"/>
      <c r="M41" s="26">
        <v>100</v>
      </c>
      <c r="N41" s="65" t="s">
        <v>71</v>
      </c>
      <c r="O41" s="26"/>
      <c r="P41" s="65"/>
      <c r="Q41" s="91" t="s">
        <v>102</v>
      </c>
      <c r="R41" s="9"/>
      <c r="S41" s="9"/>
      <c r="T41" s="93">
        <v>6123</v>
      </c>
      <c r="U41" s="9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ht="45" customHeight="1" spans="1:16384">
      <c r="A42" s="20"/>
      <c r="B42" s="34"/>
      <c r="C42" s="22"/>
      <c r="D42" s="35"/>
      <c r="E42" s="24"/>
      <c r="F42" s="24"/>
      <c r="G42" s="33"/>
      <c r="H42" s="36"/>
      <c r="I42" s="26"/>
      <c r="J42" s="26"/>
      <c r="K42" s="26"/>
      <c r="L42" s="26"/>
      <c r="M42" s="26"/>
      <c r="N42" s="65"/>
      <c r="O42" s="26"/>
      <c r="P42" s="65"/>
      <c r="Q42" s="91" t="s">
        <v>103</v>
      </c>
      <c r="R42" s="9">
        <v>33500</v>
      </c>
      <c r="S42" s="9"/>
      <c r="T42" s="93">
        <v>33500</v>
      </c>
      <c r="U42" s="9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="1" customFormat="1" ht="27" customHeight="1" spans="1:16384">
      <c r="A43" s="47">
        <v>19</v>
      </c>
      <c r="B43" s="32">
        <v>44588</v>
      </c>
      <c r="C43" s="48">
        <v>1915734</v>
      </c>
      <c r="D43" s="46"/>
      <c r="E43" s="24" t="s">
        <v>72</v>
      </c>
      <c r="F43" s="24" t="s">
        <v>73</v>
      </c>
      <c r="G43" s="33"/>
      <c r="H43" s="36">
        <v>0.02</v>
      </c>
      <c r="I43" s="26">
        <v>54735.24</v>
      </c>
      <c r="J43" s="26"/>
      <c r="K43" s="26">
        <v>27367.62</v>
      </c>
      <c r="L43" s="26"/>
      <c r="M43" s="26">
        <v>400</v>
      </c>
      <c r="N43" s="65" t="s">
        <v>71</v>
      </c>
      <c r="O43" s="26"/>
      <c r="P43" s="65"/>
      <c r="Q43" s="91" t="s">
        <v>104</v>
      </c>
      <c r="R43" s="9">
        <v>2013326.03</v>
      </c>
      <c r="S43" s="9"/>
      <c r="T43" s="93">
        <v>821028</v>
      </c>
      <c r="U43" s="9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="1" customFormat="1" ht="44" customHeight="1" spans="1:16384">
      <c r="A44" s="20"/>
      <c r="B44" s="34"/>
      <c r="C44" s="48">
        <v>821028</v>
      </c>
      <c r="D44" s="35"/>
      <c r="E44" s="24" t="s">
        <v>67</v>
      </c>
      <c r="F44" s="24" t="s">
        <v>68</v>
      </c>
      <c r="G44" s="33"/>
      <c r="H44" s="36"/>
      <c r="I44" s="26"/>
      <c r="J44" s="26"/>
      <c r="K44" s="26">
        <v>58569.22</v>
      </c>
      <c r="L44" s="26"/>
      <c r="M44" s="26">
        <v>496</v>
      </c>
      <c r="N44" s="65" t="s">
        <v>105</v>
      </c>
      <c r="O44" s="26"/>
      <c r="P44" s="65"/>
      <c r="Q44" s="91" t="s">
        <v>106</v>
      </c>
      <c r="R44" s="9">
        <v>51250</v>
      </c>
      <c r="S44" s="9"/>
      <c r="T44" s="93">
        <v>51250</v>
      </c>
      <c r="U44" s="9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="1" customFormat="1" ht="42" customHeight="1" spans="1:16384">
      <c r="A45" s="20"/>
      <c r="B45" s="34"/>
      <c r="C45" s="48"/>
      <c r="D45" s="35">
        <v>-400000</v>
      </c>
      <c r="E45" s="24" t="s">
        <v>107</v>
      </c>
      <c r="F45" s="24"/>
      <c r="G45" s="33"/>
      <c r="H45" s="36"/>
      <c r="I45" s="26"/>
      <c r="J45" s="26"/>
      <c r="K45" s="26"/>
      <c r="L45" s="26"/>
      <c r="M45" s="26">
        <v>100</v>
      </c>
      <c r="N45" s="65" t="s">
        <v>71</v>
      </c>
      <c r="O45" s="26"/>
      <c r="P45" s="65"/>
      <c r="Q45" s="91" t="s">
        <v>79</v>
      </c>
      <c r="R45" s="9">
        <v>10800</v>
      </c>
      <c r="S45" s="9"/>
      <c r="T45" s="93">
        <v>10800</v>
      </c>
      <c r="U45" s="9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="1" customFormat="1" ht="42" customHeight="1" spans="1:16384">
      <c r="A46" s="20"/>
      <c r="B46" s="34"/>
      <c r="C46" s="48"/>
      <c r="D46" s="35"/>
      <c r="E46" s="24"/>
      <c r="F46" s="24"/>
      <c r="G46" s="33"/>
      <c r="H46" s="36"/>
      <c r="I46" s="26"/>
      <c r="J46" s="26"/>
      <c r="K46" s="26"/>
      <c r="L46" s="26"/>
      <c r="M46" s="26">
        <v>150</v>
      </c>
      <c r="N46" s="65" t="s">
        <v>71</v>
      </c>
      <c r="O46" s="26"/>
      <c r="P46" s="65"/>
      <c r="Q46" s="91" t="s">
        <v>108</v>
      </c>
      <c r="R46" s="9">
        <v>163000</v>
      </c>
      <c r="S46" s="9"/>
      <c r="T46" s="93">
        <v>161000</v>
      </c>
      <c r="U46" s="9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  <row r="47" s="1" customFormat="1" ht="42" customHeight="1" spans="1:16384">
      <c r="A47" s="20"/>
      <c r="B47" s="34"/>
      <c r="C47" s="48"/>
      <c r="D47" s="35"/>
      <c r="E47" s="24"/>
      <c r="F47" s="24"/>
      <c r="G47" s="33"/>
      <c r="H47" s="36"/>
      <c r="I47" s="26"/>
      <c r="J47" s="26"/>
      <c r="K47" s="26"/>
      <c r="L47" s="26"/>
      <c r="M47" s="26"/>
      <c r="N47" s="65"/>
      <c r="O47" s="26"/>
      <c r="P47" s="65"/>
      <c r="Q47" s="91" t="s">
        <v>109</v>
      </c>
      <c r="R47" s="9">
        <v>200283.88</v>
      </c>
      <c r="S47" s="9"/>
      <c r="T47" s="93">
        <v>200283.88</v>
      </c>
      <c r="U47" s="9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s="1" customFormat="1" ht="45" customHeight="1" spans="1:16384">
      <c r="A48" s="20"/>
      <c r="B48" s="34"/>
      <c r="C48" s="48"/>
      <c r="D48" s="35"/>
      <c r="E48" s="24"/>
      <c r="F48" s="24"/>
      <c r="G48" s="33"/>
      <c r="H48" s="36"/>
      <c r="I48" s="26"/>
      <c r="J48" s="26"/>
      <c r="K48" s="26"/>
      <c r="L48" s="26"/>
      <c r="M48" s="26"/>
      <c r="N48" s="65"/>
      <c r="O48" s="26"/>
      <c r="P48" s="65"/>
      <c r="Q48" s="91" t="s">
        <v>110</v>
      </c>
      <c r="R48" s="9">
        <v>12600</v>
      </c>
      <c r="S48" s="9"/>
      <c r="T48" s="93">
        <v>12600</v>
      </c>
      <c r="U48" s="9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s="1" customFormat="1" ht="45" customHeight="1" spans="1:16384">
      <c r="A49" s="20"/>
      <c r="B49" s="34"/>
      <c r="C49" s="48"/>
      <c r="D49" s="35"/>
      <c r="E49" s="24"/>
      <c r="F49" s="24"/>
      <c r="G49" s="33"/>
      <c r="H49" s="36"/>
      <c r="I49" s="26"/>
      <c r="J49" s="26"/>
      <c r="K49" s="26"/>
      <c r="L49" s="26"/>
      <c r="M49" s="26"/>
      <c r="N49" s="65"/>
      <c r="O49" s="26"/>
      <c r="P49" s="65"/>
      <c r="Q49" s="91" t="s">
        <v>111</v>
      </c>
      <c r="R49" s="9">
        <v>28479</v>
      </c>
      <c r="S49" s="9"/>
      <c r="T49" s="93">
        <v>28479</v>
      </c>
      <c r="U49" s="9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  <c r="XFD49" s="4"/>
    </row>
    <row r="50" s="1" customFormat="1" ht="45" customHeight="1" spans="1:16384">
      <c r="A50" s="20"/>
      <c r="B50" s="34"/>
      <c r="C50" s="48"/>
      <c r="D50" s="35"/>
      <c r="E50" s="24"/>
      <c r="F50" s="24"/>
      <c r="G50" s="33"/>
      <c r="H50" s="36"/>
      <c r="I50" s="26"/>
      <c r="J50" s="26"/>
      <c r="K50" s="26"/>
      <c r="L50" s="26"/>
      <c r="M50" s="26"/>
      <c r="N50" s="65"/>
      <c r="O50" s="26"/>
      <c r="P50" s="65"/>
      <c r="Q50" s="91" t="s">
        <v>112</v>
      </c>
      <c r="R50" s="9">
        <v>110000</v>
      </c>
      <c r="S50" s="9"/>
      <c r="T50" s="93">
        <v>110000</v>
      </c>
      <c r="U50" s="9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  <c r="XFD50" s="4"/>
    </row>
    <row r="51" s="1" customFormat="1" ht="47" customHeight="1" spans="1:16384">
      <c r="A51" s="20"/>
      <c r="B51" s="34"/>
      <c r="C51" s="48"/>
      <c r="D51" s="35"/>
      <c r="E51" s="24"/>
      <c r="F51" s="24"/>
      <c r="G51" s="33"/>
      <c r="H51" s="36"/>
      <c r="I51" s="26"/>
      <c r="J51" s="26"/>
      <c r="K51" s="26"/>
      <c r="L51" s="26"/>
      <c r="M51" s="26"/>
      <c r="N51" s="65"/>
      <c r="O51" s="26"/>
      <c r="P51" s="65"/>
      <c r="Q51" s="91" t="s">
        <v>113</v>
      </c>
      <c r="R51" s="9">
        <v>245813.18</v>
      </c>
      <c r="S51" s="9"/>
      <c r="T51" s="93">
        <v>147487.9</v>
      </c>
      <c r="U51" s="9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  <c r="XFD51" s="4"/>
    </row>
    <row r="52" s="1" customFormat="1" ht="47" customHeight="1" spans="1:16384">
      <c r="A52" s="20"/>
      <c r="B52" s="34"/>
      <c r="C52" s="48"/>
      <c r="D52" s="35"/>
      <c r="E52" s="24"/>
      <c r="F52" s="24"/>
      <c r="G52" s="33"/>
      <c r="H52" s="36"/>
      <c r="I52" s="26"/>
      <c r="J52" s="26"/>
      <c r="K52" s="26"/>
      <c r="L52" s="26"/>
      <c r="M52" s="26"/>
      <c r="N52" s="65"/>
      <c r="O52" s="26"/>
      <c r="P52" s="65"/>
      <c r="Q52" s="91" t="s">
        <v>114</v>
      </c>
      <c r="R52" s="9">
        <v>63996</v>
      </c>
      <c r="S52" s="9"/>
      <c r="T52" s="93">
        <v>40000</v>
      </c>
      <c r="U52" s="9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="1" customFormat="1" ht="47" customHeight="1" spans="1:16384">
      <c r="A53" s="47">
        <v>20</v>
      </c>
      <c r="B53" s="32">
        <v>44614</v>
      </c>
      <c r="C53" s="22"/>
      <c r="D53" s="35"/>
      <c r="E53" s="24"/>
      <c r="F53" s="24"/>
      <c r="G53" s="33"/>
      <c r="H53" s="36"/>
      <c r="I53" s="26"/>
      <c r="J53" s="26"/>
      <c r="K53" s="26"/>
      <c r="L53" s="26"/>
      <c r="M53" s="26">
        <v>100</v>
      </c>
      <c r="N53" s="65" t="s">
        <v>71</v>
      </c>
      <c r="O53" s="26"/>
      <c r="P53" s="65"/>
      <c r="Q53" s="91" t="s">
        <v>115</v>
      </c>
      <c r="R53" s="9">
        <v>2013326.03</v>
      </c>
      <c r="S53" s="9"/>
      <c r="T53" s="93">
        <v>143591.6</v>
      </c>
      <c r="U53" s="9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  <c r="XFD53" s="4"/>
    </row>
    <row r="54" s="1" customFormat="1" ht="46" customHeight="1" spans="1:16384">
      <c r="A54" s="20">
        <v>21</v>
      </c>
      <c r="B54" s="32">
        <v>44679</v>
      </c>
      <c r="C54" s="22"/>
      <c r="D54" s="35"/>
      <c r="E54" s="24"/>
      <c r="F54" s="24"/>
      <c r="G54" s="33"/>
      <c r="H54" s="36"/>
      <c r="I54" s="26"/>
      <c r="J54" s="26"/>
      <c r="K54" s="26"/>
      <c r="L54" s="26"/>
      <c r="M54" s="26">
        <v>50</v>
      </c>
      <c r="N54" s="65" t="s">
        <v>71</v>
      </c>
      <c r="O54" s="26"/>
      <c r="P54" s="65"/>
      <c r="Q54" s="91" t="s">
        <v>85</v>
      </c>
      <c r="R54" s="9">
        <v>34000</v>
      </c>
      <c r="S54" s="9"/>
      <c r="T54" s="93">
        <v>17000</v>
      </c>
      <c r="U54" s="9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  <c r="XFB54" s="4"/>
      <c r="XFC54" s="4"/>
      <c r="XFD54" s="4"/>
    </row>
    <row r="55" s="1" customFormat="1" ht="31" customHeight="1" spans="1:16384">
      <c r="A55" s="20"/>
      <c r="B55" s="34"/>
      <c r="C55" s="22"/>
      <c r="D55" s="35"/>
      <c r="E55" s="24"/>
      <c r="F55" s="24"/>
      <c r="G55" s="33"/>
      <c r="H55" s="36"/>
      <c r="I55" s="26"/>
      <c r="J55" s="26"/>
      <c r="K55" s="26"/>
      <c r="L55" s="26"/>
      <c r="M55" s="26">
        <v>1120</v>
      </c>
      <c r="N55" s="65" t="s">
        <v>116</v>
      </c>
      <c r="O55" s="26"/>
      <c r="P55" s="65"/>
      <c r="Q55" s="91"/>
      <c r="R55" s="9"/>
      <c r="S55" s="9"/>
      <c r="T55" s="93"/>
      <c r="U55" s="9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  <row r="56" s="1" customFormat="1" ht="43" customHeight="1" spans="1:16384">
      <c r="A56" s="53">
        <v>22</v>
      </c>
      <c r="B56" s="54">
        <v>44697</v>
      </c>
      <c r="C56" s="61"/>
      <c r="D56" s="56"/>
      <c r="E56" s="58"/>
      <c r="F56" s="58"/>
      <c r="G56" s="58"/>
      <c r="H56" s="60"/>
      <c r="I56" s="75"/>
      <c r="J56" s="58"/>
      <c r="K56" s="75"/>
      <c r="L56" s="75"/>
      <c r="M56" s="72">
        <v>100</v>
      </c>
      <c r="N56" s="74" t="s">
        <v>71</v>
      </c>
      <c r="O56" s="75"/>
      <c r="P56" s="60"/>
      <c r="Q56" s="96" t="s">
        <v>117</v>
      </c>
      <c r="R56" s="97">
        <v>106680</v>
      </c>
      <c r="S56" s="60"/>
      <c r="T56" s="114">
        <v>100000</v>
      </c>
      <c r="U56" s="95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s="1" customFormat="1" ht="30" customHeight="1" spans="1:16384">
      <c r="A57" s="6"/>
      <c r="B57" s="6"/>
      <c r="C57" s="49"/>
      <c r="D57" s="50"/>
      <c r="E57" s="51"/>
      <c r="F57" s="51"/>
      <c r="G57" s="51"/>
      <c r="H57" s="52"/>
      <c r="I57" s="66"/>
      <c r="J57" s="51"/>
      <c r="K57" s="66"/>
      <c r="L57" s="66"/>
      <c r="M57" s="72">
        <v>2500</v>
      </c>
      <c r="N57" s="74" t="s">
        <v>118</v>
      </c>
      <c r="O57" s="66"/>
      <c r="P57" s="52"/>
      <c r="Q57" s="52"/>
      <c r="R57" s="52"/>
      <c r="S57" s="52"/>
      <c r="T57" s="66"/>
      <c r="U57" s="95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  <c r="XFD57" s="4"/>
    </row>
    <row r="58" s="1" customFormat="1" ht="30" customHeight="1" spans="1:16384">
      <c r="A58" s="6"/>
      <c r="B58" s="6"/>
      <c r="C58" s="49"/>
      <c r="D58" s="50"/>
      <c r="E58" s="51"/>
      <c r="F58" s="51"/>
      <c r="G58" s="51"/>
      <c r="H58" s="52"/>
      <c r="I58" s="66"/>
      <c r="J58" s="51"/>
      <c r="K58" s="66"/>
      <c r="L58" s="66"/>
      <c r="M58" s="26"/>
      <c r="N58" s="65"/>
      <c r="O58" s="66"/>
      <c r="P58" s="52"/>
      <c r="Q58" s="52"/>
      <c r="R58" s="52"/>
      <c r="S58" s="52"/>
      <c r="T58" s="66"/>
      <c r="U58" s="95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4"/>
      <c r="XFD58" s="4"/>
    </row>
    <row r="59" s="1" customFormat="1" ht="30" customHeight="1" spans="1:16384">
      <c r="A59" s="6" t="s">
        <v>55</v>
      </c>
      <c r="B59" s="6"/>
      <c r="C59" s="52">
        <f>SUM(C8:C58)</f>
        <v>5473524</v>
      </c>
      <c r="D59" s="50">
        <f>SUM(D8:D58)</f>
        <v>468368.12</v>
      </c>
      <c r="E59" s="51"/>
      <c r="F59" s="51"/>
      <c r="G59" s="51"/>
      <c r="H59" s="52" t="s">
        <v>56</v>
      </c>
      <c r="I59" s="66">
        <f>SUM(I8:I58)</f>
        <v>109470.48</v>
      </c>
      <c r="J59" s="51"/>
      <c r="K59" s="66">
        <f>SUM(K8:K58)</f>
        <v>171873.67</v>
      </c>
      <c r="L59" s="66"/>
      <c r="M59" s="66">
        <f>SUM(M8:M58)</f>
        <v>74446</v>
      </c>
      <c r="N59" s="52" t="s">
        <v>56</v>
      </c>
      <c r="O59" s="66">
        <f>SUM(O8:O55)</f>
        <v>0</v>
      </c>
      <c r="P59" s="52" t="s">
        <v>56</v>
      </c>
      <c r="Q59" s="52" t="s">
        <v>56</v>
      </c>
      <c r="R59" s="52"/>
      <c r="S59" s="52"/>
      <c r="T59" s="66">
        <f>SUM(T8:T58)</f>
        <v>5231851.15</v>
      </c>
      <c r="U59" s="95">
        <f>D59+C59-T59-I59-K59-M59-O59</f>
        <v>354250.820000001</v>
      </c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4"/>
      <c r="XFD59" s="4"/>
    </row>
    <row r="60" s="1" customFormat="1" ht="30" customHeight="1" spans="1:16384">
      <c r="A60" s="98" t="s">
        <v>57</v>
      </c>
      <c r="B60" s="98"/>
      <c r="C60" s="98" t="s">
        <v>58</v>
      </c>
      <c r="D60" s="98"/>
      <c r="E60" s="98"/>
      <c r="F60" s="99">
        <f>O60</f>
        <v>100000</v>
      </c>
      <c r="G60" s="100"/>
      <c r="H60" s="101" t="s">
        <v>59</v>
      </c>
      <c r="I60" s="104"/>
      <c r="J60" s="104"/>
      <c r="K60" s="104"/>
      <c r="L60" s="104"/>
      <c r="M60" s="105"/>
      <c r="N60" s="98" t="s">
        <v>60</v>
      </c>
      <c r="O60" s="106">
        <v>100000</v>
      </c>
      <c r="P60" s="107"/>
      <c r="Q60" s="107"/>
      <c r="R60" s="107"/>
      <c r="S60" s="107"/>
      <c r="T60" s="107"/>
      <c r="U60" s="112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="1" customFormat="1" ht="30" customHeight="1" spans="1:16384">
      <c r="A61" s="98"/>
      <c r="B61" s="98"/>
      <c r="C61" s="98" t="s">
        <v>61</v>
      </c>
      <c r="D61" s="98"/>
      <c r="E61" s="98"/>
      <c r="F61" s="99">
        <v>0</v>
      </c>
      <c r="G61" s="100"/>
      <c r="H61" s="102"/>
      <c r="I61" s="108"/>
      <c r="J61" s="108"/>
      <c r="K61" s="108"/>
      <c r="L61" s="108"/>
      <c r="M61" s="109"/>
      <c r="N61" s="98" t="s">
        <v>62</v>
      </c>
      <c r="O61" s="110">
        <f>O60</f>
        <v>100000</v>
      </c>
      <c r="P61" s="111"/>
      <c r="Q61" s="111"/>
      <c r="R61" s="111"/>
      <c r="S61" s="111"/>
      <c r="T61" s="111"/>
      <c r="U61" s="113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  <c r="XFD61" s="4"/>
    </row>
    <row r="62" s="1" customFormat="1" spans="2:16384">
      <c r="B62" s="2"/>
      <c r="E62" s="3"/>
      <c r="F62" s="3"/>
      <c r="G62" s="3"/>
      <c r="I62" s="3"/>
      <c r="J62" s="3"/>
      <c r="M62" s="3"/>
      <c r="T62" s="3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  <c r="XFD62" s="4"/>
    </row>
    <row r="63" s="1" customFormat="1" spans="2:16384">
      <c r="B63" s="2"/>
      <c r="E63" s="3"/>
      <c r="F63" s="3"/>
      <c r="G63" s="3"/>
      <c r="I63" s="3"/>
      <c r="J63" s="3"/>
      <c r="M63" s="3"/>
      <c r="T63" s="3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  <c r="XFD63" s="4"/>
    </row>
    <row r="64" s="1" customFormat="1" spans="2:16384">
      <c r="B64" s="2"/>
      <c r="E64" s="3"/>
      <c r="F64" s="3"/>
      <c r="G64" s="3"/>
      <c r="I64" s="3"/>
      <c r="J64" s="3"/>
      <c r="M64" s="3"/>
      <c r="T64" s="3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  <c r="XFB64" s="4"/>
      <c r="XFC64" s="4"/>
      <c r="XFD64" s="4"/>
    </row>
    <row r="65" s="1" customFormat="1" spans="2:16384">
      <c r="B65" s="2"/>
      <c r="E65" s="3"/>
      <c r="F65" s="3"/>
      <c r="G65" s="3"/>
      <c r="I65" s="3"/>
      <c r="J65" s="3"/>
      <c r="M65" s="3"/>
      <c r="T65" s="3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4"/>
      <c r="XFB65" s="4"/>
      <c r="XFC65" s="4"/>
      <c r="XFD65" s="4"/>
    </row>
    <row r="66" s="1" customFormat="1" spans="2:16384">
      <c r="B66" s="2"/>
      <c r="E66" s="3"/>
      <c r="F66" s="3"/>
      <c r="G66" s="3"/>
      <c r="I66" s="3"/>
      <c r="J66" s="3"/>
      <c r="M66" s="3"/>
      <c r="T66" s="3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4"/>
      <c r="XFA66" s="4"/>
      <c r="XFB66" s="4"/>
      <c r="XFC66" s="4"/>
      <c r="XFD66" s="4"/>
    </row>
    <row r="67" s="1" customFormat="1" spans="2:16384">
      <c r="B67" s="103"/>
      <c r="E67" s="3"/>
      <c r="F67" s="3"/>
      <c r="G67" s="3"/>
      <c r="I67" s="3"/>
      <c r="J67" s="3"/>
      <c r="M67" s="3"/>
      <c r="T67" s="3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  <c r="XEZ67" s="4"/>
      <c r="XFA67" s="4"/>
      <c r="XFB67" s="4"/>
      <c r="XFC67" s="4"/>
      <c r="XFD67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59:B59"/>
    <mergeCell ref="C60:E60"/>
    <mergeCell ref="F60:G60"/>
    <mergeCell ref="O60:U60"/>
    <mergeCell ref="C61:E61"/>
    <mergeCell ref="F61:G61"/>
    <mergeCell ref="O61:U61"/>
    <mergeCell ref="A5:A7"/>
    <mergeCell ref="T5:T7"/>
    <mergeCell ref="U5:U7"/>
    <mergeCell ref="A60:B61"/>
    <mergeCell ref="H60:M61"/>
  </mergeCells>
  <pageMargins left="0.75" right="0.75" top="1" bottom="1" header="0.5" footer="0.5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2"/>
  <sheetViews>
    <sheetView tabSelected="1" topLeftCell="A52" workbookViewId="0">
      <selection activeCell="D60" sqref="D60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3.2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91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0">
        <v>9</v>
      </c>
      <c r="B19" s="34">
        <v>44468</v>
      </c>
      <c r="C19" s="37"/>
      <c r="D19" s="23"/>
      <c r="E19" s="38"/>
      <c r="F19" s="39"/>
      <c r="G19" s="33"/>
      <c r="H19" s="40"/>
      <c r="I19" s="26"/>
      <c r="J19" s="26"/>
      <c r="K19" s="26">
        <v>27367.62</v>
      </c>
      <c r="L19" s="71" t="s">
        <v>77</v>
      </c>
      <c r="M19" s="26">
        <v>400</v>
      </c>
      <c r="N19" s="65" t="s">
        <v>71</v>
      </c>
      <c r="O19" s="26">
        <v>132628.83</v>
      </c>
      <c r="P19" s="65" t="s">
        <v>78</v>
      </c>
      <c r="Q19" s="91" t="s">
        <v>63</v>
      </c>
      <c r="R19" s="9">
        <v>506000</v>
      </c>
      <c r="S19" s="9"/>
      <c r="T19" s="93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 t="s">
        <v>79</v>
      </c>
      <c r="R20" s="9">
        <v>36000</v>
      </c>
      <c r="S20" s="9"/>
      <c r="T20" s="93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 t="s">
        <v>80</v>
      </c>
      <c r="R21" s="9">
        <v>400000</v>
      </c>
      <c r="S21" s="9"/>
      <c r="T21" s="93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20"/>
      <c r="B22" s="34"/>
      <c r="C22" s="22"/>
      <c r="D22" s="35"/>
      <c r="E22" s="24"/>
      <c r="F22" s="24"/>
      <c r="G22" s="33"/>
      <c r="H22" s="36"/>
      <c r="I22" s="26"/>
      <c r="J22" s="26"/>
      <c r="K22" s="26"/>
      <c r="L22" s="26"/>
      <c r="M22" s="26"/>
      <c r="N22" s="65"/>
      <c r="O22" s="26"/>
      <c r="P22" s="65"/>
      <c r="Q22" s="91" t="s">
        <v>81</v>
      </c>
      <c r="R22" s="9">
        <v>50000</v>
      </c>
      <c r="S22" s="9"/>
      <c r="T22" s="93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20"/>
      <c r="B23" s="34"/>
      <c r="C23" s="22"/>
      <c r="D23" s="35"/>
      <c r="E23" s="24"/>
      <c r="F23" s="24"/>
      <c r="G23" s="33"/>
      <c r="H23" s="36"/>
      <c r="I23" s="26"/>
      <c r="J23" s="26"/>
      <c r="K23" s="26"/>
      <c r="L23" s="26"/>
      <c r="M23" s="26"/>
      <c r="N23" s="65"/>
      <c r="O23" s="26"/>
      <c r="P23" s="65"/>
      <c r="Q23" s="91" t="s">
        <v>82</v>
      </c>
      <c r="R23" s="9">
        <v>184210</v>
      </c>
      <c r="S23" s="9"/>
      <c r="T23" s="93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1" customHeight="1" spans="1:16384">
      <c r="A24" s="20">
        <v>10</v>
      </c>
      <c r="B24" s="34">
        <v>44480</v>
      </c>
      <c r="C24" s="22"/>
      <c r="D24" s="23">
        <v>112000</v>
      </c>
      <c r="E24" s="24" t="s">
        <v>51</v>
      </c>
      <c r="F24" s="25" t="s">
        <v>52</v>
      </c>
      <c r="G24" s="33"/>
      <c r="H24" s="36"/>
      <c r="I24" s="26"/>
      <c r="J24" s="26"/>
      <c r="K24" s="26"/>
      <c r="L24" s="26"/>
      <c r="M24" s="26"/>
      <c r="N24" s="65" t="s">
        <v>53</v>
      </c>
      <c r="O24" s="26"/>
      <c r="P24" s="65"/>
      <c r="Q24" s="91" t="s">
        <v>83</v>
      </c>
      <c r="R24" s="9">
        <v>129000</v>
      </c>
      <c r="S24" s="9"/>
      <c r="T24" s="93">
        <v>112000</v>
      </c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1" customHeight="1" spans="1:16384">
      <c r="A25" s="20">
        <v>11</v>
      </c>
      <c r="B25" s="34">
        <v>44484</v>
      </c>
      <c r="C25" s="22"/>
      <c r="D25" s="23">
        <v>-500000</v>
      </c>
      <c r="E25" s="24" t="s">
        <v>76</v>
      </c>
      <c r="F25" s="24"/>
      <c r="G25" s="33"/>
      <c r="H25" s="36"/>
      <c r="I25" s="26"/>
      <c r="J25" s="26"/>
      <c r="K25" s="26"/>
      <c r="L25" s="26"/>
      <c r="M25" s="26">
        <v>200</v>
      </c>
      <c r="N25" s="65" t="s">
        <v>71</v>
      </c>
      <c r="O25" s="26"/>
      <c r="P25" s="65"/>
      <c r="Q25" s="91" t="s">
        <v>82</v>
      </c>
      <c r="R25" s="9">
        <v>184210</v>
      </c>
      <c r="S25" s="9"/>
      <c r="T25" s="93">
        <v>114210</v>
      </c>
      <c r="U25" s="9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0">
        <v>12</v>
      </c>
      <c r="B26" s="34">
        <v>44510</v>
      </c>
      <c r="C26" s="22"/>
      <c r="D26" s="35"/>
      <c r="E26" s="24"/>
      <c r="F26" s="24"/>
      <c r="G26" s="33"/>
      <c r="H26" s="36"/>
      <c r="I26" s="26"/>
      <c r="J26" s="26"/>
      <c r="K26" s="26"/>
      <c r="L26" s="26"/>
      <c r="M26" s="26">
        <v>100</v>
      </c>
      <c r="N26" s="65" t="s">
        <v>71</v>
      </c>
      <c r="O26" s="26"/>
      <c r="P26" s="65"/>
      <c r="Q26" s="91" t="s">
        <v>84</v>
      </c>
      <c r="R26" s="9">
        <v>19390</v>
      </c>
      <c r="S26" s="9"/>
      <c r="T26" s="93">
        <v>19390</v>
      </c>
      <c r="U26" s="9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8" customHeight="1" spans="1:16384">
      <c r="A27" s="20"/>
      <c r="B27" s="34"/>
      <c r="C27" s="22"/>
      <c r="D27" s="35"/>
      <c r="E27" s="24"/>
      <c r="F27" s="24"/>
      <c r="G27" s="33"/>
      <c r="H27" s="36"/>
      <c r="I27" s="26"/>
      <c r="J27" s="26"/>
      <c r="K27" s="26"/>
      <c r="L27" s="26"/>
      <c r="M27" s="26"/>
      <c r="N27" s="65"/>
      <c r="O27" s="26"/>
      <c r="P27" s="65"/>
      <c r="Q27" s="91" t="s">
        <v>85</v>
      </c>
      <c r="R27" s="9">
        <v>34000</v>
      </c>
      <c r="S27" s="9"/>
      <c r="T27" s="93">
        <v>17000</v>
      </c>
      <c r="U27" s="9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8" customHeight="1" spans="1:16384">
      <c r="A28" s="20">
        <v>13</v>
      </c>
      <c r="B28" s="34">
        <v>44517</v>
      </c>
      <c r="C28" s="22"/>
      <c r="D28" s="35"/>
      <c r="E28" s="24"/>
      <c r="F28" s="24"/>
      <c r="G28" s="33"/>
      <c r="H28" s="36"/>
      <c r="I28" s="26"/>
      <c r="J28" s="26"/>
      <c r="K28" s="26"/>
      <c r="L28" s="26"/>
      <c r="M28" s="26">
        <v>200</v>
      </c>
      <c r="N28" s="65" t="s">
        <v>71</v>
      </c>
      <c r="O28" s="26"/>
      <c r="P28" s="65"/>
      <c r="Q28" s="91" t="s">
        <v>86</v>
      </c>
      <c r="R28" s="9">
        <v>162397</v>
      </c>
      <c r="S28" s="9"/>
      <c r="T28" s="93">
        <v>129917.6</v>
      </c>
      <c r="U28" s="9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8" customHeight="1" spans="1:16384">
      <c r="A29" s="20"/>
      <c r="B29" s="34"/>
      <c r="C29" s="22"/>
      <c r="D29" s="35"/>
      <c r="E29" s="24"/>
      <c r="F29" s="24"/>
      <c r="G29" s="33"/>
      <c r="H29" s="36"/>
      <c r="I29" s="26"/>
      <c r="J29" s="26"/>
      <c r="K29" s="26"/>
      <c r="L29" s="26"/>
      <c r="M29" s="26"/>
      <c r="N29" s="65"/>
      <c r="O29" s="26"/>
      <c r="P29" s="65"/>
      <c r="Q29" s="91" t="s">
        <v>87</v>
      </c>
      <c r="R29" s="9">
        <v>130519</v>
      </c>
      <c r="S29" s="9"/>
      <c r="T29" s="93">
        <v>130519</v>
      </c>
      <c r="U29" s="9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1" customHeight="1" spans="1:16384">
      <c r="A30" s="20">
        <v>14</v>
      </c>
      <c r="B30" s="34">
        <v>44530</v>
      </c>
      <c r="C30" s="22"/>
      <c r="D30" s="35"/>
      <c r="E30" s="24"/>
      <c r="F30" s="24"/>
      <c r="G30" s="33"/>
      <c r="H30" s="36"/>
      <c r="I30" s="26"/>
      <c r="J30" s="26"/>
      <c r="K30" s="26"/>
      <c r="L30" s="26"/>
      <c r="M30" s="26">
        <v>25000</v>
      </c>
      <c r="N30" s="65" t="s">
        <v>88</v>
      </c>
      <c r="O30" s="26"/>
      <c r="P30" s="65"/>
      <c r="Q30" s="91" t="s">
        <v>81</v>
      </c>
      <c r="R30" s="9">
        <v>50000</v>
      </c>
      <c r="S30" s="9"/>
      <c r="T30" s="93">
        <v>22000</v>
      </c>
      <c r="U30" s="9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29" customHeight="1" spans="1:16384">
      <c r="A31" s="20"/>
      <c r="B31" s="34"/>
      <c r="C31" s="22"/>
      <c r="D31" s="35"/>
      <c r="E31" s="24"/>
      <c r="F31" s="24"/>
      <c r="G31" s="33"/>
      <c r="H31" s="36"/>
      <c r="I31" s="26"/>
      <c r="J31" s="26"/>
      <c r="K31" s="26"/>
      <c r="L31" s="26"/>
      <c r="M31" s="26">
        <v>50</v>
      </c>
      <c r="N31" s="65" t="s">
        <v>71</v>
      </c>
      <c r="O31" s="26"/>
      <c r="P31" s="65"/>
      <c r="Q31" s="91"/>
      <c r="R31" s="9"/>
      <c r="S31" s="9"/>
      <c r="T31" s="93"/>
      <c r="U31" s="9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4" customHeight="1" spans="1:16384">
      <c r="A32" s="20">
        <v>15</v>
      </c>
      <c r="B32" s="34">
        <v>44531</v>
      </c>
      <c r="C32" s="41"/>
      <c r="D32" s="42"/>
      <c r="E32" s="43"/>
      <c r="F32" s="43"/>
      <c r="G32" s="44"/>
      <c r="H32" s="45"/>
      <c r="I32" s="72"/>
      <c r="J32" s="72"/>
      <c r="K32" s="72"/>
      <c r="L32" s="72"/>
      <c r="M32" s="26">
        <v>50</v>
      </c>
      <c r="N32" s="65" t="s">
        <v>71</v>
      </c>
      <c r="O32" s="26"/>
      <c r="P32" s="65"/>
      <c r="Q32" s="91" t="s">
        <v>89</v>
      </c>
      <c r="R32" s="9"/>
      <c r="S32" s="9"/>
      <c r="T32" s="93">
        <v>9320</v>
      </c>
      <c r="U32" s="9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45" customHeight="1" spans="1:16384">
      <c r="A33" s="20">
        <v>16</v>
      </c>
      <c r="B33" s="34">
        <v>44552</v>
      </c>
      <c r="C33" s="22"/>
      <c r="D33" s="35"/>
      <c r="E33" s="24"/>
      <c r="F33" s="24"/>
      <c r="G33" s="33"/>
      <c r="H33" s="36"/>
      <c r="I33" s="26"/>
      <c r="J33" s="26"/>
      <c r="K33" s="26"/>
      <c r="L33" s="26"/>
      <c r="M33" s="26"/>
      <c r="N33" s="65"/>
      <c r="O33" s="26"/>
      <c r="P33" s="65"/>
      <c r="Q33" s="91" t="s">
        <v>90</v>
      </c>
      <c r="R33" s="9"/>
      <c r="S33" s="9"/>
      <c r="T33" s="93">
        <v>11500</v>
      </c>
      <c r="U33" s="9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43" customHeight="1" spans="1:16384">
      <c r="A34" s="20">
        <v>17</v>
      </c>
      <c r="B34" s="34">
        <v>44552</v>
      </c>
      <c r="C34" s="22"/>
      <c r="D34" s="35">
        <v>150000</v>
      </c>
      <c r="E34" s="24" t="s">
        <v>51</v>
      </c>
      <c r="F34" s="25" t="s">
        <v>52</v>
      </c>
      <c r="G34" s="33"/>
      <c r="H34" s="36"/>
      <c r="I34" s="26"/>
      <c r="J34" s="26"/>
      <c r="K34" s="26"/>
      <c r="L34" s="26"/>
      <c r="M34" s="26">
        <v>350</v>
      </c>
      <c r="N34" s="65" t="s">
        <v>71</v>
      </c>
      <c r="O34" s="26">
        <v>-132628.83</v>
      </c>
      <c r="P34" s="65" t="s">
        <v>92</v>
      </c>
      <c r="Q34" s="91" t="s">
        <v>93</v>
      </c>
      <c r="R34" s="9">
        <v>47884</v>
      </c>
      <c r="S34" s="9"/>
      <c r="T34" s="93">
        <v>47884</v>
      </c>
      <c r="U34" s="9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41" customHeight="1" spans="1:16384">
      <c r="A35" s="20"/>
      <c r="B35" s="34"/>
      <c r="C35" s="22"/>
      <c r="D35" s="35"/>
      <c r="E35" s="24"/>
      <c r="F35" s="24"/>
      <c r="G35" s="33"/>
      <c r="H35" s="36"/>
      <c r="I35" s="26"/>
      <c r="J35" s="26"/>
      <c r="K35" s="26"/>
      <c r="L35" s="26"/>
      <c r="M35" s="26">
        <v>42000</v>
      </c>
      <c r="N35" s="65" t="s">
        <v>94</v>
      </c>
      <c r="O35" s="26"/>
      <c r="P35" s="65"/>
      <c r="Q35" s="91" t="s">
        <v>95</v>
      </c>
      <c r="R35" s="9">
        <v>12000</v>
      </c>
      <c r="S35" s="9"/>
      <c r="T35" s="93">
        <v>12000</v>
      </c>
      <c r="U35" s="9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45" customHeight="1" spans="1:16384">
      <c r="A36" s="20"/>
      <c r="B36" s="34"/>
      <c r="C36" s="22"/>
      <c r="D36" s="35"/>
      <c r="E36" s="24"/>
      <c r="F36" s="24"/>
      <c r="G36" s="33"/>
      <c r="H36" s="36"/>
      <c r="I36" s="26"/>
      <c r="J36" s="26"/>
      <c r="K36" s="26"/>
      <c r="L36" s="26"/>
      <c r="M36" s="26">
        <v>130</v>
      </c>
      <c r="N36" s="65" t="s">
        <v>96</v>
      </c>
      <c r="O36" s="26"/>
      <c r="P36" s="65"/>
      <c r="Q36" s="91" t="s">
        <v>97</v>
      </c>
      <c r="R36" s="9">
        <v>49000</v>
      </c>
      <c r="S36" s="9"/>
      <c r="T36" s="93">
        <v>49000</v>
      </c>
      <c r="U36" s="9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ht="46" customHeight="1" spans="1:16384">
      <c r="A37" s="20"/>
      <c r="B37" s="34"/>
      <c r="C37" s="22"/>
      <c r="D37" s="35"/>
      <c r="E37" s="24"/>
      <c r="F37" s="24"/>
      <c r="G37" s="33"/>
      <c r="H37" s="36"/>
      <c r="I37" s="26"/>
      <c r="J37" s="26"/>
      <c r="K37" s="26"/>
      <c r="L37" s="26"/>
      <c r="M37" s="26"/>
      <c r="N37" s="65"/>
      <c r="O37" s="26"/>
      <c r="P37" s="65"/>
      <c r="Q37" s="91" t="s">
        <v>98</v>
      </c>
      <c r="R37" s="9">
        <v>130750</v>
      </c>
      <c r="S37" s="9"/>
      <c r="T37" s="93">
        <v>130750</v>
      </c>
      <c r="U37" s="9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ht="44" customHeight="1" spans="1:16384">
      <c r="A38" s="20"/>
      <c r="B38" s="34"/>
      <c r="C38" s="22"/>
      <c r="D38" s="35"/>
      <c r="E38" s="24"/>
      <c r="F38" s="24"/>
      <c r="G38" s="33"/>
      <c r="H38" s="36"/>
      <c r="I38" s="26"/>
      <c r="J38" s="26"/>
      <c r="K38" s="26"/>
      <c r="L38" s="26"/>
      <c r="M38" s="26"/>
      <c r="N38" s="65"/>
      <c r="O38" s="26"/>
      <c r="P38" s="65"/>
      <c r="Q38" s="91" t="s">
        <v>99</v>
      </c>
      <c r="R38" s="9">
        <v>55000</v>
      </c>
      <c r="S38" s="9"/>
      <c r="T38" s="93">
        <v>55000</v>
      </c>
      <c r="U38" s="9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ht="47" customHeight="1" spans="1:16384">
      <c r="A39" s="20"/>
      <c r="B39" s="34"/>
      <c r="C39" s="22"/>
      <c r="D39" s="35"/>
      <c r="E39" s="24"/>
      <c r="F39" s="24"/>
      <c r="G39" s="33"/>
      <c r="H39" s="36"/>
      <c r="I39" s="26"/>
      <c r="J39" s="26"/>
      <c r="K39" s="26"/>
      <c r="L39" s="26"/>
      <c r="M39" s="26"/>
      <c r="N39" s="65"/>
      <c r="O39" s="26"/>
      <c r="P39" s="65"/>
      <c r="Q39" s="91" t="s">
        <v>100</v>
      </c>
      <c r="R39" s="9">
        <v>11200</v>
      </c>
      <c r="S39" s="9"/>
      <c r="T39" s="93">
        <v>8006.4</v>
      </c>
      <c r="U39" s="9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ht="47" customHeight="1" spans="1:16384">
      <c r="A40" s="20"/>
      <c r="B40" s="34"/>
      <c r="C40" s="22"/>
      <c r="D40" s="35"/>
      <c r="E40" s="24"/>
      <c r="F40" s="24"/>
      <c r="G40" s="33"/>
      <c r="H40" s="36"/>
      <c r="I40" s="26"/>
      <c r="J40" s="26"/>
      <c r="K40" s="26"/>
      <c r="L40" s="26"/>
      <c r="M40" s="26"/>
      <c r="N40" s="65"/>
      <c r="O40" s="26"/>
      <c r="P40" s="65"/>
      <c r="Q40" s="91" t="s">
        <v>101</v>
      </c>
      <c r="R40" s="9">
        <v>52256</v>
      </c>
      <c r="S40" s="9"/>
      <c r="T40" s="93">
        <v>52256</v>
      </c>
      <c r="U40" s="9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ht="44" customHeight="1" spans="1:16384">
      <c r="A41" s="20">
        <v>18</v>
      </c>
      <c r="B41" s="34">
        <v>44575</v>
      </c>
      <c r="C41" s="22"/>
      <c r="D41" s="46">
        <v>39623</v>
      </c>
      <c r="E41" s="24" t="s">
        <v>51</v>
      </c>
      <c r="F41" s="25" t="s">
        <v>52</v>
      </c>
      <c r="G41" s="33"/>
      <c r="H41" s="36"/>
      <c r="I41" s="26"/>
      <c r="J41" s="26"/>
      <c r="K41" s="26"/>
      <c r="L41" s="26"/>
      <c r="M41" s="26">
        <v>100</v>
      </c>
      <c r="N41" s="65" t="s">
        <v>71</v>
      </c>
      <c r="O41" s="26"/>
      <c r="P41" s="65"/>
      <c r="Q41" s="91" t="s">
        <v>102</v>
      </c>
      <c r="R41" s="9"/>
      <c r="S41" s="9"/>
      <c r="T41" s="93">
        <v>6123</v>
      </c>
      <c r="U41" s="9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ht="45" customHeight="1" spans="1:16384">
      <c r="A42" s="20"/>
      <c r="B42" s="34"/>
      <c r="C42" s="22"/>
      <c r="D42" s="35"/>
      <c r="E42" s="24"/>
      <c r="F42" s="24"/>
      <c r="G42" s="33"/>
      <c r="H42" s="36"/>
      <c r="I42" s="26"/>
      <c r="J42" s="26"/>
      <c r="K42" s="26"/>
      <c r="L42" s="26"/>
      <c r="M42" s="26"/>
      <c r="N42" s="65"/>
      <c r="O42" s="26"/>
      <c r="P42" s="65"/>
      <c r="Q42" s="91" t="s">
        <v>103</v>
      </c>
      <c r="R42" s="9">
        <v>33500</v>
      </c>
      <c r="S42" s="9"/>
      <c r="T42" s="93">
        <v>33500</v>
      </c>
      <c r="U42" s="9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="1" customFormat="1" ht="27" customHeight="1" spans="1:16384">
      <c r="A43" s="47">
        <v>19</v>
      </c>
      <c r="B43" s="32">
        <v>44588</v>
      </c>
      <c r="C43" s="48">
        <v>1915734</v>
      </c>
      <c r="D43" s="46"/>
      <c r="E43" s="24" t="s">
        <v>72</v>
      </c>
      <c r="F43" s="24" t="s">
        <v>73</v>
      </c>
      <c r="G43" s="33"/>
      <c r="H43" s="36">
        <v>0.02</v>
      </c>
      <c r="I43" s="26">
        <v>54735.24</v>
      </c>
      <c r="J43" s="26"/>
      <c r="K43" s="26">
        <v>27367.62</v>
      </c>
      <c r="L43" s="26"/>
      <c r="M43" s="26">
        <v>400</v>
      </c>
      <c r="N43" s="65" t="s">
        <v>71</v>
      </c>
      <c r="O43" s="26"/>
      <c r="P43" s="65"/>
      <c r="Q43" s="91" t="s">
        <v>104</v>
      </c>
      <c r="R43" s="9">
        <v>2013326.03</v>
      </c>
      <c r="S43" s="9"/>
      <c r="T43" s="93">
        <v>821028</v>
      </c>
      <c r="U43" s="9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="1" customFormat="1" ht="44" customHeight="1" spans="1:16384">
      <c r="A44" s="20"/>
      <c r="B44" s="34"/>
      <c r="C44" s="48">
        <v>821028</v>
      </c>
      <c r="D44" s="35"/>
      <c r="E44" s="24" t="s">
        <v>67</v>
      </c>
      <c r="F44" s="24" t="s">
        <v>68</v>
      </c>
      <c r="G44" s="33"/>
      <c r="H44" s="36"/>
      <c r="I44" s="26"/>
      <c r="J44" s="26"/>
      <c r="K44" s="26">
        <v>58569.22</v>
      </c>
      <c r="L44" s="26"/>
      <c r="M44" s="26">
        <v>496</v>
      </c>
      <c r="N44" s="65" t="s">
        <v>105</v>
      </c>
      <c r="O44" s="26"/>
      <c r="P44" s="65"/>
      <c r="Q44" s="91" t="s">
        <v>106</v>
      </c>
      <c r="R44" s="9">
        <v>51250</v>
      </c>
      <c r="S44" s="9"/>
      <c r="T44" s="93">
        <v>51250</v>
      </c>
      <c r="U44" s="9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="1" customFormat="1" ht="42" customHeight="1" spans="1:16384">
      <c r="A45" s="20"/>
      <c r="B45" s="34"/>
      <c r="C45" s="48"/>
      <c r="D45" s="35">
        <v>-400000</v>
      </c>
      <c r="E45" s="24" t="s">
        <v>107</v>
      </c>
      <c r="F45" s="24"/>
      <c r="G45" s="33"/>
      <c r="H45" s="36"/>
      <c r="I45" s="26"/>
      <c r="J45" s="26"/>
      <c r="K45" s="26"/>
      <c r="L45" s="26"/>
      <c r="M45" s="26">
        <v>100</v>
      </c>
      <c r="N45" s="65" t="s">
        <v>71</v>
      </c>
      <c r="O45" s="26"/>
      <c r="P45" s="65"/>
      <c r="Q45" s="91" t="s">
        <v>79</v>
      </c>
      <c r="R45" s="9">
        <v>10800</v>
      </c>
      <c r="S45" s="9"/>
      <c r="T45" s="93">
        <v>10800</v>
      </c>
      <c r="U45" s="9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="1" customFormat="1" ht="42" customHeight="1" spans="1:16384">
      <c r="A46" s="20"/>
      <c r="B46" s="34"/>
      <c r="C46" s="48"/>
      <c r="D46" s="35"/>
      <c r="E46" s="24"/>
      <c r="F46" s="24"/>
      <c r="G46" s="33"/>
      <c r="H46" s="36"/>
      <c r="I46" s="26"/>
      <c r="J46" s="26"/>
      <c r="K46" s="26"/>
      <c r="L46" s="26"/>
      <c r="M46" s="26">
        <v>150</v>
      </c>
      <c r="N46" s="65" t="s">
        <v>71</v>
      </c>
      <c r="O46" s="26"/>
      <c r="P46" s="65"/>
      <c r="Q46" s="91" t="s">
        <v>108</v>
      </c>
      <c r="R46" s="9">
        <v>163000</v>
      </c>
      <c r="S46" s="9"/>
      <c r="T46" s="93">
        <v>161000</v>
      </c>
      <c r="U46" s="9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  <row r="47" s="1" customFormat="1" ht="42" customHeight="1" spans="1:16384">
      <c r="A47" s="20"/>
      <c r="B47" s="34"/>
      <c r="C47" s="48"/>
      <c r="D47" s="35"/>
      <c r="E47" s="24"/>
      <c r="F47" s="24"/>
      <c r="G47" s="33"/>
      <c r="H47" s="36"/>
      <c r="I47" s="26"/>
      <c r="J47" s="26"/>
      <c r="K47" s="26"/>
      <c r="L47" s="26"/>
      <c r="M47" s="26"/>
      <c r="N47" s="65"/>
      <c r="O47" s="26"/>
      <c r="P47" s="65"/>
      <c r="Q47" s="91" t="s">
        <v>109</v>
      </c>
      <c r="R47" s="9">
        <v>200283.88</v>
      </c>
      <c r="S47" s="9"/>
      <c r="T47" s="93">
        <v>200283.88</v>
      </c>
      <c r="U47" s="9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s="1" customFormat="1" ht="45" customHeight="1" spans="1:16384">
      <c r="A48" s="20"/>
      <c r="B48" s="34"/>
      <c r="C48" s="48"/>
      <c r="D48" s="35"/>
      <c r="E48" s="24"/>
      <c r="F48" s="24"/>
      <c r="G48" s="33"/>
      <c r="H48" s="36"/>
      <c r="I48" s="26"/>
      <c r="J48" s="26"/>
      <c r="K48" s="26"/>
      <c r="L48" s="26"/>
      <c r="M48" s="26"/>
      <c r="N48" s="65"/>
      <c r="O48" s="26"/>
      <c r="P48" s="65"/>
      <c r="Q48" s="91" t="s">
        <v>110</v>
      </c>
      <c r="R48" s="9">
        <v>12600</v>
      </c>
      <c r="S48" s="9"/>
      <c r="T48" s="93">
        <v>12600</v>
      </c>
      <c r="U48" s="9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s="1" customFormat="1" ht="45" customHeight="1" spans="1:16384">
      <c r="A49" s="20"/>
      <c r="B49" s="34"/>
      <c r="C49" s="48"/>
      <c r="D49" s="35"/>
      <c r="E49" s="24"/>
      <c r="F49" s="24"/>
      <c r="G49" s="33"/>
      <c r="H49" s="36"/>
      <c r="I49" s="26"/>
      <c r="J49" s="26"/>
      <c r="K49" s="26"/>
      <c r="L49" s="26"/>
      <c r="M49" s="26"/>
      <c r="N49" s="65"/>
      <c r="O49" s="26"/>
      <c r="P49" s="65"/>
      <c r="Q49" s="91" t="s">
        <v>111</v>
      </c>
      <c r="R49" s="9">
        <v>28479</v>
      </c>
      <c r="S49" s="9"/>
      <c r="T49" s="93">
        <v>28479</v>
      </c>
      <c r="U49" s="9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  <c r="XFD49" s="4"/>
    </row>
    <row r="50" s="1" customFormat="1" ht="45" customHeight="1" spans="1:16384">
      <c r="A50" s="20"/>
      <c r="B50" s="34"/>
      <c r="C50" s="48"/>
      <c r="D50" s="35"/>
      <c r="E50" s="24"/>
      <c r="F50" s="24"/>
      <c r="G50" s="33"/>
      <c r="H50" s="36"/>
      <c r="I50" s="26"/>
      <c r="J50" s="26"/>
      <c r="K50" s="26"/>
      <c r="L50" s="26"/>
      <c r="M50" s="26"/>
      <c r="N50" s="65"/>
      <c r="O50" s="26"/>
      <c r="P50" s="65"/>
      <c r="Q50" s="91" t="s">
        <v>112</v>
      </c>
      <c r="R50" s="9">
        <v>110000</v>
      </c>
      <c r="S50" s="9"/>
      <c r="T50" s="93">
        <v>110000</v>
      </c>
      <c r="U50" s="9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  <c r="XFD50" s="4"/>
    </row>
    <row r="51" s="1" customFormat="1" ht="47" customHeight="1" spans="1:16384">
      <c r="A51" s="20"/>
      <c r="B51" s="34"/>
      <c r="C51" s="48"/>
      <c r="D51" s="35"/>
      <c r="E51" s="24"/>
      <c r="F51" s="24"/>
      <c r="G51" s="33"/>
      <c r="H51" s="36"/>
      <c r="I51" s="26"/>
      <c r="J51" s="26"/>
      <c r="K51" s="26"/>
      <c r="L51" s="26"/>
      <c r="M51" s="26"/>
      <c r="N51" s="65"/>
      <c r="O51" s="26"/>
      <c r="P51" s="65"/>
      <c r="Q51" s="91" t="s">
        <v>113</v>
      </c>
      <c r="R51" s="9">
        <v>245813.18</v>
      </c>
      <c r="S51" s="9"/>
      <c r="T51" s="93">
        <v>147487.9</v>
      </c>
      <c r="U51" s="9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  <c r="XFD51" s="4"/>
    </row>
    <row r="52" s="1" customFormat="1" ht="47" customHeight="1" spans="1:16384">
      <c r="A52" s="20"/>
      <c r="B52" s="34"/>
      <c r="C52" s="48"/>
      <c r="D52" s="35"/>
      <c r="E52" s="24"/>
      <c r="F52" s="24"/>
      <c r="G52" s="33"/>
      <c r="H52" s="36"/>
      <c r="I52" s="26"/>
      <c r="J52" s="26"/>
      <c r="K52" s="26"/>
      <c r="L52" s="26"/>
      <c r="M52" s="26"/>
      <c r="N52" s="65"/>
      <c r="O52" s="26"/>
      <c r="P52" s="65"/>
      <c r="Q52" s="91" t="s">
        <v>114</v>
      </c>
      <c r="R52" s="9">
        <v>63996</v>
      </c>
      <c r="S52" s="9"/>
      <c r="T52" s="93">
        <v>40000</v>
      </c>
      <c r="U52" s="9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="1" customFormat="1" ht="47" customHeight="1" spans="1:16384">
      <c r="A53" s="47">
        <v>20</v>
      </c>
      <c r="B53" s="32">
        <v>44614</v>
      </c>
      <c r="C53" s="22"/>
      <c r="D53" s="35"/>
      <c r="E53" s="24"/>
      <c r="F53" s="24"/>
      <c r="G53" s="33"/>
      <c r="H53" s="36"/>
      <c r="I53" s="26"/>
      <c r="J53" s="26"/>
      <c r="K53" s="26"/>
      <c r="L53" s="26"/>
      <c r="M53" s="26">
        <v>100</v>
      </c>
      <c r="N53" s="65" t="s">
        <v>71</v>
      </c>
      <c r="O53" s="26"/>
      <c r="P53" s="65"/>
      <c r="Q53" s="91" t="s">
        <v>115</v>
      </c>
      <c r="R53" s="9">
        <v>2013326.03</v>
      </c>
      <c r="S53" s="9"/>
      <c r="T53" s="93">
        <v>143591.6</v>
      </c>
      <c r="U53" s="9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  <c r="XFD53" s="4"/>
    </row>
    <row r="54" s="1" customFormat="1" ht="46" customHeight="1" spans="1:16384">
      <c r="A54" s="20">
        <v>21</v>
      </c>
      <c r="B54" s="32">
        <v>44679</v>
      </c>
      <c r="C54" s="22"/>
      <c r="D54" s="35"/>
      <c r="E54" s="24"/>
      <c r="F54" s="24"/>
      <c r="G54" s="33"/>
      <c r="H54" s="36"/>
      <c r="I54" s="26"/>
      <c r="J54" s="26"/>
      <c r="K54" s="26"/>
      <c r="L54" s="26"/>
      <c r="M54" s="26">
        <v>50</v>
      </c>
      <c r="N54" s="65" t="s">
        <v>71</v>
      </c>
      <c r="O54" s="26"/>
      <c r="P54" s="65"/>
      <c r="Q54" s="91" t="s">
        <v>85</v>
      </c>
      <c r="R54" s="9">
        <v>34000</v>
      </c>
      <c r="S54" s="9"/>
      <c r="T54" s="93">
        <v>17000</v>
      </c>
      <c r="U54" s="9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  <c r="XFB54" s="4"/>
      <c r="XFC54" s="4"/>
      <c r="XFD54" s="4"/>
    </row>
    <row r="55" s="1" customFormat="1" ht="31" customHeight="1" spans="1:16384">
      <c r="A55" s="20"/>
      <c r="B55" s="34"/>
      <c r="C55" s="22"/>
      <c r="D55" s="35"/>
      <c r="E55" s="24"/>
      <c r="F55" s="24"/>
      <c r="G55" s="33"/>
      <c r="H55" s="36"/>
      <c r="I55" s="26"/>
      <c r="J55" s="26"/>
      <c r="K55" s="26"/>
      <c r="L55" s="26"/>
      <c r="M55" s="26">
        <v>1120</v>
      </c>
      <c r="N55" s="65" t="s">
        <v>116</v>
      </c>
      <c r="O55" s="26"/>
      <c r="P55" s="65"/>
      <c r="Q55" s="91"/>
      <c r="R55" s="9"/>
      <c r="S55" s="9"/>
      <c r="T55" s="93"/>
      <c r="U55" s="9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  <row r="56" s="1" customFormat="1" ht="43" customHeight="1" spans="1:16384">
      <c r="A56" s="47">
        <v>22</v>
      </c>
      <c r="B56" s="32">
        <v>44697</v>
      </c>
      <c r="C56" s="49"/>
      <c r="D56" s="50"/>
      <c r="E56" s="51"/>
      <c r="F56" s="51"/>
      <c r="G56" s="51"/>
      <c r="H56" s="52"/>
      <c r="I56" s="66"/>
      <c r="J56" s="51"/>
      <c r="K56" s="66"/>
      <c r="L56" s="66"/>
      <c r="M56" s="26">
        <v>100</v>
      </c>
      <c r="N56" s="65" t="s">
        <v>71</v>
      </c>
      <c r="O56" s="66"/>
      <c r="P56" s="52"/>
      <c r="Q56" s="91" t="s">
        <v>117</v>
      </c>
      <c r="R56" s="9">
        <v>106680</v>
      </c>
      <c r="S56" s="52"/>
      <c r="T56" s="93">
        <v>100000</v>
      </c>
      <c r="U56" s="95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s="1" customFormat="1" ht="30" customHeight="1" spans="1:16384">
      <c r="A57" s="6"/>
      <c r="B57" s="6"/>
      <c r="C57" s="49"/>
      <c r="D57" s="50"/>
      <c r="E57" s="51"/>
      <c r="F57" s="51"/>
      <c r="G57" s="51"/>
      <c r="H57" s="52"/>
      <c r="I57" s="66"/>
      <c r="J57" s="51"/>
      <c r="K57" s="66"/>
      <c r="L57" s="66"/>
      <c r="M57" s="26">
        <v>2500</v>
      </c>
      <c r="N57" s="65" t="s">
        <v>118</v>
      </c>
      <c r="O57" s="66"/>
      <c r="P57" s="52"/>
      <c r="Q57" s="52"/>
      <c r="R57" s="52"/>
      <c r="S57" s="52"/>
      <c r="T57" s="66"/>
      <c r="U57" s="95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  <c r="XFD57" s="4"/>
    </row>
    <row r="58" s="1" customFormat="1" ht="44" customHeight="1" spans="1:16384">
      <c r="A58" s="53">
        <v>23</v>
      </c>
      <c r="B58" s="54">
        <v>44943</v>
      </c>
      <c r="C58" s="55">
        <v>465250</v>
      </c>
      <c r="D58" s="56"/>
      <c r="E58" s="57" t="s">
        <v>67</v>
      </c>
      <c r="F58" s="43" t="s">
        <v>68</v>
      </c>
      <c r="G58" s="58"/>
      <c r="H58" s="45">
        <v>0.02</v>
      </c>
      <c r="I58" s="72">
        <v>36367.64</v>
      </c>
      <c r="J58" s="58"/>
      <c r="K58" s="72">
        <v>14642.32</v>
      </c>
      <c r="L58" s="73" t="s">
        <v>70</v>
      </c>
      <c r="M58" s="72">
        <v>150</v>
      </c>
      <c r="N58" s="74" t="s">
        <v>71</v>
      </c>
      <c r="O58" s="75"/>
      <c r="P58" s="60"/>
      <c r="Q58" s="91" t="s">
        <v>119</v>
      </c>
      <c r="R58" s="9">
        <v>2013326.03</v>
      </c>
      <c r="S58" s="52"/>
      <c r="T58" s="66">
        <v>465250</v>
      </c>
      <c r="U58" s="95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4"/>
      <c r="XFD58" s="4"/>
    </row>
    <row r="59" s="1" customFormat="1" ht="43" customHeight="1" spans="1:16384">
      <c r="A59" s="59"/>
      <c r="B59" s="59"/>
      <c r="C59" s="55">
        <v>218941</v>
      </c>
      <c r="D59" s="56"/>
      <c r="E59" s="57" t="s">
        <v>72</v>
      </c>
      <c r="F59" s="43" t="s">
        <v>73</v>
      </c>
      <c r="G59" s="58"/>
      <c r="H59" s="60"/>
      <c r="I59" s="75"/>
      <c r="J59" s="58"/>
      <c r="K59" s="73">
        <v>6841.91</v>
      </c>
      <c r="L59" s="73" t="s">
        <v>77</v>
      </c>
      <c r="M59" s="72">
        <v>2272</v>
      </c>
      <c r="N59" s="74" t="s">
        <v>120</v>
      </c>
      <c r="O59" s="75"/>
      <c r="P59" s="60"/>
      <c r="Q59" s="96" t="s">
        <v>79</v>
      </c>
      <c r="R59" s="97">
        <v>40000</v>
      </c>
      <c r="S59" s="60"/>
      <c r="T59" s="75">
        <v>40000</v>
      </c>
      <c r="U59" s="95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4"/>
      <c r="XFD59" s="4"/>
    </row>
    <row r="60" s="1" customFormat="1" ht="42" customHeight="1" spans="1:16384">
      <c r="A60" s="59"/>
      <c r="B60" s="59"/>
      <c r="C60" s="61"/>
      <c r="D60" s="55">
        <v>-350000</v>
      </c>
      <c r="E60" s="57" t="s">
        <v>107</v>
      </c>
      <c r="F60" s="58"/>
      <c r="G60" s="58"/>
      <c r="H60" s="60"/>
      <c r="I60" s="75"/>
      <c r="J60" s="58"/>
      <c r="K60" s="75"/>
      <c r="L60" s="75"/>
      <c r="M60" s="72"/>
      <c r="N60" s="74"/>
      <c r="O60" s="75"/>
      <c r="P60" s="60"/>
      <c r="Q60" s="91" t="s">
        <v>113</v>
      </c>
      <c r="R60" s="9">
        <v>245813.18</v>
      </c>
      <c r="S60" s="52"/>
      <c r="T60" s="66">
        <v>49162.64</v>
      </c>
      <c r="U60" s="95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="1" customFormat="1" ht="45" customHeight="1" spans="1:16384">
      <c r="A61" s="59"/>
      <c r="B61" s="59"/>
      <c r="C61" s="61"/>
      <c r="D61" s="56"/>
      <c r="E61" s="58"/>
      <c r="F61" s="58"/>
      <c r="G61" s="58"/>
      <c r="H61" s="60"/>
      <c r="I61" s="75"/>
      <c r="J61" s="58"/>
      <c r="K61" s="75"/>
      <c r="L61" s="75"/>
      <c r="M61" s="72"/>
      <c r="N61" s="74"/>
      <c r="O61" s="75"/>
      <c r="P61" s="60"/>
      <c r="Q61" s="96" t="s">
        <v>114</v>
      </c>
      <c r="R61" s="97">
        <v>63996</v>
      </c>
      <c r="S61" s="60"/>
      <c r="T61" s="75">
        <v>27170</v>
      </c>
      <c r="U61" s="95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  <c r="XFD61" s="4"/>
    </row>
    <row r="62" s="1" customFormat="1" ht="30" customHeight="1" spans="1:16384">
      <c r="A62" s="59"/>
      <c r="B62" s="59"/>
      <c r="C62" s="61"/>
      <c r="D62" s="56"/>
      <c r="E62" s="58"/>
      <c r="F62" s="58"/>
      <c r="G62" s="58"/>
      <c r="H62" s="60"/>
      <c r="I62" s="75"/>
      <c r="J62" s="58"/>
      <c r="K62" s="75"/>
      <c r="L62" s="75"/>
      <c r="M62" s="72"/>
      <c r="N62" s="74"/>
      <c r="O62" s="75"/>
      <c r="P62" s="60"/>
      <c r="Q62" s="60"/>
      <c r="R62" s="60"/>
      <c r="S62" s="60"/>
      <c r="T62" s="75"/>
      <c r="U62" s="95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  <c r="XFD62" s="4"/>
    </row>
    <row r="63" s="1" customFormat="1" ht="30" customHeight="1" spans="1:16384">
      <c r="A63" s="6"/>
      <c r="B63" s="6"/>
      <c r="C63" s="49"/>
      <c r="D63" s="50"/>
      <c r="E63" s="51"/>
      <c r="F63" s="51"/>
      <c r="G63" s="51"/>
      <c r="H63" s="52"/>
      <c r="I63" s="66"/>
      <c r="J63" s="51"/>
      <c r="K63" s="66"/>
      <c r="L63" s="66"/>
      <c r="M63" s="26"/>
      <c r="N63" s="65"/>
      <c r="O63" s="66"/>
      <c r="P63" s="52"/>
      <c r="Q63" s="52"/>
      <c r="R63" s="52"/>
      <c r="S63" s="52"/>
      <c r="T63" s="66"/>
      <c r="U63" s="95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  <c r="XFD63" s="4"/>
    </row>
    <row r="64" s="1" customFormat="1" ht="30" customHeight="1" spans="1:16384">
      <c r="A64" s="6" t="s">
        <v>55</v>
      </c>
      <c r="B64" s="6"/>
      <c r="C64" s="52">
        <f>SUM(C8:C63)</f>
        <v>6157715</v>
      </c>
      <c r="D64" s="50">
        <f>SUM(D8:D63)</f>
        <v>118368.12</v>
      </c>
      <c r="E64" s="51"/>
      <c r="F64" s="51"/>
      <c r="G64" s="51"/>
      <c r="H64" s="52" t="s">
        <v>56</v>
      </c>
      <c r="I64" s="66">
        <f>SUM(I8:I63)</f>
        <v>145838.12</v>
      </c>
      <c r="J64" s="51"/>
      <c r="K64" s="66">
        <f>SUM(K8:K63)</f>
        <v>193357.9</v>
      </c>
      <c r="L64" s="66"/>
      <c r="M64" s="66">
        <f>SUM(M8:M63)</f>
        <v>76868</v>
      </c>
      <c r="N64" s="52" t="s">
        <v>56</v>
      </c>
      <c r="O64" s="66">
        <f>SUM(O8:O55)</f>
        <v>0</v>
      </c>
      <c r="P64" s="52" t="s">
        <v>56</v>
      </c>
      <c r="Q64" s="52" t="s">
        <v>56</v>
      </c>
      <c r="R64" s="52"/>
      <c r="S64" s="52"/>
      <c r="T64" s="66">
        <f>SUM(T8:T63)</f>
        <v>5813433.79</v>
      </c>
      <c r="U64" s="95">
        <f>D64+C64-T64-I64-K64-M64-O64</f>
        <v>46585.3100000001</v>
      </c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  <c r="XFB64" s="4"/>
      <c r="XFC64" s="4"/>
      <c r="XFD64" s="4"/>
    </row>
    <row r="65" s="1" customFormat="1" ht="30" customHeight="1" spans="1:16384">
      <c r="A65" s="98" t="s">
        <v>57</v>
      </c>
      <c r="B65" s="98"/>
      <c r="C65" s="98" t="s">
        <v>58</v>
      </c>
      <c r="D65" s="98"/>
      <c r="E65" s="98"/>
      <c r="F65" s="99">
        <f>O65</f>
        <v>581582.64</v>
      </c>
      <c r="G65" s="100"/>
      <c r="H65" s="101" t="s">
        <v>59</v>
      </c>
      <c r="I65" s="104"/>
      <c r="J65" s="104"/>
      <c r="K65" s="104"/>
      <c r="L65" s="104"/>
      <c r="M65" s="105"/>
      <c r="N65" s="98" t="s">
        <v>60</v>
      </c>
      <c r="O65" s="106">
        <f>T58+T59+T60+T61</f>
        <v>581582.64</v>
      </c>
      <c r="P65" s="107"/>
      <c r="Q65" s="107"/>
      <c r="R65" s="107"/>
      <c r="S65" s="107"/>
      <c r="T65" s="107"/>
      <c r="U65" s="112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4"/>
      <c r="XFB65" s="4"/>
      <c r="XFC65" s="4"/>
      <c r="XFD65" s="4"/>
    </row>
    <row r="66" s="1" customFormat="1" ht="30" customHeight="1" spans="1:16384">
      <c r="A66" s="98"/>
      <c r="B66" s="98"/>
      <c r="C66" s="98" t="s">
        <v>61</v>
      </c>
      <c r="D66" s="98"/>
      <c r="E66" s="98"/>
      <c r="F66" s="99">
        <v>0</v>
      </c>
      <c r="G66" s="100"/>
      <c r="H66" s="102"/>
      <c r="I66" s="108"/>
      <c r="J66" s="108"/>
      <c r="K66" s="108"/>
      <c r="L66" s="108"/>
      <c r="M66" s="109"/>
      <c r="N66" s="98" t="s">
        <v>62</v>
      </c>
      <c r="O66" s="110">
        <f>O65</f>
        <v>581582.64</v>
      </c>
      <c r="P66" s="111"/>
      <c r="Q66" s="111"/>
      <c r="R66" s="111"/>
      <c r="S66" s="111"/>
      <c r="T66" s="111"/>
      <c r="U66" s="113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4"/>
      <c r="XFA66" s="4"/>
      <c r="XFB66" s="4"/>
      <c r="XFC66" s="4"/>
      <c r="XFD66" s="4"/>
    </row>
    <row r="67" s="1" customFormat="1" spans="2:16384">
      <c r="B67" s="2"/>
      <c r="E67" s="3"/>
      <c r="F67" s="3"/>
      <c r="G67" s="3"/>
      <c r="I67" s="3"/>
      <c r="J67" s="3"/>
      <c r="M67" s="3"/>
      <c r="T67" s="3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  <c r="XEZ67" s="4"/>
      <c r="XFA67" s="4"/>
      <c r="XFB67" s="4"/>
      <c r="XFC67" s="4"/>
      <c r="XFD67" s="4"/>
    </row>
    <row r="68" s="1" customFormat="1" spans="2:16384">
      <c r="B68" s="2"/>
      <c r="E68" s="3"/>
      <c r="F68" s="3"/>
      <c r="G68" s="3"/>
      <c r="I68" s="3"/>
      <c r="J68" s="3"/>
      <c r="M68" s="3"/>
      <c r="T68" s="3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  <c r="XEZ68" s="4"/>
      <c r="XFA68" s="4"/>
      <c r="XFB68" s="4"/>
      <c r="XFC68" s="4"/>
      <c r="XFD68" s="4"/>
    </row>
    <row r="69" s="1" customFormat="1" spans="2:16384">
      <c r="B69" s="2"/>
      <c r="E69" s="3"/>
      <c r="F69" s="3"/>
      <c r="G69" s="3"/>
      <c r="I69" s="3"/>
      <c r="J69" s="3"/>
      <c r="M69" s="3"/>
      <c r="T69" s="3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  <c r="XEY69" s="4"/>
      <c r="XEZ69" s="4"/>
      <c r="XFA69" s="4"/>
      <c r="XFB69" s="4"/>
      <c r="XFC69" s="4"/>
      <c r="XFD69" s="4"/>
    </row>
    <row r="70" s="1" customFormat="1" spans="2:16384">
      <c r="B70" s="2"/>
      <c r="E70" s="3"/>
      <c r="F70" s="3"/>
      <c r="G70" s="3"/>
      <c r="I70" s="3"/>
      <c r="J70" s="3"/>
      <c r="M70" s="3"/>
      <c r="T70" s="3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  <c r="XEX70" s="4"/>
      <c r="XEY70" s="4"/>
      <c r="XEZ70" s="4"/>
      <c r="XFA70" s="4"/>
      <c r="XFB70" s="4"/>
      <c r="XFC70" s="4"/>
      <c r="XFD70" s="4"/>
    </row>
    <row r="71" s="1" customFormat="1" spans="2:16384">
      <c r="B71" s="2"/>
      <c r="E71" s="3"/>
      <c r="F71" s="3"/>
      <c r="G71" s="3"/>
      <c r="I71" s="3"/>
      <c r="J71" s="3"/>
      <c r="M71" s="3"/>
      <c r="T71" s="3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  <c r="XEZ71" s="4"/>
      <c r="XFA71" s="4"/>
      <c r="XFB71" s="4"/>
      <c r="XFC71" s="4"/>
      <c r="XFD71" s="4"/>
    </row>
    <row r="72" s="1" customFormat="1" spans="2:16384">
      <c r="B72" s="103"/>
      <c r="E72" s="3"/>
      <c r="F72" s="3"/>
      <c r="G72" s="3"/>
      <c r="I72" s="3"/>
      <c r="J72" s="3"/>
      <c r="M72" s="3"/>
      <c r="T72" s="3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  <c r="XEX72" s="4"/>
      <c r="XEY72" s="4"/>
      <c r="XEZ72" s="4"/>
      <c r="XFA72" s="4"/>
      <c r="XFB72" s="4"/>
      <c r="XFC72" s="4"/>
      <c r="XFD72" s="4"/>
    </row>
  </sheetData>
  <autoFilter ref="A7:XFD66">
    <extLst/>
  </autoFilter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64:B64"/>
    <mergeCell ref="C65:E65"/>
    <mergeCell ref="F65:G65"/>
    <mergeCell ref="O65:U65"/>
    <mergeCell ref="C66:E66"/>
    <mergeCell ref="F66:G66"/>
    <mergeCell ref="O66:U66"/>
    <mergeCell ref="A5:A7"/>
    <mergeCell ref="T5:T7"/>
    <mergeCell ref="U5:U7"/>
    <mergeCell ref="A65:B66"/>
    <mergeCell ref="H65:M66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115">
        <v>3</v>
      </c>
      <c r="B10" s="134">
        <v>44335</v>
      </c>
      <c r="C10" s="41"/>
      <c r="D10" s="119">
        <v>100000</v>
      </c>
      <c r="E10" s="43" t="s">
        <v>51</v>
      </c>
      <c r="F10" s="118" t="s">
        <v>52</v>
      </c>
      <c r="G10" s="125"/>
      <c r="H10" s="126"/>
      <c r="I10" s="72"/>
      <c r="J10" s="127"/>
      <c r="K10" s="115"/>
      <c r="L10" s="115"/>
      <c r="M10" s="72"/>
      <c r="N10" s="74" t="s">
        <v>53</v>
      </c>
      <c r="O10" s="75"/>
      <c r="P10" s="97"/>
      <c r="Q10" s="129" t="s">
        <v>63</v>
      </c>
      <c r="R10" s="97">
        <v>506000</v>
      </c>
      <c r="S10" s="97"/>
      <c r="T10" s="13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115"/>
      <c r="B11" s="134"/>
      <c r="C11" s="137"/>
      <c r="D11" s="119"/>
      <c r="E11" s="43"/>
      <c r="F11" s="43"/>
      <c r="G11" s="127"/>
      <c r="H11" s="126"/>
      <c r="I11" s="72"/>
      <c r="J11" s="121"/>
      <c r="K11" s="128"/>
      <c r="L11" s="128"/>
      <c r="M11" s="72"/>
      <c r="N11" s="74"/>
      <c r="O11" s="138"/>
      <c r="P11" s="136"/>
      <c r="Q11" s="129"/>
      <c r="R11" s="97"/>
      <c r="S11" s="97"/>
      <c r="T11" s="130"/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115"/>
      <c r="B12" s="134"/>
      <c r="C12" s="41"/>
      <c r="D12" s="119"/>
      <c r="E12" s="118"/>
      <c r="F12" s="43"/>
      <c r="G12" s="127"/>
      <c r="H12" s="126"/>
      <c r="I12" s="72"/>
      <c r="J12" s="127"/>
      <c r="K12" s="115"/>
      <c r="L12" s="115"/>
      <c r="M12" s="72"/>
      <c r="N12" s="74"/>
      <c r="O12" s="75"/>
      <c r="P12" s="97"/>
      <c r="Q12" s="129"/>
      <c r="R12" s="97"/>
      <c r="S12" s="97"/>
      <c r="T12" s="130"/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67"/>
      <c r="L13" s="67"/>
      <c r="M13" s="26"/>
      <c r="N13" s="65"/>
      <c r="O13" s="70"/>
      <c r="P13" s="69"/>
      <c r="Q13" s="89"/>
      <c r="R13" s="9"/>
      <c r="S13" s="9"/>
      <c r="T13" s="90"/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5"/>
      <c r="O14" s="66"/>
      <c r="P14" s="9"/>
      <c r="Q14" s="132"/>
      <c r="R14" s="9"/>
      <c r="S14" s="9"/>
      <c r="T14" s="90"/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115"/>
      <c r="B15" s="54"/>
      <c r="C15" s="41"/>
      <c r="D15" s="133"/>
      <c r="E15" s="43"/>
      <c r="F15" s="43"/>
      <c r="G15" s="127"/>
      <c r="H15" s="126"/>
      <c r="I15" s="72"/>
      <c r="J15" s="127"/>
      <c r="K15" s="128"/>
      <c r="L15" s="128"/>
      <c r="M15" s="72"/>
      <c r="N15" s="74"/>
      <c r="O15" s="75"/>
      <c r="P15" s="97"/>
      <c r="Q15" s="129"/>
      <c r="R15" s="97"/>
      <c r="S15" s="97"/>
      <c r="T15" s="130"/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115"/>
      <c r="B16" s="124"/>
      <c r="C16" s="41"/>
      <c r="D16" s="42"/>
      <c r="E16" s="43"/>
      <c r="F16" s="43"/>
      <c r="G16" s="125"/>
      <c r="H16" s="126"/>
      <c r="I16" s="72"/>
      <c r="J16" s="72"/>
      <c r="K16" s="115"/>
      <c r="L16" s="115"/>
      <c r="M16" s="72"/>
      <c r="N16" s="74"/>
      <c r="O16" s="72"/>
      <c r="P16" s="74"/>
      <c r="Q16" s="131"/>
      <c r="R16" s="97"/>
      <c r="S16" s="97"/>
      <c r="T16" s="114"/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34"/>
      <c r="C17" s="22"/>
      <c r="D17" s="35"/>
      <c r="E17" s="38"/>
      <c r="F17" s="39"/>
      <c r="G17" s="33"/>
      <c r="H17" s="40"/>
      <c r="I17" s="26"/>
      <c r="J17" s="26"/>
      <c r="K17" s="26"/>
      <c r="L17" s="26"/>
      <c r="M17" s="26"/>
      <c r="N17" s="65"/>
      <c r="O17" s="26"/>
      <c r="P17" s="65"/>
      <c r="Q17" s="132"/>
      <c r="R17" s="9"/>
      <c r="S17" s="9"/>
      <c r="T17" s="93"/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132"/>
      <c r="R18" s="9"/>
      <c r="S18" s="9"/>
      <c r="T18" s="93"/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34"/>
      <c r="C19" s="37"/>
      <c r="D19" s="35"/>
      <c r="E19" s="38"/>
      <c r="F19" s="39"/>
      <c r="G19" s="33"/>
      <c r="H19" s="40"/>
      <c r="I19" s="26"/>
      <c r="J19" s="26"/>
      <c r="K19" s="26"/>
      <c r="L19" s="26"/>
      <c r="M19" s="26"/>
      <c r="N19" s="65"/>
      <c r="O19" s="26"/>
      <c r="P19" s="65"/>
      <c r="Q19" s="91"/>
      <c r="R19" s="9"/>
      <c r="S19" s="9"/>
      <c r="T19" s="93"/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/>
      <c r="R20" s="9"/>
      <c r="S20" s="9"/>
      <c r="T20" s="93"/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/>
      <c r="R21" s="9"/>
      <c r="S21" s="9"/>
      <c r="T21" s="93"/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115"/>
      <c r="B22" s="116"/>
      <c r="C22" s="41"/>
      <c r="D22" s="42"/>
      <c r="E22" s="43"/>
      <c r="F22" s="43"/>
      <c r="G22" s="44"/>
      <c r="H22" s="45"/>
      <c r="I22" s="72"/>
      <c r="J22" s="72"/>
      <c r="K22" s="72"/>
      <c r="L22" s="72"/>
      <c r="M22" s="72"/>
      <c r="N22" s="74"/>
      <c r="O22" s="72"/>
      <c r="P22" s="74"/>
      <c r="Q22" s="96"/>
      <c r="R22" s="97"/>
      <c r="S22" s="97"/>
      <c r="T22" s="114"/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115"/>
      <c r="B23" s="116"/>
      <c r="C23" s="41"/>
      <c r="D23" s="42"/>
      <c r="E23" s="43"/>
      <c r="F23" s="43"/>
      <c r="G23" s="44"/>
      <c r="H23" s="45"/>
      <c r="I23" s="72"/>
      <c r="J23" s="72"/>
      <c r="K23" s="72"/>
      <c r="L23" s="72"/>
      <c r="M23" s="72"/>
      <c r="N23" s="74"/>
      <c r="O23" s="72"/>
      <c r="P23" s="74"/>
      <c r="Q23" s="96"/>
      <c r="R23" s="97"/>
      <c r="S23" s="97"/>
      <c r="T23" s="114"/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115"/>
      <c r="B24" s="116"/>
      <c r="C24" s="41"/>
      <c r="D24" s="42"/>
      <c r="E24" s="43"/>
      <c r="F24" s="43"/>
      <c r="G24" s="44"/>
      <c r="H24" s="45"/>
      <c r="I24" s="72"/>
      <c r="J24" s="72"/>
      <c r="K24" s="72"/>
      <c r="L24" s="72"/>
      <c r="M24" s="72"/>
      <c r="N24" s="74"/>
      <c r="O24" s="72"/>
      <c r="P24" s="74"/>
      <c r="Q24" s="96"/>
      <c r="R24" s="97"/>
      <c r="S24" s="97"/>
      <c r="T24" s="114"/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55</v>
      </c>
      <c r="B25" s="6"/>
      <c r="C25" s="52">
        <f>SUM(C8:C24)</f>
        <v>0</v>
      </c>
      <c r="D25" s="50">
        <f>SUM(D8:D24)</f>
        <v>600000</v>
      </c>
      <c r="E25" s="51"/>
      <c r="F25" s="51"/>
      <c r="G25" s="51"/>
      <c r="H25" s="52" t="s">
        <v>56</v>
      </c>
      <c r="I25" s="66">
        <f>SUM(I8:I24)</f>
        <v>0</v>
      </c>
      <c r="J25" s="51"/>
      <c r="K25" s="66">
        <f>SUM(K8:K17)</f>
        <v>0</v>
      </c>
      <c r="L25" s="66"/>
      <c r="M25" s="66">
        <f>SUM(M8:M24)</f>
        <v>0</v>
      </c>
      <c r="N25" s="52" t="s">
        <v>56</v>
      </c>
      <c r="O25" s="66">
        <f>SUM(O8:O24)</f>
        <v>0</v>
      </c>
      <c r="P25" s="52" t="s">
        <v>56</v>
      </c>
      <c r="Q25" s="52" t="s">
        <v>56</v>
      </c>
      <c r="R25" s="52"/>
      <c r="S25" s="52"/>
      <c r="T25" s="66">
        <f>SUM(T8:T24)</f>
        <v>600000</v>
      </c>
      <c r="U25" s="9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98" t="s">
        <v>57</v>
      </c>
      <c r="B26" s="98"/>
      <c r="C26" s="98" t="s">
        <v>58</v>
      </c>
      <c r="D26" s="98"/>
      <c r="E26" s="98"/>
      <c r="F26" s="99">
        <f>O26</f>
        <v>100000</v>
      </c>
      <c r="G26" s="100"/>
      <c r="H26" s="101" t="s">
        <v>59</v>
      </c>
      <c r="I26" s="104"/>
      <c r="J26" s="104"/>
      <c r="K26" s="104"/>
      <c r="L26" s="104"/>
      <c r="M26" s="105"/>
      <c r="N26" s="98" t="s">
        <v>60</v>
      </c>
      <c r="O26" s="106">
        <v>100000</v>
      </c>
      <c r="P26" s="107"/>
      <c r="Q26" s="107"/>
      <c r="R26" s="107"/>
      <c r="S26" s="107"/>
      <c r="T26" s="107"/>
      <c r="U26" s="112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98"/>
      <c r="B27" s="98"/>
      <c r="C27" s="98" t="s">
        <v>61</v>
      </c>
      <c r="D27" s="98"/>
      <c r="E27" s="98"/>
      <c r="F27" s="99">
        <v>0</v>
      </c>
      <c r="G27" s="100"/>
      <c r="H27" s="102"/>
      <c r="I27" s="108"/>
      <c r="J27" s="108"/>
      <c r="K27" s="108"/>
      <c r="L27" s="108"/>
      <c r="M27" s="109"/>
      <c r="N27" s="98" t="s">
        <v>62</v>
      </c>
      <c r="O27" s="110">
        <f>O26</f>
        <v>100000</v>
      </c>
      <c r="P27" s="111"/>
      <c r="Q27" s="111"/>
      <c r="R27" s="111"/>
      <c r="S27" s="111"/>
      <c r="T27" s="111"/>
      <c r="U27" s="11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10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115">
        <v>4</v>
      </c>
      <c r="B11" s="134">
        <v>44382</v>
      </c>
      <c r="C11" s="137"/>
      <c r="D11" s="119">
        <v>200000</v>
      </c>
      <c r="E11" s="43" t="s">
        <v>51</v>
      </c>
      <c r="F11" s="118" t="s">
        <v>52</v>
      </c>
      <c r="G11" s="127"/>
      <c r="H11" s="126"/>
      <c r="I11" s="72"/>
      <c r="J11" s="121"/>
      <c r="K11" s="128"/>
      <c r="L11" s="128"/>
      <c r="M11" s="72"/>
      <c r="N11" s="74" t="s">
        <v>64</v>
      </c>
      <c r="O11" s="138"/>
      <c r="P11" s="136"/>
      <c r="Q11" s="129" t="s">
        <v>54</v>
      </c>
      <c r="R11" s="97">
        <v>341805.7</v>
      </c>
      <c r="S11" s="97"/>
      <c r="T11" s="13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115"/>
      <c r="B12" s="134"/>
      <c r="C12" s="41"/>
      <c r="D12" s="119"/>
      <c r="E12" s="118"/>
      <c r="F12" s="43"/>
      <c r="G12" s="127"/>
      <c r="H12" s="126"/>
      <c r="I12" s="72"/>
      <c r="J12" s="127"/>
      <c r="K12" s="115"/>
      <c r="L12" s="115"/>
      <c r="M12" s="72"/>
      <c r="N12" s="74"/>
      <c r="O12" s="75"/>
      <c r="P12" s="97"/>
      <c r="Q12" s="129" t="s">
        <v>54</v>
      </c>
      <c r="R12" s="97">
        <v>573881.36</v>
      </c>
      <c r="S12" s="97"/>
      <c r="T12" s="13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67"/>
      <c r="L13" s="67"/>
      <c r="M13" s="26"/>
      <c r="N13" s="65"/>
      <c r="O13" s="70"/>
      <c r="P13" s="69"/>
      <c r="Q13" s="89"/>
      <c r="R13" s="9"/>
      <c r="S13" s="9"/>
      <c r="T13" s="90"/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5"/>
      <c r="O14" s="66"/>
      <c r="P14" s="9"/>
      <c r="Q14" s="132"/>
      <c r="R14" s="9"/>
      <c r="S14" s="9"/>
      <c r="T14" s="90"/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115"/>
      <c r="B15" s="54"/>
      <c r="C15" s="41"/>
      <c r="D15" s="133"/>
      <c r="E15" s="43"/>
      <c r="F15" s="43"/>
      <c r="G15" s="127"/>
      <c r="H15" s="126"/>
      <c r="I15" s="72"/>
      <c r="J15" s="127"/>
      <c r="K15" s="128"/>
      <c r="L15" s="128"/>
      <c r="M15" s="72"/>
      <c r="N15" s="74"/>
      <c r="O15" s="75"/>
      <c r="P15" s="97"/>
      <c r="Q15" s="129"/>
      <c r="R15" s="97"/>
      <c r="S15" s="97"/>
      <c r="T15" s="130"/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115"/>
      <c r="B16" s="124"/>
      <c r="C16" s="41"/>
      <c r="D16" s="42"/>
      <c r="E16" s="43"/>
      <c r="F16" s="43"/>
      <c r="G16" s="125"/>
      <c r="H16" s="126"/>
      <c r="I16" s="72"/>
      <c r="J16" s="72"/>
      <c r="K16" s="115"/>
      <c r="L16" s="115"/>
      <c r="M16" s="72"/>
      <c r="N16" s="74"/>
      <c r="O16" s="72"/>
      <c r="P16" s="74"/>
      <c r="Q16" s="131"/>
      <c r="R16" s="97"/>
      <c r="S16" s="97"/>
      <c r="T16" s="114"/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34"/>
      <c r="C17" s="22"/>
      <c r="D17" s="35"/>
      <c r="E17" s="38"/>
      <c r="F17" s="39"/>
      <c r="G17" s="33"/>
      <c r="H17" s="40"/>
      <c r="I17" s="26"/>
      <c r="J17" s="26"/>
      <c r="K17" s="26"/>
      <c r="L17" s="26"/>
      <c r="M17" s="26"/>
      <c r="N17" s="65"/>
      <c r="O17" s="26"/>
      <c r="P17" s="65"/>
      <c r="Q17" s="132"/>
      <c r="R17" s="9"/>
      <c r="S17" s="9"/>
      <c r="T17" s="93"/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132"/>
      <c r="R18" s="9"/>
      <c r="S18" s="9"/>
      <c r="T18" s="93"/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34"/>
      <c r="C19" s="37"/>
      <c r="D19" s="35"/>
      <c r="E19" s="38"/>
      <c r="F19" s="39"/>
      <c r="G19" s="33"/>
      <c r="H19" s="40"/>
      <c r="I19" s="26"/>
      <c r="J19" s="26"/>
      <c r="K19" s="26"/>
      <c r="L19" s="26"/>
      <c r="M19" s="26"/>
      <c r="N19" s="65"/>
      <c r="O19" s="26"/>
      <c r="P19" s="65"/>
      <c r="Q19" s="91"/>
      <c r="R19" s="9"/>
      <c r="S19" s="9"/>
      <c r="T19" s="93"/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/>
      <c r="R20" s="9"/>
      <c r="S20" s="9"/>
      <c r="T20" s="93"/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/>
      <c r="R21" s="9"/>
      <c r="S21" s="9"/>
      <c r="T21" s="93"/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115"/>
      <c r="B22" s="116"/>
      <c r="C22" s="41"/>
      <c r="D22" s="42"/>
      <c r="E22" s="43"/>
      <c r="F22" s="43"/>
      <c r="G22" s="44"/>
      <c r="H22" s="45"/>
      <c r="I22" s="72"/>
      <c r="J22" s="72"/>
      <c r="K22" s="72"/>
      <c r="L22" s="72"/>
      <c r="M22" s="72"/>
      <c r="N22" s="74"/>
      <c r="O22" s="72"/>
      <c r="P22" s="74"/>
      <c r="Q22" s="96"/>
      <c r="R22" s="97"/>
      <c r="S22" s="97"/>
      <c r="T22" s="114"/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115"/>
      <c r="B23" s="116"/>
      <c r="C23" s="41"/>
      <c r="D23" s="42"/>
      <c r="E23" s="43"/>
      <c r="F23" s="43"/>
      <c r="G23" s="44"/>
      <c r="H23" s="45"/>
      <c r="I23" s="72"/>
      <c r="J23" s="72"/>
      <c r="K23" s="72"/>
      <c r="L23" s="72"/>
      <c r="M23" s="72"/>
      <c r="N23" s="74"/>
      <c r="O23" s="72"/>
      <c r="P23" s="74"/>
      <c r="Q23" s="96"/>
      <c r="R23" s="97"/>
      <c r="S23" s="97"/>
      <c r="T23" s="114"/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115"/>
      <c r="B24" s="116"/>
      <c r="C24" s="41"/>
      <c r="D24" s="42"/>
      <c r="E24" s="43"/>
      <c r="F24" s="43"/>
      <c r="G24" s="44"/>
      <c r="H24" s="45"/>
      <c r="I24" s="72"/>
      <c r="J24" s="72"/>
      <c r="K24" s="72"/>
      <c r="L24" s="72"/>
      <c r="M24" s="72"/>
      <c r="N24" s="74"/>
      <c r="O24" s="72"/>
      <c r="P24" s="74"/>
      <c r="Q24" s="96"/>
      <c r="R24" s="97"/>
      <c r="S24" s="97"/>
      <c r="T24" s="114"/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55</v>
      </c>
      <c r="B25" s="6"/>
      <c r="C25" s="52">
        <f>SUM(C8:C24)</f>
        <v>0</v>
      </c>
      <c r="D25" s="50">
        <f>SUM(D8:D24)</f>
        <v>800000</v>
      </c>
      <c r="E25" s="51"/>
      <c r="F25" s="51"/>
      <c r="G25" s="51"/>
      <c r="H25" s="52" t="s">
        <v>56</v>
      </c>
      <c r="I25" s="66">
        <f>SUM(I8:I24)</f>
        <v>0</v>
      </c>
      <c r="J25" s="51"/>
      <c r="K25" s="66">
        <f>SUM(K8:K17)</f>
        <v>0</v>
      </c>
      <c r="L25" s="66"/>
      <c r="M25" s="66">
        <f>SUM(M8:M24)</f>
        <v>0</v>
      </c>
      <c r="N25" s="52" t="s">
        <v>56</v>
      </c>
      <c r="O25" s="66">
        <f>SUM(O8:O24)</f>
        <v>0</v>
      </c>
      <c r="P25" s="52" t="s">
        <v>56</v>
      </c>
      <c r="Q25" s="52" t="s">
        <v>56</v>
      </c>
      <c r="R25" s="52"/>
      <c r="S25" s="52"/>
      <c r="T25" s="66">
        <f>SUM(T8:T24)</f>
        <v>800000</v>
      </c>
      <c r="U25" s="9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98" t="s">
        <v>57</v>
      </c>
      <c r="B26" s="98"/>
      <c r="C26" s="98" t="s">
        <v>58</v>
      </c>
      <c r="D26" s="98"/>
      <c r="E26" s="98"/>
      <c r="F26" s="99">
        <f>O26</f>
        <v>200000</v>
      </c>
      <c r="G26" s="100"/>
      <c r="H26" s="101" t="s">
        <v>59</v>
      </c>
      <c r="I26" s="104"/>
      <c r="J26" s="104"/>
      <c r="K26" s="104"/>
      <c r="L26" s="104"/>
      <c r="M26" s="105"/>
      <c r="N26" s="98" t="s">
        <v>60</v>
      </c>
      <c r="O26" s="106">
        <v>200000</v>
      </c>
      <c r="P26" s="107"/>
      <c r="Q26" s="107"/>
      <c r="R26" s="107"/>
      <c r="S26" s="107"/>
      <c r="T26" s="107"/>
      <c r="U26" s="112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98"/>
      <c r="B27" s="98"/>
      <c r="C27" s="98" t="s">
        <v>61</v>
      </c>
      <c r="D27" s="98"/>
      <c r="E27" s="98"/>
      <c r="F27" s="99">
        <v>0</v>
      </c>
      <c r="G27" s="100"/>
      <c r="H27" s="102"/>
      <c r="I27" s="108"/>
      <c r="J27" s="108"/>
      <c r="K27" s="108"/>
      <c r="L27" s="108"/>
      <c r="M27" s="109"/>
      <c r="N27" s="98" t="s">
        <v>62</v>
      </c>
      <c r="O27" s="110">
        <f>O26</f>
        <v>200000</v>
      </c>
      <c r="P27" s="111"/>
      <c r="Q27" s="111"/>
      <c r="R27" s="111"/>
      <c r="S27" s="111"/>
      <c r="T27" s="111"/>
      <c r="U27" s="11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10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115">
        <v>5</v>
      </c>
      <c r="B13" s="134">
        <v>44390</v>
      </c>
      <c r="C13" s="41"/>
      <c r="D13" s="119">
        <v>219745.12</v>
      </c>
      <c r="E13" s="43" t="s">
        <v>51</v>
      </c>
      <c r="F13" s="118" t="s">
        <v>52</v>
      </c>
      <c r="G13" s="127"/>
      <c r="H13" s="126"/>
      <c r="I13" s="72"/>
      <c r="J13" s="127"/>
      <c r="K13" s="128"/>
      <c r="L13" s="128"/>
      <c r="M13" s="72"/>
      <c r="N13" s="74" t="s">
        <v>64</v>
      </c>
      <c r="O13" s="135"/>
      <c r="P13" s="136"/>
      <c r="Q13" s="129" t="s">
        <v>54</v>
      </c>
      <c r="R13" s="97">
        <v>573881.36</v>
      </c>
      <c r="S13" s="97"/>
      <c r="T13" s="13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5"/>
      <c r="O14" s="66"/>
      <c r="P14" s="9"/>
      <c r="Q14" s="132"/>
      <c r="R14" s="9"/>
      <c r="S14" s="9"/>
      <c r="T14" s="90"/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115"/>
      <c r="B15" s="54"/>
      <c r="C15" s="41"/>
      <c r="D15" s="133"/>
      <c r="E15" s="43"/>
      <c r="F15" s="43"/>
      <c r="G15" s="127"/>
      <c r="H15" s="126"/>
      <c r="I15" s="72"/>
      <c r="J15" s="127"/>
      <c r="K15" s="128"/>
      <c r="L15" s="128"/>
      <c r="M15" s="72"/>
      <c r="N15" s="74"/>
      <c r="O15" s="75"/>
      <c r="P15" s="97"/>
      <c r="Q15" s="129"/>
      <c r="R15" s="97"/>
      <c r="S15" s="97"/>
      <c r="T15" s="130"/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115"/>
      <c r="B16" s="124"/>
      <c r="C16" s="41"/>
      <c r="D16" s="42"/>
      <c r="E16" s="43"/>
      <c r="F16" s="43"/>
      <c r="G16" s="125"/>
      <c r="H16" s="126"/>
      <c r="I16" s="72"/>
      <c r="J16" s="72"/>
      <c r="K16" s="115"/>
      <c r="L16" s="115"/>
      <c r="M16" s="72"/>
      <c r="N16" s="74"/>
      <c r="O16" s="72"/>
      <c r="P16" s="74"/>
      <c r="Q16" s="131"/>
      <c r="R16" s="97"/>
      <c r="S16" s="97"/>
      <c r="T16" s="114"/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34"/>
      <c r="C17" s="22"/>
      <c r="D17" s="35"/>
      <c r="E17" s="38"/>
      <c r="F17" s="39"/>
      <c r="G17" s="33"/>
      <c r="H17" s="40"/>
      <c r="I17" s="26"/>
      <c r="J17" s="26"/>
      <c r="K17" s="26"/>
      <c r="L17" s="26"/>
      <c r="M17" s="26"/>
      <c r="N17" s="65"/>
      <c r="O17" s="26"/>
      <c r="P17" s="65"/>
      <c r="Q17" s="132"/>
      <c r="R17" s="9"/>
      <c r="S17" s="9"/>
      <c r="T17" s="93"/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132"/>
      <c r="R18" s="9"/>
      <c r="S18" s="9"/>
      <c r="T18" s="93"/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34"/>
      <c r="C19" s="37"/>
      <c r="D19" s="35"/>
      <c r="E19" s="38"/>
      <c r="F19" s="39"/>
      <c r="G19" s="33"/>
      <c r="H19" s="40"/>
      <c r="I19" s="26"/>
      <c r="J19" s="26"/>
      <c r="K19" s="26"/>
      <c r="L19" s="26"/>
      <c r="M19" s="26"/>
      <c r="N19" s="65"/>
      <c r="O19" s="26"/>
      <c r="P19" s="65"/>
      <c r="Q19" s="91"/>
      <c r="R19" s="9"/>
      <c r="S19" s="9"/>
      <c r="T19" s="93"/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/>
      <c r="R20" s="9"/>
      <c r="S20" s="9"/>
      <c r="T20" s="93"/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/>
      <c r="R21" s="9"/>
      <c r="S21" s="9"/>
      <c r="T21" s="93"/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115"/>
      <c r="B22" s="116"/>
      <c r="C22" s="41"/>
      <c r="D22" s="42"/>
      <c r="E22" s="43"/>
      <c r="F22" s="43"/>
      <c r="G22" s="44"/>
      <c r="H22" s="45"/>
      <c r="I22" s="72"/>
      <c r="J22" s="72"/>
      <c r="K22" s="72"/>
      <c r="L22" s="72"/>
      <c r="M22" s="72"/>
      <c r="N22" s="74"/>
      <c r="O22" s="72"/>
      <c r="P22" s="74"/>
      <c r="Q22" s="96"/>
      <c r="R22" s="97"/>
      <c r="S22" s="97"/>
      <c r="T22" s="114"/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115"/>
      <c r="B23" s="116"/>
      <c r="C23" s="41"/>
      <c r="D23" s="42"/>
      <c r="E23" s="43"/>
      <c r="F23" s="43"/>
      <c r="G23" s="44"/>
      <c r="H23" s="45"/>
      <c r="I23" s="72"/>
      <c r="J23" s="72"/>
      <c r="K23" s="72"/>
      <c r="L23" s="72"/>
      <c r="M23" s="72"/>
      <c r="N23" s="74"/>
      <c r="O23" s="72"/>
      <c r="P23" s="74"/>
      <c r="Q23" s="96"/>
      <c r="R23" s="97"/>
      <c r="S23" s="97"/>
      <c r="T23" s="114"/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115"/>
      <c r="B24" s="116"/>
      <c r="C24" s="41"/>
      <c r="D24" s="42"/>
      <c r="E24" s="43"/>
      <c r="F24" s="43"/>
      <c r="G24" s="44"/>
      <c r="H24" s="45"/>
      <c r="I24" s="72"/>
      <c r="J24" s="72"/>
      <c r="K24" s="72"/>
      <c r="L24" s="72"/>
      <c r="M24" s="72"/>
      <c r="N24" s="74"/>
      <c r="O24" s="72"/>
      <c r="P24" s="74"/>
      <c r="Q24" s="96"/>
      <c r="R24" s="97"/>
      <c r="S24" s="97"/>
      <c r="T24" s="114"/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55</v>
      </c>
      <c r="B25" s="6"/>
      <c r="C25" s="52">
        <f>SUM(C8:C24)</f>
        <v>0</v>
      </c>
      <c r="D25" s="50">
        <f>SUM(D8:D24)</f>
        <v>1019745.12</v>
      </c>
      <c r="E25" s="51"/>
      <c r="F25" s="51"/>
      <c r="G25" s="51"/>
      <c r="H25" s="52" t="s">
        <v>56</v>
      </c>
      <c r="I25" s="66">
        <f>SUM(I8:I24)</f>
        <v>0</v>
      </c>
      <c r="J25" s="51"/>
      <c r="K25" s="66">
        <f>SUM(K8:K17)</f>
        <v>0</v>
      </c>
      <c r="L25" s="66"/>
      <c r="M25" s="66">
        <f>SUM(M8:M24)</f>
        <v>0</v>
      </c>
      <c r="N25" s="52" t="s">
        <v>56</v>
      </c>
      <c r="O25" s="66">
        <f>SUM(O8:O24)</f>
        <v>0</v>
      </c>
      <c r="P25" s="52" t="s">
        <v>56</v>
      </c>
      <c r="Q25" s="52" t="s">
        <v>56</v>
      </c>
      <c r="R25" s="52"/>
      <c r="S25" s="52"/>
      <c r="T25" s="66">
        <f>SUM(T8:T24)</f>
        <v>1019745.12</v>
      </c>
      <c r="U25" s="9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98" t="s">
        <v>57</v>
      </c>
      <c r="B26" s="98"/>
      <c r="C26" s="98" t="s">
        <v>58</v>
      </c>
      <c r="D26" s="98"/>
      <c r="E26" s="98"/>
      <c r="F26" s="99">
        <f>O26</f>
        <v>219745.12</v>
      </c>
      <c r="G26" s="100"/>
      <c r="H26" s="101" t="s">
        <v>59</v>
      </c>
      <c r="I26" s="104"/>
      <c r="J26" s="104"/>
      <c r="K26" s="104"/>
      <c r="L26" s="104"/>
      <c r="M26" s="105"/>
      <c r="N26" s="98" t="s">
        <v>60</v>
      </c>
      <c r="O26" s="106">
        <v>219745.12</v>
      </c>
      <c r="P26" s="107"/>
      <c r="Q26" s="107"/>
      <c r="R26" s="107"/>
      <c r="S26" s="107"/>
      <c r="T26" s="107"/>
      <c r="U26" s="112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98"/>
      <c r="B27" s="98"/>
      <c r="C27" s="98" t="s">
        <v>61</v>
      </c>
      <c r="D27" s="98"/>
      <c r="E27" s="98"/>
      <c r="F27" s="99">
        <v>0</v>
      </c>
      <c r="G27" s="100"/>
      <c r="H27" s="102"/>
      <c r="I27" s="108"/>
      <c r="J27" s="108"/>
      <c r="K27" s="108"/>
      <c r="L27" s="108"/>
      <c r="M27" s="109"/>
      <c r="N27" s="98" t="s">
        <v>62</v>
      </c>
      <c r="O27" s="110">
        <f>O26</f>
        <v>219745.12</v>
      </c>
      <c r="P27" s="111"/>
      <c r="Q27" s="111"/>
      <c r="R27" s="111"/>
      <c r="S27" s="111"/>
      <c r="T27" s="111"/>
      <c r="U27" s="11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10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10" workbookViewId="0">
      <selection activeCell="A10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15">
        <v>6</v>
      </c>
      <c r="B14" s="124">
        <v>44411</v>
      </c>
      <c r="C14" s="41"/>
      <c r="D14" s="119">
        <v>30000</v>
      </c>
      <c r="E14" s="43" t="s">
        <v>51</v>
      </c>
      <c r="F14" s="118" t="s">
        <v>52</v>
      </c>
      <c r="G14" s="127"/>
      <c r="H14" s="126"/>
      <c r="I14" s="72"/>
      <c r="J14" s="127"/>
      <c r="K14" s="115"/>
      <c r="L14" s="115"/>
      <c r="M14" s="72"/>
      <c r="N14" s="65" t="s">
        <v>64</v>
      </c>
      <c r="O14" s="75"/>
      <c r="P14" s="97"/>
      <c r="Q14" s="96" t="s">
        <v>65</v>
      </c>
      <c r="R14" s="97">
        <v>60900</v>
      </c>
      <c r="S14" s="97"/>
      <c r="T14" s="13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115"/>
      <c r="B15" s="54"/>
      <c r="C15" s="41"/>
      <c r="D15" s="133"/>
      <c r="E15" s="43"/>
      <c r="F15" s="43"/>
      <c r="G15" s="127"/>
      <c r="H15" s="126"/>
      <c r="I15" s="72"/>
      <c r="J15" s="127"/>
      <c r="K15" s="128"/>
      <c r="L15" s="128"/>
      <c r="M15" s="72"/>
      <c r="N15" s="74"/>
      <c r="O15" s="75"/>
      <c r="P15" s="97"/>
      <c r="Q15" s="129"/>
      <c r="R15" s="97"/>
      <c r="S15" s="97"/>
      <c r="T15" s="130"/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115"/>
      <c r="B16" s="124"/>
      <c r="C16" s="41"/>
      <c r="D16" s="42"/>
      <c r="E16" s="43"/>
      <c r="F16" s="43"/>
      <c r="G16" s="125"/>
      <c r="H16" s="126"/>
      <c r="I16" s="72"/>
      <c r="J16" s="72"/>
      <c r="K16" s="115"/>
      <c r="L16" s="115"/>
      <c r="M16" s="72"/>
      <c r="N16" s="74"/>
      <c r="O16" s="72"/>
      <c r="P16" s="74"/>
      <c r="Q16" s="131"/>
      <c r="R16" s="97"/>
      <c r="S16" s="97"/>
      <c r="T16" s="114"/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34"/>
      <c r="C17" s="22"/>
      <c r="D17" s="35"/>
      <c r="E17" s="38"/>
      <c r="F17" s="39"/>
      <c r="G17" s="33"/>
      <c r="H17" s="40"/>
      <c r="I17" s="26"/>
      <c r="J17" s="26"/>
      <c r="K17" s="26"/>
      <c r="L17" s="26"/>
      <c r="M17" s="26"/>
      <c r="N17" s="65"/>
      <c r="O17" s="26"/>
      <c r="P17" s="65"/>
      <c r="Q17" s="132"/>
      <c r="R17" s="9"/>
      <c r="S17" s="9"/>
      <c r="T17" s="93"/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132"/>
      <c r="R18" s="9"/>
      <c r="S18" s="9"/>
      <c r="T18" s="93"/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34"/>
      <c r="C19" s="37"/>
      <c r="D19" s="35"/>
      <c r="E19" s="38"/>
      <c r="F19" s="39"/>
      <c r="G19" s="33"/>
      <c r="H19" s="40"/>
      <c r="I19" s="26"/>
      <c r="J19" s="26"/>
      <c r="K19" s="26"/>
      <c r="L19" s="26"/>
      <c r="M19" s="26"/>
      <c r="N19" s="65"/>
      <c r="O19" s="26"/>
      <c r="P19" s="65"/>
      <c r="Q19" s="91"/>
      <c r="R19" s="9"/>
      <c r="S19" s="9"/>
      <c r="T19" s="93"/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/>
      <c r="R20" s="9"/>
      <c r="S20" s="9"/>
      <c r="T20" s="93"/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/>
      <c r="R21" s="9"/>
      <c r="S21" s="9"/>
      <c r="T21" s="93"/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115"/>
      <c r="B22" s="116"/>
      <c r="C22" s="41"/>
      <c r="D22" s="42"/>
      <c r="E22" s="43"/>
      <c r="F22" s="43"/>
      <c r="G22" s="44"/>
      <c r="H22" s="45"/>
      <c r="I22" s="72"/>
      <c r="J22" s="72"/>
      <c r="K22" s="72"/>
      <c r="L22" s="72"/>
      <c r="M22" s="72"/>
      <c r="N22" s="74"/>
      <c r="O22" s="72"/>
      <c r="P22" s="74"/>
      <c r="Q22" s="96"/>
      <c r="R22" s="97"/>
      <c r="S22" s="97"/>
      <c r="T22" s="114"/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115"/>
      <c r="B23" s="116"/>
      <c r="C23" s="41"/>
      <c r="D23" s="42"/>
      <c r="E23" s="43"/>
      <c r="F23" s="43"/>
      <c r="G23" s="44"/>
      <c r="H23" s="45"/>
      <c r="I23" s="72"/>
      <c r="J23" s="72"/>
      <c r="K23" s="72"/>
      <c r="L23" s="72"/>
      <c r="M23" s="72"/>
      <c r="N23" s="74"/>
      <c r="O23" s="72"/>
      <c r="P23" s="74"/>
      <c r="Q23" s="96"/>
      <c r="R23" s="97"/>
      <c r="S23" s="97"/>
      <c r="T23" s="114"/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115"/>
      <c r="B24" s="116"/>
      <c r="C24" s="41"/>
      <c r="D24" s="42"/>
      <c r="E24" s="43"/>
      <c r="F24" s="43"/>
      <c r="G24" s="44"/>
      <c r="H24" s="45"/>
      <c r="I24" s="72"/>
      <c r="J24" s="72"/>
      <c r="K24" s="72"/>
      <c r="L24" s="72"/>
      <c r="M24" s="72"/>
      <c r="N24" s="74"/>
      <c r="O24" s="72"/>
      <c r="P24" s="74"/>
      <c r="Q24" s="96"/>
      <c r="R24" s="97"/>
      <c r="S24" s="97"/>
      <c r="T24" s="114"/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55</v>
      </c>
      <c r="B25" s="6"/>
      <c r="C25" s="52">
        <f>SUM(C8:C24)</f>
        <v>0</v>
      </c>
      <c r="D25" s="50">
        <f>SUM(D8:D24)</f>
        <v>1049745.12</v>
      </c>
      <c r="E25" s="51"/>
      <c r="F25" s="51"/>
      <c r="G25" s="51"/>
      <c r="H25" s="52" t="s">
        <v>56</v>
      </c>
      <c r="I25" s="66">
        <f>SUM(I8:I24)</f>
        <v>0</v>
      </c>
      <c r="J25" s="51"/>
      <c r="K25" s="66">
        <f>SUM(K8:K17)</f>
        <v>0</v>
      </c>
      <c r="L25" s="66"/>
      <c r="M25" s="66">
        <f>SUM(M8:M24)</f>
        <v>0</v>
      </c>
      <c r="N25" s="52" t="s">
        <v>56</v>
      </c>
      <c r="O25" s="66">
        <f>SUM(O8:O24)</f>
        <v>0</v>
      </c>
      <c r="P25" s="52" t="s">
        <v>56</v>
      </c>
      <c r="Q25" s="52" t="s">
        <v>56</v>
      </c>
      <c r="R25" s="52"/>
      <c r="S25" s="52"/>
      <c r="T25" s="66">
        <f>SUM(T8:T24)</f>
        <v>1049745.12</v>
      </c>
      <c r="U25" s="9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98" t="s">
        <v>57</v>
      </c>
      <c r="B26" s="98"/>
      <c r="C26" s="98" t="s">
        <v>58</v>
      </c>
      <c r="D26" s="98"/>
      <c r="E26" s="98"/>
      <c r="F26" s="99">
        <f>O26</f>
        <v>30000</v>
      </c>
      <c r="G26" s="100"/>
      <c r="H26" s="101" t="s">
        <v>59</v>
      </c>
      <c r="I26" s="104"/>
      <c r="J26" s="104"/>
      <c r="K26" s="104"/>
      <c r="L26" s="104"/>
      <c r="M26" s="105"/>
      <c r="N26" s="98" t="s">
        <v>60</v>
      </c>
      <c r="O26" s="106">
        <v>30000</v>
      </c>
      <c r="P26" s="107"/>
      <c r="Q26" s="107"/>
      <c r="R26" s="107"/>
      <c r="S26" s="107"/>
      <c r="T26" s="107"/>
      <c r="U26" s="112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98"/>
      <c r="B27" s="98"/>
      <c r="C27" s="98" t="s">
        <v>61</v>
      </c>
      <c r="D27" s="98"/>
      <c r="E27" s="98"/>
      <c r="F27" s="99">
        <v>0</v>
      </c>
      <c r="G27" s="100"/>
      <c r="H27" s="102"/>
      <c r="I27" s="108"/>
      <c r="J27" s="108"/>
      <c r="K27" s="108"/>
      <c r="L27" s="108"/>
      <c r="M27" s="109"/>
      <c r="N27" s="98" t="s">
        <v>62</v>
      </c>
      <c r="O27" s="110">
        <f>O26</f>
        <v>30000</v>
      </c>
      <c r="P27" s="111"/>
      <c r="Q27" s="111"/>
      <c r="R27" s="111"/>
      <c r="S27" s="111"/>
      <c r="T27" s="111"/>
      <c r="U27" s="11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10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G4" workbookViewId="0">
      <selection activeCell="H12" sqref="H12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115">
        <v>7</v>
      </c>
      <c r="B15" s="54">
        <v>44417</v>
      </c>
      <c r="C15" s="41"/>
      <c r="D15" s="119">
        <v>17000</v>
      </c>
      <c r="E15" s="43" t="s">
        <v>51</v>
      </c>
      <c r="F15" s="118" t="s">
        <v>52</v>
      </c>
      <c r="G15" s="127"/>
      <c r="H15" s="126"/>
      <c r="I15" s="72"/>
      <c r="J15" s="127"/>
      <c r="K15" s="128"/>
      <c r="L15" s="128"/>
      <c r="M15" s="72"/>
      <c r="N15" s="74" t="s">
        <v>64</v>
      </c>
      <c r="O15" s="75"/>
      <c r="P15" s="97"/>
      <c r="Q15" s="129" t="s">
        <v>66</v>
      </c>
      <c r="R15" s="97">
        <v>129000</v>
      </c>
      <c r="S15" s="97"/>
      <c r="T15" s="13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115"/>
      <c r="B16" s="124"/>
      <c r="C16" s="41"/>
      <c r="D16" s="42"/>
      <c r="E16" s="43"/>
      <c r="F16" s="43"/>
      <c r="G16" s="125"/>
      <c r="H16" s="126"/>
      <c r="I16" s="72"/>
      <c r="J16" s="72"/>
      <c r="K16" s="115"/>
      <c r="L16" s="115"/>
      <c r="M16" s="72"/>
      <c r="N16" s="74"/>
      <c r="O16" s="72"/>
      <c r="P16" s="74"/>
      <c r="Q16" s="131"/>
      <c r="R16" s="97"/>
      <c r="S16" s="97"/>
      <c r="T16" s="114"/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34"/>
      <c r="C17" s="22"/>
      <c r="D17" s="35"/>
      <c r="E17" s="38"/>
      <c r="F17" s="39"/>
      <c r="G17" s="33"/>
      <c r="H17" s="40"/>
      <c r="I17" s="26"/>
      <c r="J17" s="26"/>
      <c r="K17" s="26"/>
      <c r="L17" s="26"/>
      <c r="M17" s="26"/>
      <c r="N17" s="65"/>
      <c r="O17" s="26"/>
      <c r="P17" s="65"/>
      <c r="Q17" s="132"/>
      <c r="R17" s="9"/>
      <c r="S17" s="9"/>
      <c r="T17" s="93"/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132"/>
      <c r="R18" s="9"/>
      <c r="S18" s="9"/>
      <c r="T18" s="93"/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34"/>
      <c r="C19" s="37"/>
      <c r="D19" s="35"/>
      <c r="E19" s="38"/>
      <c r="F19" s="39"/>
      <c r="G19" s="33"/>
      <c r="H19" s="40"/>
      <c r="I19" s="26"/>
      <c r="J19" s="26"/>
      <c r="K19" s="26"/>
      <c r="L19" s="26"/>
      <c r="M19" s="26"/>
      <c r="N19" s="65"/>
      <c r="O19" s="26"/>
      <c r="P19" s="65"/>
      <c r="Q19" s="91"/>
      <c r="R19" s="9"/>
      <c r="S19" s="9"/>
      <c r="T19" s="93"/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34"/>
      <c r="C20" s="22"/>
      <c r="D20" s="35"/>
      <c r="E20" s="24"/>
      <c r="F20" s="24"/>
      <c r="G20" s="33"/>
      <c r="H20" s="36"/>
      <c r="I20" s="26"/>
      <c r="J20" s="26"/>
      <c r="K20" s="26"/>
      <c r="L20" s="26"/>
      <c r="M20" s="26"/>
      <c r="N20" s="65"/>
      <c r="O20" s="26"/>
      <c r="P20" s="65"/>
      <c r="Q20" s="91"/>
      <c r="R20" s="9"/>
      <c r="S20" s="9"/>
      <c r="T20" s="93"/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34"/>
      <c r="C21" s="22"/>
      <c r="D21" s="35"/>
      <c r="E21" s="24"/>
      <c r="F21" s="24"/>
      <c r="G21" s="33"/>
      <c r="H21" s="36"/>
      <c r="I21" s="26"/>
      <c r="J21" s="26"/>
      <c r="K21" s="26"/>
      <c r="L21" s="26"/>
      <c r="M21" s="26"/>
      <c r="N21" s="65"/>
      <c r="O21" s="26"/>
      <c r="P21" s="65"/>
      <c r="Q21" s="91"/>
      <c r="R21" s="9"/>
      <c r="S21" s="9"/>
      <c r="T21" s="93"/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115"/>
      <c r="B22" s="116"/>
      <c r="C22" s="41"/>
      <c r="D22" s="42"/>
      <c r="E22" s="43"/>
      <c r="F22" s="43"/>
      <c r="G22" s="44"/>
      <c r="H22" s="45"/>
      <c r="I22" s="72"/>
      <c r="J22" s="72"/>
      <c r="K22" s="72"/>
      <c r="L22" s="72"/>
      <c r="M22" s="72"/>
      <c r="N22" s="74"/>
      <c r="O22" s="72"/>
      <c r="P22" s="74"/>
      <c r="Q22" s="96"/>
      <c r="R22" s="97"/>
      <c r="S22" s="97"/>
      <c r="T22" s="114"/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115"/>
      <c r="B23" s="116"/>
      <c r="C23" s="41"/>
      <c r="D23" s="42"/>
      <c r="E23" s="43"/>
      <c r="F23" s="43"/>
      <c r="G23" s="44"/>
      <c r="H23" s="45"/>
      <c r="I23" s="72"/>
      <c r="J23" s="72"/>
      <c r="K23" s="72"/>
      <c r="L23" s="72"/>
      <c r="M23" s="72"/>
      <c r="N23" s="74"/>
      <c r="O23" s="72"/>
      <c r="P23" s="74"/>
      <c r="Q23" s="96"/>
      <c r="R23" s="97"/>
      <c r="S23" s="97"/>
      <c r="T23" s="114"/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115"/>
      <c r="B24" s="116"/>
      <c r="C24" s="41"/>
      <c r="D24" s="42"/>
      <c r="E24" s="43"/>
      <c r="F24" s="43"/>
      <c r="G24" s="44"/>
      <c r="H24" s="45"/>
      <c r="I24" s="72"/>
      <c r="J24" s="72"/>
      <c r="K24" s="72"/>
      <c r="L24" s="72"/>
      <c r="M24" s="72"/>
      <c r="N24" s="74"/>
      <c r="O24" s="72"/>
      <c r="P24" s="74"/>
      <c r="Q24" s="96"/>
      <c r="R24" s="97"/>
      <c r="S24" s="97"/>
      <c r="T24" s="114"/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55</v>
      </c>
      <c r="B25" s="6"/>
      <c r="C25" s="52">
        <f>SUM(C8:C24)</f>
        <v>0</v>
      </c>
      <c r="D25" s="50">
        <f>SUM(D8:D24)</f>
        <v>1066745.12</v>
      </c>
      <c r="E25" s="51"/>
      <c r="F25" s="51"/>
      <c r="G25" s="51"/>
      <c r="H25" s="52" t="s">
        <v>56</v>
      </c>
      <c r="I25" s="66">
        <f>SUM(I8:I24)</f>
        <v>0</v>
      </c>
      <c r="J25" s="51"/>
      <c r="K25" s="66">
        <f>SUM(K8:K17)</f>
        <v>0</v>
      </c>
      <c r="L25" s="66"/>
      <c r="M25" s="66">
        <f>SUM(M8:M24)</f>
        <v>0</v>
      </c>
      <c r="N25" s="52" t="s">
        <v>56</v>
      </c>
      <c r="O25" s="66">
        <f>SUM(O8:O24)</f>
        <v>0</v>
      </c>
      <c r="P25" s="52" t="s">
        <v>56</v>
      </c>
      <c r="Q25" s="52" t="s">
        <v>56</v>
      </c>
      <c r="R25" s="52"/>
      <c r="S25" s="52"/>
      <c r="T25" s="66">
        <f>SUM(T8:T24)</f>
        <v>1066745.12</v>
      </c>
      <c r="U25" s="9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98" t="s">
        <v>57</v>
      </c>
      <c r="B26" s="98"/>
      <c r="C26" s="98" t="s">
        <v>58</v>
      </c>
      <c r="D26" s="98"/>
      <c r="E26" s="98"/>
      <c r="F26" s="99">
        <f>O26</f>
        <v>17000</v>
      </c>
      <c r="G26" s="100"/>
      <c r="H26" s="101" t="s">
        <v>59</v>
      </c>
      <c r="I26" s="104"/>
      <c r="J26" s="104"/>
      <c r="K26" s="104"/>
      <c r="L26" s="104"/>
      <c r="M26" s="105"/>
      <c r="N26" s="98" t="s">
        <v>60</v>
      </c>
      <c r="O26" s="106">
        <v>17000</v>
      </c>
      <c r="P26" s="107"/>
      <c r="Q26" s="107"/>
      <c r="R26" s="107"/>
      <c r="S26" s="107"/>
      <c r="T26" s="107"/>
      <c r="U26" s="112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98"/>
      <c r="B27" s="98"/>
      <c r="C27" s="98" t="s">
        <v>61</v>
      </c>
      <c r="D27" s="98"/>
      <c r="E27" s="98"/>
      <c r="F27" s="99">
        <v>0</v>
      </c>
      <c r="G27" s="100"/>
      <c r="H27" s="102"/>
      <c r="I27" s="108"/>
      <c r="J27" s="108"/>
      <c r="K27" s="108"/>
      <c r="L27" s="108"/>
      <c r="M27" s="109"/>
      <c r="N27" s="98" t="s">
        <v>62</v>
      </c>
      <c r="O27" s="110">
        <f>O26</f>
        <v>17000</v>
      </c>
      <c r="P27" s="111"/>
      <c r="Q27" s="111"/>
      <c r="R27" s="111"/>
      <c r="S27" s="111"/>
      <c r="T27" s="111"/>
      <c r="U27" s="11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10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13" workbookViewId="0">
      <selection activeCell="A13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115">
        <v>8</v>
      </c>
      <c r="B16" s="124">
        <v>44455</v>
      </c>
      <c r="C16" s="119">
        <v>547352</v>
      </c>
      <c r="D16" s="119"/>
      <c r="E16" s="43" t="s">
        <v>67</v>
      </c>
      <c r="F16" s="43" t="s">
        <v>68</v>
      </c>
      <c r="G16" s="125"/>
      <c r="H16" s="126">
        <v>0.02</v>
      </c>
      <c r="I16" s="72">
        <f>C16*H16</f>
        <v>10947.04</v>
      </c>
      <c r="J16" s="73" t="s">
        <v>69</v>
      </c>
      <c r="K16" s="115">
        <v>58569.21</v>
      </c>
      <c r="L16" s="115" t="s">
        <v>70</v>
      </c>
      <c r="M16" s="72">
        <v>850</v>
      </c>
      <c r="N16" s="74" t="s">
        <v>71</v>
      </c>
      <c r="O16" s="72"/>
      <c r="P16" s="74"/>
      <c r="Q16" s="96" t="s">
        <v>65</v>
      </c>
      <c r="R16" s="97">
        <v>60900</v>
      </c>
      <c r="S16" s="97"/>
      <c r="T16" s="114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124">
        <v>44456</v>
      </c>
      <c r="C17" s="119">
        <v>2189410</v>
      </c>
      <c r="D17" s="119"/>
      <c r="E17" s="43" t="s">
        <v>72</v>
      </c>
      <c r="F17" s="43" t="s">
        <v>73</v>
      </c>
      <c r="G17" s="44"/>
      <c r="H17" s="126">
        <v>0.02</v>
      </c>
      <c r="I17" s="72">
        <f>C17*H17</f>
        <v>43788.2</v>
      </c>
      <c r="J17" s="73" t="s">
        <v>69</v>
      </c>
      <c r="K17" s="72"/>
      <c r="L17" s="72" t="s">
        <v>74</v>
      </c>
      <c r="M17" s="72"/>
      <c r="N17" s="74"/>
      <c r="O17" s="72"/>
      <c r="P17" s="74"/>
      <c r="Q17" s="96" t="s">
        <v>54</v>
      </c>
      <c r="R17" s="97">
        <v>573881.36</v>
      </c>
      <c r="S17" s="97"/>
      <c r="T17" s="114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116"/>
      <c r="C18" s="41"/>
      <c r="D18" s="42"/>
      <c r="E18" s="43"/>
      <c r="F18" s="43"/>
      <c r="G18" s="44"/>
      <c r="H18" s="45"/>
      <c r="I18" s="72"/>
      <c r="J18" s="72"/>
      <c r="K18" s="121"/>
      <c r="L18" s="121"/>
      <c r="M18" s="72"/>
      <c r="N18" s="74"/>
      <c r="O18" s="72"/>
      <c r="P18" s="74"/>
      <c r="Q18" s="96" t="s">
        <v>75</v>
      </c>
      <c r="R18" s="97">
        <v>2013326.03</v>
      </c>
      <c r="S18" s="97"/>
      <c r="T18" s="114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customHeight="1" spans="1:16384">
      <c r="A19" s="20"/>
      <c r="B19" s="116"/>
      <c r="C19" s="120"/>
      <c r="D19" s="42"/>
      <c r="E19" s="121"/>
      <c r="F19" s="122"/>
      <c r="G19" s="44"/>
      <c r="H19" s="123"/>
      <c r="I19" s="72"/>
      <c r="J19" s="72"/>
      <c r="K19" s="72"/>
      <c r="L19" s="72"/>
      <c r="M19" s="72"/>
      <c r="N19" s="74"/>
      <c r="O19" s="72"/>
      <c r="P19" s="74"/>
      <c r="Q19" s="96"/>
      <c r="R19" s="97"/>
      <c r="S19" s="97"/>
      <c r="T19" s="114"/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0"/>
      <c r="B20" s="116"/>
      <c r="C20" s="41"/>
      <c r="D20" s="42"/>
      <c r="E20" s="43"/>
      <c r="F20" s="43"/>
      <c r="G20" s="44"/>
      <c r="H20" s="45"/>
      <c r="I20" s="72"/>
      <c r="J20" s="72"/>
      <c r="K20" s="72"/>
      <c r="L20" s="72"/>
      <c r="M20" s="72"/>
      <c r="N20" s="74"/>
      <c r="O20" s="72"/>
      <c r="P20" s="74"/>
      <c r="Q20" s="96"/>
      <c r="R20" s="97"/>
      <c r="S20" s="97"/>
      <c r="T20" s="114"/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20"/>
      <c r="B21" s="116"/>
      <c r="C21" s="41"/>
      <c r="D21" s="42"/>
      <c r="E21" s="43"/>
      <c r="F21" s="43"/>
      <c r="G21" s="44"/>
      <c r="H21" s="45"/>
      <c r="I21" s="72"/>
      <c r="J21" s="72"/>
      <c r="K21" s="72"/>
      <c r="L21" s="72"/>
      <c r="M21" s="72"/>
      <c r="N21" s="74"/>
      <c r="O21" s="72"/>
      <c r="P21" s="74"/>
      <c r="Q21" s="96"/>
      <c r="R21" s="97"/>
      <c r="S21" s="97"/>
      <c r="T21" s="114"/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115"/>
      <c r="B22" s="116"/>
      <c r="C22" s="41"/>
      <c r="D22" s="42"/>
      <c r="E22" s="43"/>
      <c r="F22" s="43"/>
      <c r="G22" s="44"/>
      <c r="H22" s="45"/>
      <c r="I22" s="72"/>
      <c r="J22" s="72"/>
      <c r="K22" s="72"/>
      <c r="L22" s="72"/>
      <c r="M22" s="72"/>
      <c r="N22" s="74"/>
      <c r="O22" s="72"/>
      <c r="P22" s="74"/>
      <c r="Q22" s="96"/>
      <c r="R22" s="97"/>
      <c r="S22" s="97"/>
      <c r="T22" s="114"/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115"/>
      <c r="B23" s="116"/>
      <c r="C23" s="41"/>
      <c r="D23" s="42"/>
      <c r="E23" s="43"/>
      <c r="F23" s="43"/>
      <c r="G23" s="44"/>
      <c r="H23" s="45"/>
      <c r="I23" s="72"/>
      <c r="J23" s="72"/>
      <c r="K23" s="72"/>
      <c r="L23" s="72"/>
      <c r="M23" s="72"/>
      <c r="N23" s="74"/>
      <c r="O23" s="72"/>
      <c r="P23" s="74"/>
      <c r="Q23" s="96"/>
      <c r="R23" s="97"/>
      <c r="S23" s="97"/>
      <c r="T23" s="114"/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115"/>
      <c r="B24" s="116"/>
      <c r="C24" s="41"/>
      <c r="D24" s="42"/>
      <c r="E24" s="43"/>
      <c r="F24" s="43"/>
      <c r="G24" s="44"/>
      <c r="H24" s="45"/>
      <c r="I24" s="72"/>
      <c r="J24" s="72"/>
      <c r="K24" s="72"/>
      <c r="L24" s="72"/>
      <c r="M24" s="72"/>
      <c r="N24" s="74"/>
      <c r="O24" s="72"/>
      <c r="P24" s="74"/>
      <c r="Q24" s="96"/>
      <c r="R24" s="97"/>
      <c r="S24" s="97"/>
      <c r="T24" s="114"/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55</v>
      </c>
      <c r="B25" s="6"/>
      <c r="C25" s="52">
        <f>SUM(C8:C24)</f>
        <v>2736762</v>
      </c>
      <c r="D25" s="50">
        <f>SUM(D8:D24)</f>
        <v>1066745.12</v>
      </c>
      <c r="E25" s="51"/>
      <c r="F25" s="51"/>
      <c r="G25" s="51"/>
      <c r="H25" s="52" t="s">
        <v>56</v>
      </c>
      <c r="I25" s="66">
        <f>SUM(I8:I24)</f>
        <v>54735.24</v>
      </c>
      <c r="J25" s="51"/>
      <c r="K25" s="66">
        <f>SUM(K8:K17)</f>
        <v>58569.21</v>
      </c>
      <c r="L25" s="66"/>
      <c r="M25" s="66">
        <f>SUM(M8:M24)</f>
        <v>850</v>
      </c>
      <c r="N25" s="52" t="s">
        <v>56</v>
      </c>
      <c r="O25" s="66">
        <f>SUM(O8:O24)</f>
        <v>0</v>
      </c>
      <c r="P25" s="52" t="s">
        <v>56</v>
      </c>
      <c r="Q25" s="52" t="s">
        <v>56</v>
      </c>
      <c r="R25" s="52"/>
      <c r="S25" s="52"/>
      <c r="T25" s="66">
        <f>SUM(T8:T24)</f>
        <v>1684372.33</v>
      </c>
      <c r="U25" s="95">
        <f>D25+C25-T25-I25-K25-M25-O25</f>
        <v>2004980.34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98" t="s">
        <v>57</v>
      </c>
      <c r="B26" s="98"/>
      <c r="C26" s="98" t="s">
        <v>58</v>
      </c>
      <c r="D26" s="98"/>
      <c r="E26" s="98"/>
      <c r="F26" s="99">
        <f>O26</f>
        <v>617627.21</v>
      </c>
      <c r="G26" s="100"/>
      <c r="H26" s="101" t="s">
        <v>59</v>
      </c>
      <c r="I26" s="104"/>
      <c r="J26" s="104"/>
      <c r="K26" s="104"/>
      <c r="L26" s="104"/>
      <c r="M26" s="105"/>
      <c r="N26" s="98" t="s">
        <v>60</v>
      </c>
      <c r="O26" s="106">
        <f>T17+T16+T18</f>
        <v>617627.21</v>
      </c>
      <c r="P26" s="107"/>
      <c r="Q26" s="107"/>
      <c r="R26" s="107"/>
      <c r="S26" s="107"/>
      <c r="T26" s="107"/>
      <c r="U26" s="112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98"/>
      <c r="B27" s="98"/>
      <c r="C27" s="98" t="s">
        <v>61</v>
      </c>
      <c r="D27" s="98"/>
      <c r="E27" s="98"/>
      <c r="F27" s="99">
        <v>0</v>
      </c>
      <c r="G27" s="100"/>
      <c r="H27" s="102"/>
      <c r="I27" s="108"/>
      <c r="J27" s="108"/>
      <c r="K27" s="108"/>
      <c r="L27" s="108"/>
      <c r="M27" s="109"/>
      <c r="N27" s="98" t="s">
        <v>62</v>
      </c>
      <c r="O27" s="110">
        <f>O26</f>
        <v>617627.21</v>
      </c>
      <c r="P27" s="111"/>
      <c r="Q27" s="111"/>
      <c r="R27" s="111"/>
      <c r="S27" s="111"/>
      <c r="T27" s="111"/>
      <c r="U27" s="11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10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13" workbookViewId="0">
      <selection activeCell="D19" sqref="D19:E19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8.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76">
        <v>13289</v>
      </c>
      <c r="R2" s="64" t="s">
        <v>5</v>
      </c>
      <c r="S2" s="64"/>
      <c r="T2" s="77">
        <v>2021003</v>
      </c>
      <c r="U2" s="78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7291906.01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79" t="s">
        <v>13</v>
      </c>
      <c r="S3" s="80"/>
      <c r="T3" s="81" t="s">
        <v>14</v>
      </c>
      <c r="U3" s="81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82" t="s">
        <v>23</v>
      </c>
      <c r="U4" s="83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84" t="s">
        <v>30</v>
      </c>
      <c r="R5" s="85"/>
      <c r="S5" s="85"/>
      <c r="T5" s="82" t="s">
        <v>31</v>
      </c>
      <c r="U5" s="86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87" t="s">
        <v>38</v>
      </c>
      <c r="R6" s="88"/>
      <c r="S6" s="88"/>
      <c r="T6" s="82"/>
      <c r="U6" s="86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82"/>
      <c r="U7" s="86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7" customHeight="1" spans="1:16384">
      <c r="A8" s="20">
        <v>1</v>
      </c>
      <c r="B8" s="21">
        <v>44285</v>
      </c>
      <c r="C8" s="22"/>
      <c r="D8" s="23">
        <v>300000</v>
      </c>
      <c r="E8" s="24" t="s">
        <v>51</v>
      </c>
      <c r="F8" s="25" t="s">
        <v>52</v>
      </c>
      <c r="G8" s="26"/>
      <c r="H8" s="27"/>
      <c r="I8" s="26"/>
      <c r="J8" s="38"/>
      <c r="K8" s="20"/>
      <c r="L8" s="20"/>
      <c r="M8" s="26"/>
      <c r="N8" s="65" t="s">
        <v>53</v>
      </c>
      <c r="O8" s="66"/>
      <c r="P8" s="9"/>
      <c r="Q8" s="89" t="s">
        <v>54</v>
      </c>
      <c r="R8" s="9">
        <v>341805.7</v>
      </c>
      <c r="S8" s="9"/>
      <c r="T8" s="90">
        <v>300000</v>
      </c>
      <c r="U8" s="67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>
        <v>2</v>
      </c>
      <c r="B9" s="21">
        <v>44316</v>
      </c>
      <c r="C9" s="28"/>
      <c r="D9" s="23">
        <v>200000</v>
      </c>
      <c r="E9" s="24" t="s">
        <v>51</v>
      </c>
      <c r="F9" s="25" t="s">
        <v>52</v>
      </c>
      <c r="G9" s="29"/>
      <c r="H9" s="27"/>
      <c r="I9" s="26"/>
      <c r="J9" s="38"/>
      <c r="K9" s="67"/>
      <c r="L9" s="67"/>
      <c r="M9" s="26"/>
      <c r="N9" s="65" t="s">
        <v>53</v>
      </c>
      <c r="O9" s="66"/>
      <c r="P9" s="9"/>
      <c r="Q9" s="89" t="s">
        <v>63</v>
      </c>
      <c r="R9" s="9">
        <v>506000</v>
      </c>
      <c r="S9" s="9"/>
      <c r="T9" s="90">
        <v>200000</v>
      </c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3</v>
      </c>
      <c r="B10" s="21">
        <v>44335</v>
      </c>
      <c r="C10" s="22"/>
      <c r="D10" s="23">
        <v>100000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 t="s">
        <v>53</v>
      </c>
      <c r="O10" s="66"/>
      <c r="P10" s="9"/>
      <c r="Q10" s="89" t="s">
        <v>63</v>
      </c>
      <c r="R10" s="9">
        <v>506000</v>
      </c>
      <c r="S10" s="9"/>
      <c r="T10" s="90">
        <v>100000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1" customHeight="1" spans="1:16384">
      <c r="A11" s="20">
        <v>4</v>
      </c>
      <c r="B11" s="21">
        <v>44382</v>
      </c>
      <c r="C11" s="28"/>
      <c r="D11" s="23">
        <v>200000</v>
      </c>
      <c r="E11" s="24" t="s">
        <v>51</v>
      </c>
      <c r="F11" s="25" t="s">
        <v>52</v>
      </c>
      <c r="G11" s="30"/>
      <c r="H11" s="27"/>
      <c r="I11" s="26"/>
      <c r="J11" s="38"/>
      <c r="K11" s="67"/>
      <c r="L11" s="67"/>
      <c r="M11" s="26"/>
      <c r="N11" s="65" t="s">
        <v>64</v>
      </c>
      <c r="O11" s="68"/>
      <c r="P11" s="69"/>
      <c r="Q11" s="89" t="s">
        <v>54</v>
      </c>
      <c r="R11" s="9">
        <v>341805.7</v>
      </c>
      <c r="S11" s="9"/>
      <c r="T11" s="90">
        <v>41805.7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3" customHeight="1" spans="1:16384">
      <c r="A12" s="20"/>
      <c r="B12" s="21"/>
      <c r="C12" s="22"/>
      <c r="D12" s="23"/>
      <c r="E12" s="25"/>
      <c r="F12" s="24"/>
      <c r="G12" s="30"/>
      <c r="H12" s="27"/>
      <c r="I12" s="26"/>
      <c r="J12" s="30"/>
      <c r="K12" s="20"/>
      <c r="L12" s="20"/>
      <c r="M12" s="26"/>
      <c r="N12" s="65"/>
      <c r="O12" s="66"/>
      <c r="P12" s="9"/>
      <c r="Q12" s="89" t="s">
        <v>54</v>
      </c>
      <c r="R12" s="9">
        <v>573881.36</v>
      </c>
      <c r="S12" s="9"/>
      <c r="T12" s="90">
        <v>158194.3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>
        <v>5</v>
      </c>
      <c r="B13" s="21">
        <v>44390</v>
      </c>
      <c r="C13" s="22"/>
      <c r="D13" s="23">
        <v>219745.12</v>
      </c>
      <c r="E13" s="24" t="s">
        <v>51</v>
      </c>
      <c r="F13" s="25" t="s">
        <v>52</v>
      </c>
      <c r="G13" s="30"/>
      <c r="H13" s="27"/>
      <c r="I13" s="26"/>
      <c r="J13" s="30"/>
      <c r="K13" s="67"/>
      <c r="L13" s="67"/>
      <c r="M13" s="26"/>
      <c r="N13" s="65" t="s">
        <v>64</v>
      </c>
      <c r="O13" s="70"/>
      <c r="P13" s="69"/>
      <c r="Q13" s="89" t="s">
        <v>54</v>
      </c>
      <c r="R13" s="9">
        <v>573881.36</v>
      </c>
      <c r="S13" s="9"/>
      <c r="T13" s="90">
        <v>219745.12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20">
        <v>6</v>
      </c>
      <c r="B14" s="31">
        <v>44411</v>
      </c>
      <c r="C14" s="22"/>
      <c r="D14" s="23">
        <v>30000</v>
      </c>
      <c r="E14" s="24" t="s">
        <v>51</v>
      </c>
      <c r="F14" s="25" t="s">
        <v>52</v>
      </c>
      <c r="G14" s="30"/>
      <c r="H14" s="27"/>
      <c r="I14" s="26"/>
      <c r="J14" s="30"/>
      <c r="K14" s="20"/>
      <c r="L14" s="20"/>
      <c r="M14" s="26"/>
      <c r="N14" s="65" t="s">
        <v>64</v>
      </c>
      <c r="O14" s="66"/>
      <c r="P14" s="9"/>
      <c r="Q14" s="91" t="s">
        <v>65</v>
      </c>
      <c r="R14" s="9">
        <v>60900</v>
      </c>
      <c r="S14" s="9"/>
      <c r="T14" s="90">
        <v>30000</v>
      </c>
      <c r="U14" s="9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7</v>
      </c>
      <c r="B15" s="32">
        <v>44417</v>
      </c>
      <c r="C15" s="22"/>
      <c r="D15" s="23">
        <v>17000</v>
      </c>
      <c r="E15" s="24" t="s">
        <v>51</v>
      </c>
      <c r="F15" s="25" t="s">
        <v>52</v>
      </c>
      <c r="G15" s="30"/>
      <c r="H15" s="27"/>
      <c r="I15" s="26"/>
      <c r="J15" s="30"/>
      <c r="K15" s="67"/>
      <c r="L15" s="67"/>
      <c r="M15" s="26"/>
      <c r="N15" s="65" t="s">
        <v>64</v>
      </c>
      <c r="O15" s="66"/>
      <c r="P15" s="9"/>
      <c r="Q15" s="89" t="s">
        <v>66</v>
      </c>
      <c r="R15" s="9">
        <v>129000</v>
      </c>
      <c r="S15" s="9"/>
      <c r="T15" s="90">
        <v>17000</v>
      </c>
      <c r="U15" s="9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2" customHeight="1" spans="1:16384">
      <c r="A16" s="20">
        <v>8</v>
      </c>
      <c r="B16" s="31">
        <v>44455</v>
      </c>
      <c r="C16" s="23">
        <v>547352</v>
      </c>
      <c r="D16" s="23"/>
      <c r="E16" s="24" t="s">
        <v>67</v>
      </c>
      <c r="F16" s="24" t="s">
        <v>68</v>
      </c>
      <c r="G16" s="29"/>
      <c r="H16" s="27">
        <v>0.02</v>
      </c>
      <c r="I16" s="26">
        <f>C16*H16</f>
        <v>10947.04</v>
      </c>
      <c r="J16" s="71" t="s">
        <v>69</v>
      </c>
      <c r="K16" s="20">
        <v>58569.21</v>
      </c>
      <c r="L16" s="20" t="s">
        <v>70</v>
      </c>
      <c r="M16" s="26">
        <v>850</v>
      </c>
      <c r="N16" s="65" t="s">
        <v>71</v>
      </c>
      <c r="O16" s="26"/>
      <c r="P16" s="65"/>
      <c r="Q16" s="91" t="s">
        <v>65</v>
      </c>
      <c r="R16" s="9">
        <v>60900</v>
      </c>
      <c r="S16" s="9"/>
      <c r="T16" s="93">
        <v>26449.9</v>
      </c>
      <c r="U16" s="9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2" customHeight="1" spans="1:16384">
      <c r="A17" s="20"/>
      <c r="B17" s="31">
        <v>44456</v>
      </c>
      <c r="C17" s="23">
        <v>2189410</v>
      </c>
      <c r="D17" s="23"/>
      <c r="E17" s="24" t="s">
        <v>72</v>
      </c>
      <c r="F17" s="24" t="s">
        <v>73</v>
      </c>
      <c r="G17" s="33"/>
      <c r="H17" s="27">
        <v>0.02</v>
      </c>
      <c r="I17" s="26">
        <f>C17*H17</f>
        <v>43788.2</v>
      </c>
      <c r="J17" s="71" t="s">
        <v>69</v>
      </c>
      <c r="K17" s="26"/>
      <c r="L17" s="26" t="s">
        <v>74</v>
      </c>
      <c r="M17" s="26"/>
      <c r="N17" s="65"/>
      <c r="O17" s="26"/>
      <c r="P17" s="65"/>
      <c r="Q17" s="91" t="s">
        <v>54</v>
      </c>
      <c r="R17" s="9">
        <v>573881.36</v>
      </c>
      <c r="S17" s="9"/>
      <c r="T17" s="93">
        <v>44666.31</v>
      </c>
      <c r="U17" s="9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6" customHeight="1" spans="1:16384">
      <c r="A18" s="20"/>
      <c r="B18" s="34"/>
      <c r="C18" s="22"/>
      <c r="D18" s="35"/>
      <c r="E18" s="24"/>
      <c r="F18" s="24"/>
      <c r="G18" s="33"/>
      <c r="H18" s="36"/>
      <c r="I18" s="26"/>
      <c r="J18" s="26"/>
      <c r="K18" s="38"/>
      <c r="L18" s="38"/>
      <c r="M18" s="26"/>
      <c r="N18" s="65"/>
      <c r="O18" s="26"/>
      <c r="P18" s="65"/>
      <c r="Q18" s="91" t="s">
        <v>75</v>
      </c>
      <c r="R18" s="9">
        <v>2013326.03</v>
      </c>
      <c r="S18" s="9"/>
      <c r="T18" s="93">
        <v>546511</v>
      </c>
      <c r="U18" s="9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115">
        <v>9</v>
      </c>
      <c r="B19" s="116">
        <v>44468</v>
      </c>
      <c r="C19" s="120"/>
      <c r="D19" s="119">
        <v>-1066745.12</v>
      </c>
      <c r="E19" s="121" t="s">
        <v>76</v>
      </c>
      <c r="F19" s="122"/>
      <c r="G19" s="44"/>
      <c r="H19" s="123"/>
      <c r="I19" s="72"/>
      <c r="J19" s="72"/>
      <c r="K19" s="72">
        <v>27367.62</v>
      </c>
      <c r="L19" s="73" t="s">
        <v>77</v>
      </c>
      <c r="M19" s="72">
        <v>400</v>
      </c>
      <c r="N19" s="74" t="s">
        <v>71</v>
      </c>
      <c r="O19" s="72">
        <v>132628.83</v>
      </c>
      <c r="P19" s="74" t="s">
        <v>78</v>
      </c>
      <c r="Q19" s="96" t="s">
        <v>63</v>
      </c>
      <c r="R19" s="97">
        <v>506000</v>
      </c>
      <c r="S19" s="97"/>
      <c r="T19" s="114">
        <v>229822.44</v>
      </c>
      <c r="U19" s="9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115"/>
      <c r="B20" s="116"/>
      <c r="C20" s="41"/>
      <c r="D20" s="42"/>
      <c r="E20" s="43"/>
      <c r="F20" s="43"/>
      <c r="G20" s="44"/>
      <c r="H20" s="45"/>
      <c r="I20" s="72"/>
      <c r="J20" s="72"/>
      <c r="K20" s="72"/>
      <c r="L20" s="72"/>
      <c r="M20" s="72"/>
      <c r="N20" s="74"/>
      <c r="O20" s="72"/>
      <c r="P20" s="74"/>
      <c r="Q20" s="96" t="s">
        <v>79</v>
      </c>
      <c r="R20" s="97">
        <v>36000</v>
      </c>
      <c r="S20" s="97"/>
      <c r="T20" s="114">
        <v>23760</v>
      </c>
      <c r="U20" s="9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3" customHeight="1" spans="1:16384">
      <c r="A21" s="115"/>
      <c r="B21" s="116"/>
      <c r="C21" s="41"/>
      <c r="D21" s="42"/>
      <c r="E21" s="43"/>
      <c r="F21" s="43"/>
      <c r="G21" s="44"/>
      <c r="H21" s="45"/>
      <c r="I21" s="72"/>
      <c r="J21" s="72"/>
      <c r="K21" s="72"/>
      <c r="L21" s="72"/>
      <c r="M21" s="72"/>
      <c r="N21" s="74"/>
      <c r="O21" s="72"/>
      <c r="P21" s="74"/>
      <c r="Q21" s="96" t="s">
        <v>80</v>
      </c>
      <c r="R21" s="97">
        <v>400000</v>
      </c>
      <c r="S21" s="97"/>
      <c r="T21" s="114">
        <v>400000</v>
      </c>
      <c r="U21" s="9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6" customHeight="1" spans="1:16384">
      <c r="A22" s="115"/>
      <c r="B22" s="116"/>
      <c r="C22" s="41"/>
      <c r="D22" s="42"/>
      <c r="E22" s="43"/>
      <c r="F22" s="43"/>
      <c r="G22" s="44"/>
      <c r="H22" s="45"/>
      <c r="I22" s="72"/>
      <c r="J22" s="72"/>
      <c r="K22" s="72"/>
      <c r="L22" s="72"/>
      <c r="M22" s="72"/>
      <c r="N22" s="74"/>
      <c r="O22" s="72"/>
      <c r="P22" s="74"/>
      <c r="Q22" s="96" t="s">
        <v>81</v>
      </c>
      <c r="R22" s="97">
        <v>50000</v>
      </c>
      <c r="S22" s="97"/>
      <c r="T22" s="114">
        <v>20000</v>
      </c>
      <c r="U22" s="9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1" customHeight="1" spans="1:16384">
      <c r="A23" s="115"/>
      <c r="B23" s="116"/>
      <c r="C23" s="41"/>
      <c r="D23" s="42"/>
      <c r="E23" s="43"/>
      <c r="F23" s="43"/>
      <c r="G23" s="44"/>
      <c r="H23" s="45"/>
      <c r="I23" s="72"/>
      <c r="J23" s="72"/>
      <c r="K23" s="72"/>
      <c r="L23" s="72"/>
      <c r="M23" s="72"/>
      <c r="N23" s="74"/>
      <c r="O23" s="72"/>
      <c r="P23" s="74"/>
      <c r="Q23" s="96" t="s">
        <v>82</v>
      </c>
      <c r="R23" s="97">
        <v>184210</v>
      </c>
      <c r="S23" s="97"/>
      <c r="T23" s="114">
        <v>70000</v>
      </c>
      <c r="U23" s="9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115"/>
      <c r="B24" s="116"/>
      <c r="C24" s="41"/>
      <c r="D24" s="42"/>
      <c r="E24" s="43"/>
      <c r="F24" s="43"/>
      <c r="G24" s="44"/>
      <c r="H24" s="45"/>
      <c r="I24" s="72"/>
      <c r="J24" s="72"/>
      <c r="K24" s="72"/>
      <c r="L24" s="72"/>
      <c r="M24" s="72"/>
      <c r="N24" s="74"/>
      <c r="O24" s="72"/>
      <c r="P24" s="74"/>
      <c r="Q24" s="96"/>
      <c r="R24" s="97"/>
      <c r="S24" s="97"/>
      <c r="T24" s="114"/>
      <c r="U24" s="9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55</v>
      </c>
      <c r="B25" s="6"/>
      <c r="C25" s="52">
        <f>SUM(C8:C24)</f>
        <v>2736762</v>
      </c>
      <c r="D25" s="50">
        <f>SUM(D8:D24)</f>
        <v>0</v>
      </c>
      <c r="E25" s="51"/>
      <c r="F25" s="51"/>
      <c r="G25" s="51"/>
      <c r="H25" s="52" t="s">
        <v>56</v>
      </c>
      <c r="I25" s="66">
        <f>SUM(I8:I24)</f>
        <v>54735.24</v>
      </c>
      <c r="J25" s="51"/>
      <c r="K25" s="66">
        <f>SUM(K8:K24)</f>
        <v>85936.83</v>
      </c>
      <c r="L25" s="66"/>
      <c r="M25" s="66">
        <f>SUM(M8:M24)</f>
        <v>1250</v>
      </c>
      <c r="N25" s="52" t="s">
        <v>56</v>
      </c>
      <c r="O25" s="66">
        <f>SUM(O8:O24)</f>
        <v>132628.83</v>
      </c>
      <c r="P25" s="52" t="s">
        <v>56</v>
      </c>
      <c r="Q25" s="52" t="s">
        <v>56</v>
      </c>
      <c r="R25" s="52"/>
      <c r="S25" s="52"/>
      <c r="T25" s="66">
        <f>SUM(T8:T24)</f>
        <v>2427954.77</v>
      </c>
      <c r="U25" s="95">
        <f>D25+C25-T25-I25-K25-M25-O25</f>
        <v>34256.33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98" t="s">
        <v>57</v>
      </c>
      <c r="B26" s="98"/>
      <c r="C26" s="98" t="s">
        <v>58</v>
      </c>
      <c r="D26" s="98"/>
      <c r="E26" s="98"/>
      <c r="F26" s="99">
        <f>O26</f>
        <v>1810327.56</v>
      </c>
      <c r="G26" s="100"/>
      <c r="H26" s="101" t="s">
        <v>59</v>
      </c>
      <c r="I26" s="104"/>
      <c r="J26" s="104"/>
      <c r="K26" s="104"/>
      <c r="L26" s="104"/>
      <c r="M26" s="105"/>
      <c r="N26" s="98" t="s">
        <v>60</v>
      </c>
      <c r="O26" s="106">
        <f>T19+T20+T21+T22+T23-D19</f>
        <v>1810327.56</v>
      </c>
      <c r="P26" s="107"/>
      <c r="Q26" s="107"/>
      <c r="R26" s="107"/>
      <c r="S26" s="107"/>
      <c r="T26" s="107"/>
      <c r="U26" s="112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98"/>
      <c r="B27" s="98"/>
      <c r="C27" s="98" t="s">
        <v>61</v>
      </c>
      <c r="D27" s="98"/>
      <c r="E27" s="98"/>
      <c r="F27" s="99">
        <v>0</v>
      </c>
      <c r="G27" s="100"/>
      <c r="H27" s="102"/>
      <c r="I27" s="108"/>
      <c r="J27" s="108"/>
      <c r="K27" s="108"/>
      <c r="L27" s="108"/>
      <c r="M27" s="109"/>
      <c r="N27" s="98" t="s">
        <v>62</v>
      </c>
      <c r="O27" s="110">
        <f>O26</f>
        <v>1810327.56</v>
      </c>
      <c r="P27" s="111"/>
      <c r="Q27" s="111"/>
      <c r="R27" s="111"/>
      <c r="S27" s="111"/>
      <c r="T27" s="111"/>
      <c r="U27" s="11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10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1-1</vt:lpstr>
      <vt:lpstr>1-2</vt:lpstr>
      <vt:lpstr>1-3</vt:lpstr>
      <vt:lpstr>1-4</vt:lpstr>
      <vt:lpstr>1-5</vt:lpstr>
      <vt:lpstr>1-6</vt:lpstr>
      <vt:lpstr>1-7</vt:lpstr>
      <vt:lpstr>2-1</vt:lpstr>
      <vt:lpstr>2-2</vt:lpstr>
      <vt:lpstr>2-3</vt:lpstr>
      <vt:lpstr>2-4</vt:lpstr>
      <vt:lpstr>2-5</vt:lpstr>
      <vt:lpstr>2-6</vt:lpstr>
      <vt:lpstr>2-7</vt:lpstr>
      <vt:lpstr>2-8</vt:lpstr>
      <vt:lpstr>2-9</vt:lpstr>
      <vt:lpstr>2-10</vt:lpstr>
      <vt:lpstr>2-11</vt:lpstr>
      <vt:lpstr>3-1</vt:lpstr>
      <vt:lpstr>3-2</vt:lpstr>
      <vt:lpstr>3-3</vt:lpstr>
      <vt:lpstr>3-4</vt:lpstr>
      <vt:lpstr>4-1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2017-01-11T04:48:00Z</dcterms:created>
  <dcterms:modified xsi:type="dcterms:W3CDTF">2023-05-06T01:39:51Z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01A19420A0FA4ED0A4515E79454E297E</vt:lpwstr>
  </property>
</Properties>
</file>