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1-1" sheetId="11" r:id="rId1"/>
    <sheet name="1-2" sheetId="12" r:id="rId2"/>
    <sheet name="2-1" sheetId="13" r:id="rId3"/>
  </sheets>
  <calcPr calcId="144525"/>
</workbook>
</file>

<file path=xl/sharedStrings.xml><?xml version="1.0" encoding="utf-8"?>
<sst xmlns="http://schemas.openxmlformats.org/spreadsheetml/2006/main" count="244" uniqueCount="73">
  <si>
    <t xml:space="preserve">工程款支付证书 </t>
  </si>
  <si>
    <t>工程名称</t>
  </si>
  <si>
    <t>13196-庐江县2020年农村公路灾后恢复重建项目—白果路</t>
  </si>
  <si>
    <t>建设单位</t>
  </si>
  <si>
    <t>ERP编号</t>
  </si>
  <si>
    <t>档案编号</t>
  </si>
  <si>
    <t>合同金额</t>
  </si>
  <si>
    <t>中标时间</t>
  </si>
  <si>
    <t>2020.12.2</t>
  </si>
  <si>
    <t>已提供工程资料</t>
  </si>
  <si>
    <t>中标通知书、施工合同、备案表、投资协议、不领章承诺书</t>
  </si>
  <si>
    <t>保存地址</t>
  </si>
  <si>
    <t>合肥</t>
  </si>
  <si>
    <t>责任单位</t>
  </si>
  <si>
    <t>东部大区</t>
  </si>
  <si>
    <t>决算金额</t>
  </si>
  <si>
    <t>决算时间</t>
  </si>
  <si>
    <t>项目部印章</t>
  </si>
  <si>
    <t>无</t>
  </si>
  <si>
    <t>施工人</t>
  </si>
  <si>
    <t>东部大区施迎东18756595977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</si>
  <si>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</si>
  <si>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</si>
  <si>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</si>
  <si>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</si>
  <si>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</si>
  <si>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</si>
  <si>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</si>
  <si>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</si>
  <si>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</si>
  <si>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</si>
  <si>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</si>
  <si>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</si>
  <si>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</si>
  <si>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</si>
  <si>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</si>
  <si>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</si>
  <si>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</si>
  <si>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</si>
  <si>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</si>
  <si>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</si>
  <si>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</si>
  <si>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</si>
  <si>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</si>
  <si>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</si>
  <si>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</si>
  <si>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</si>
  <si>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</si>
  <si>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</si>
  <si>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</si>
  <si>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</si>
  <si>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中行蜀山支行</t>
  </si>
  <si>
    <t>1752 5719 0682</t>
  </si>
  <si>
    <t>全部管理费</t>
  </si>
  <si>
    <t>转账费</t>
  </si>
  <si>
    <t>陈腊英-劳务</t>
  </si>
  <si>
    <t>2021-1-15王童去庐江办理购买转账支票及办理工程款出场费500和60车费</t>
  </si>
  <si>
    <t>徐艾青-混凝土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</si>
  <si>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</si>
  <si>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</si>
  <si>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</si>
  <si>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</si>
  <si>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</si>
  <si>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</si>
  <si>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</si>
  <si>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</si>
  <si>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中标通知书、施工合同、备案表、投资协议、不领章承诺书、竣工验收、审计报告</t>
  </si>
  <si>
    <t>暂扣企税</t>
  </si>
  <si>
    <t>王邦雄-劳务
开户行：庐江惠民村镇银行
账号：6212 7836 3000 1209 80</t>
  </si>
  <si>
    <t>退暂扣企税</t>
  </si>
  <si>
    <t>庐江县杰泰建筑劳务服务有限公司</t>
  </si>
  <si>
    <t>庐江县万骏建材销售有限公司</t>
  </si>
  <si>
    <t>宋京-退还垫付保险费</t>
  </si>
</sst>
</file>

<file path=xl/styles.xml><?xml version="1.0" encoding="utf-8"?>
<styleSheet xmlns="http://schemas.openxmlformats.org/spreadsheetml/2006/main">
  <numFmts count="12">
    <numFmt numFmtId="176" formatCode="yy/m/d;@"/>
    <numFmt numFmtId="41" formatCode="_ * #,##0_ ;_ * \-#,##0_ ;_ * &quot;-&quot;_ ;_ @_ 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8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5" borderId="13" applyNumberFormat="0" applyAlignment="0" applyProtection="0">
      <alignment vertical="center"/>
    </xf>
    <xf numFmtId="44" fontId="21" fillId="0" borderId="0">
      <protection locked="0"/>
    </xf>
    <xf numFmtId="41" fontId="19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2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1" fillId="0" borderId="0">
      <protection locked="0"/>
    </xf>
    <xf numFmtId="0" fontId="22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15" borderId="18" applyNumberFormat="0" applyAlignment="0" applyProtection="0">
      <alignment vertical="center"/>
    </xf>
    <xf numFmtId="0" fontId="32" fillId="15" borderId="13" applyNumberFormat="0" applyAlignment="0" applyProtection="0">
      <alignment vertical="center"/>
    </xf>
    <xf numFmtId="0" fontId="31" fillId="20" borderId="19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5" fillId="0" borderId="0">
      <protection locked="0"/>
    </xf>
  </cellStyleXfs>
  <cellXfs count="118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7" fontId="5" fillId="2" borderId="4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 applyAlignment="1">
      <alignment vertical="center"/>
    </xf>
    <xf numFmtId="179" fontId="0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19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vertical="center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7" fontId="8" fillId="2" borderId="4" xfId="50" applyNumberFormat="1" applyFont="1" applyFill="1" applyBorder="1" applyAlignment="1" applyProtection="1">
      <alignment horizontal="right" vertical="center" shrinkToFit="1"/>
    </xf>
    <xf numFmtId="179" fontId="7" fillId="0" borderId="2" xfId="0" applyNumberFormat="1" applyFont="1" applyFill="1" applyBorder="1" applyAlignment="1">
      <alignment vertical="center"/>
    </xf>
    <xf numFmtId="179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left" vertical="center" wrapText="1" shrinkToFit="1"/>
    </xf>
    <xf numFmtId="180" fontId="6" fillId="2" borderId="2" xfId="19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8" fontId="0" fillId="0" borderId="6" xfId="0" applyNumberFormat="1" applyFont="1" applyFill="1" applyBorder="1" applyAlignment="1">
      <alignment horizontal="center" vertical="center"/>
    </xf>
    <xf numFmtId="178" fontId="7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178" fontId="7" fillId="0" borderId="6" xfId="0" applyNumberFormat="1" applyFont="1" applyFill="1" applyBorder="1" applyAlignment="1">
      <alignment horizontal="center" vertical="center"/>
    </xf>
    <xf numFmtId="179" fontId="6" fillId="2" borderId="2" xfId="4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vertical="center" shrinkToFit="1"/>
    </xf>
    <xf numFmtId="178" fontId="5" fillId="2" borderId="2" xfId="50" applyNumberFormat="1" applyFont="1" applyFill="1" applyBorder="1" applyAlignment="1" applyProtection="1">
      <alignment horizontal="center" vertical="center" shrinkToFi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vertical="center" wrapText="1" shrinkToFit="1"/>
    </xf>
    <xf numFmtId="9" fontId="6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1" fontId="12" fillId="2" borderId="3" xfId="50" applyNumberFormat="1" applyFont="1" applyFill="1" applyBorder="1" applyAlignment="1" applyProtection="1">
      <alignment horizontal="center" vertical="center" shrinkToFit="1"/>
    </xf>
    <xf numFmtId="181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77" fontId="6" fillId="2" borderId="2" xfId="50" applyNumberFormat="1" applyFont="1" applyFill="1" applyBorder="1" applyAlignment="1" applyProtection="1">
      <alignment horizontal="center" vertical="center" wrapText="1" shrinkToFit="1"/>
    </xf>
    <xf numFmtId="0" fontId="6" fillId="2" borderId="2" xfId="50" applyFont="1" applyFill="1" applyBorder="1" applyAlignment="1" applyProtection="1">
      <alignment horizontal="center" vertical="center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13" fillId="2" borderId="2" xfId="50" applyNumberFormat="1" applyFont="1" applyFill="1" applyBorder="1" applyAlignment="1" applyProtection="1">
      <alignment horizontal="right" vertical="center" shrinkToFit="1"/>
    </xf>
    <xf numFmtId="177" fontId="6" fillId="2" borderId="2" xfId="50" applyNumberFormat="1" applyFont="1" applyFill="1" applyBorder="1" applyAlignment="1" applyProtection="1">
      <alignment vertical="center" wrapTex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82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83" fontId="12" fillId="2" borderId="3" xfId="50" applyNumberFormat="1" applyFont="1" applyFill="1" applyBorder="1" applyAlignment="1" applyProtection="1">
      <alignment horizontal="center" vertical="center" shrinkToFit="1"/>
    </xf>
    <xf numFmtId="183" fontId="12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3" fillId="3" borderId="3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3" xfId="50" applyNumberFormat="1" applyFont="1" applyFill="1" applyBorder="1" applyAlignment="1" applyProtection="1">
      <alignment vertical="center" wrapText="1"/>
    </xf>
    <xf numFmtId="177" fontId="3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left" vertical="center" wrapTex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0" fontId="0" fillId="0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0" fontId="7" fillId="0" borderId="2" xfId="0" applyNumberFormat="1" applyFont="1" applyFill="1" applyBorder="1" applyAlignment="1">
      <alignment vertical="center"/>
    </xf>
    <xf numFmtId="179" fontId="7" fillId="2" borderId="2" xfId="0" applyNumberFormat="1" applyFont="1" applyFill="1" applyBorder="1" applyAlignment="1">
      <alignment vertical="center"/>
    </xf>
    <xf numFmtId="179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79" fontId="6" fillId="2" borderId="2" xfId="50" applyNumberFormat="1" applyFont="1" applyFill="1" applyBorder="1" applyAlignment="1" applyProtection="1">
      <alignment horizontal="center" vertical="center"/>
    </xf>
    <xf numFmtId="10" fontId="7" fillId="0" borderId="2" xfId="0" applyNumberFormat="1" applyFont="1" applyFill="1" applyBorder="1" applyAlignment="1">
      <alignment vertical="center" wrapText="1"/>
    </xf>
    <xf numFmtId="179" fontId="3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183" fontId="12" fillId="2" borderId="4" xfId="50" applyNumberFormat="1" applyFont="1" applyFill="1" applyBorder="1" applyAlignment="1" applyProtection="1">
      <alignment horizontal="center" vertical="center" shrinkToFit="1"/>
    </xf>
    <xf numFmtId="177" fontId="6" fillId="2" borderId="4" xfId="50" applyNumberFormat="1" applyFont="1" applyFill="1" applyBorder="1" applyAlignment="1" applyProtection="1">
      <alignment horizontal="right" vertical="center" shrinkToFit="1"/>
    </xf>
    <xf numFmtId="182" fontId="6" fillId="2" borderId="2" xfId="50" applyNumberFormat="1" applyFont="1" applyFill="1" applyBorder="1" applyAlignment="1" applyProtection="1">
      <alignment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27</xdr:row>
      <xdr:rowOff>66675</xdr:rowOff>
    </xdr:from>
    <xdr:to>
      <xdr:col>6</xdr:col>
      <xdr:colOff>1209040</xdr:colOff>
      <xdr:row>54</xdr:row>
      <xdr:rowOff>76200</xdr:rowOff>
    </xdr:to>
    <xdr:pic>
      <xdr:nvPicPr>
        <xdr:cNvPr id="2" name="图片 1" descr="白果路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25" y="8033385"/>
          <a:ext cx="7833995" cy="4638675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8</xdr:row>
      <xdr:rowOff>0</xdr:rowOff>
    </xdr:from>
    <xdr:to>
      <xdr:col>11</xdr:col>
      <xdr:colOff>695325</xdr:colOff>
      <xdr:row>9</xdr:row>
      <xdr:rowOff>149225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39405" y="3039110"/>
          <a:ext cx="3467100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27</xdr:row>
      <xdr:rowOff>66675</xdr:rowOff>
    </xdr:from>
    <xdr:to>
      <xdr:col>6</xdr:col>
      <xdr:colOff>1209040</xdr:colOff>
      <xdr:row>54</xdr:row>
      <xdr:rowOff>76200</xdr:rowOff>
    </xdr:to>
    <xdr:pic>
      <xdr:nvPicPr>
        <xdr:cNvPr id="2" name="图片 1" descr="白果路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25" y="8033385"/>
          <a:ext cx="7833995" cy="4638675"/>
        </a:xfrm>
        <a:prstGeom prst="rect">
          <a:avLst/>
        </a:prstGeom>
      </xdr:spPr>
    </xdr:pic>
    <xdr:clientData/>
  </xdr:twoCellAnchor>
  <xdr:twoCellAnchor editAs="oneCell">
    <xdr:from>
      <xdr:col>6</xdr:col>
      <xdr:colOff>1200150</xdr:colOff>
      <xdr:row>7</xdr:row>
      <xdr:rowOff>492125</xdr:rowOff>
    </xdr:from>
    <xdr:to>
      <xdr:col>11</xdr:col>
      <xdr:colOff>704850</xdr:colOff>
      <xdr:row>9</xdr:row>
      <xdr:rowOff>44450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48930" y="2934335"/>
          <a:ext cx="346710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22225</xdr:colOff>
      <xdr:row>10</xdr:row>
      <xdr:rowOff>95250</xdr:rowOff>
    </xdr:from>
    <xdr:to>
      <xdr:col>15</xdr:col>
      <xdr:colOff>310515</xdr:colOff>
      <xdr:row>11</xdr:row>
      <xdr:rowOff>146050</xdr:rowOff>
    </xdr:to>
    <xdr:pic>
      <xdr:nvPicPr>
        <xdr:cNvPr id="4" name="图片 3" descr="M4993V7HAHPA{3ETG7QJQT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44605" y="4340860"/>
          <a:ext cx="3022600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1200150</xdr:colOff>
      <xdr:row>7</xdr:row>
      <xdr:rowOff>492125</xdr:rowOff>
    </xdr:from>
    <xdr:to>
      <xdr:col>11</xdr:col>
      <xdr:colOff>704850</xdr:colOff>
      <xdr:row>9</xdr:row>
      <xdr:rowOff>44450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8930" y="2934335"/>
          <a:ext cx="346710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231775</xdr:colOff>
      <xdr:row>9</xdr:row>
      <xdr:rowOff>123825</xdr:rowOff>
    </xdr:from>
    <xdr:to>
      <xdr:col>11</xdr:col>
      <xdr:colOff>621030</xdr:colOff>
      <xdr:row>9</xdr:row>
      <xdr:rowOff>555625</xdr:rowOff>
    </xdr:to>
    <xdr:pic>
      <xdr:nvPicPr>
        <xdr:cNvPr id="4" name="图片 3" descr="M4993V7HAHPA{3ETG7QJQT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9610" y="3785235"/>
          <a:ext cx="30226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27</xdr:row>
      <xdr:rowOff>66675</xdr:rowOff>
    </xdr:from>
    <xdr:to>
      <xdr:col>6</xdr:col>
      <xdr:colOff>845185</xdr:colOff>
      <xdr:row>60</xdr:row>
      <xdr:rowOff>0</xdr:rowOff>
    </xdr:to>
    <xdr:pic>
      <xdr:nvPicPr>
        <xdr:cNvPr id="5" name="图片 4" descr="HV@_REBIECAQODH}{]@7W]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8033385"/>
          <a:ext cx="7593330" cy="5591175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11</xdr:row>
      <xdr:rowOff>57150</xdr:rowOff>
    </xdr:from>
    <xdr:to>
      <xdr:col>14</xdr:col>
      <xdr:colOff>38100</xdr:colOff>
      <xdr:row>14</xdr:row>
      <xdr:rowOff>266700</xdr:rowOff>
    </xdr:to>
    <xdr:pic>
      <xdr:nvPicPr>
        <xdr:cNvPr id="2" name="图片 1" descr="FN8TS8IC1B33LI}3QQ2RE]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92160" y="4798060"/>
          <a:ext cx="5032375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view="pageBreakPreview" zoomScaleNormal="100"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8.7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5"/>
      <c r="J2" s="7"/>
      <c r="K2" s="7"/>
      <c r="L2" s="7"/>
      <c r="M2" s="7"/>
      <c r="N2" s="7"/>
      <c r="O2" s="66" t="s">
        <v>4</v>
      </c>
      <c r="P2" s="66"/>
      <c r="Q2" s="88">
        <v>13196</v>
      </c>
      <c r="R2" s="67" t="s">
        <v>5</v>
      </c>
      <c r="S2" s="67"/>
      <c r="T2" s="89">
        <v>2020036</v>
      </c>
      <c r="U2" s="90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960000</v>
      </c>
      <c r="D3" s="9"/>
      <c r="E3" s="9"/>
      <c r="F3" s="9" t="s">
        <v>7</v>
      </c>
      <c r="G3" s="10" t="s">
        <v>8</v>
      </c>
      <c r="H3" s="6" t="s">
        <v>9</v>
      </c>
      <c r="I3" s="6"/>
      <c r="J3" s="20" t="s">
        <v>10</v>
      </c>
      <c r="K3" s="20"/>
      <c r="L3" s="20"/>
      <c r="M3" s="20"/>
      <c r="N3" s="20"/>
      <c r="O3" s="6" t="s">
        <v>11</v>
      </c>
      <c r="P3" s="6"/>
      <c r="Q3" s="20" t="s">
        <v>12</v>
      </c>
      <c r="R3" s="91" t="s">
        <v>13</v>
      </c>
      <c r="S3" s="92"/>
      <c r="T3" s="93" t="s">
        <v>14</v>
      </c>
      <c r="U3" s="93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9"/>
      <c r="D4" s="9"/>
      <c r="E4" s="9"/>
      <c r="F4" s="9" t="s">
        <v>16</v>
      </c>
      <c r="G4" s="11"/>
      <c r="H4" s="6" t="s">
        <v>17</v>
      </c>
      <c r="I4" s="6"/>
      <c r="J4" s="20" t="s">
        <v>18</v>
      </c>
      <c r="K4" s="20"/>
      <c r="L4" s="20"/>
      <c r="M4" s="20"/>
      <c r="N4" s="20"/>
      <c r="O4" s="6" t="s">
        <v>19</v>
      </c>
      <c r="P4" s="6"/>
      <c r="Q4" s="68" t="s">
        <v>20</v>
      </c>
      <c r="R4" s="9" t="s">
        <v>21</v>
      </c>
      <c r="S4" s="68" t="s">
        <v>22</v>
      </c>
      <c r="T4" s="94" t="s">
        <v>23</v>
      </c>
      <c r="U4" s="95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2" t="s">
        <v>27</v>
      </c>
      <c r="L5" s="13"/>
      <c r="M5" s="12" t="s">
        <v>28</v>
      </c>
      <c r="N5" s="14"/>
      <c r="O5" s="12" t="s">
        <v>29</v>
      </c>
      <c r="P5" s="14"/>
      <c r="Q5" s="96" t="s">
        <v>30</v>
      </c>
      <c r="R5" s="97"/>
      <c r="S5" s="97"/>
      <c r="T5" s="94" t="s">
        <v>31</v>
      </c>
      <c r="U5" s="98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16" t="s">
        <v>35</v>
      </c>
      <c r="L6" s="17"/>
      <c r="M6" s="16" t="s">
        <v>36</v>
      </c>
      <c r="N6" s="18"/>
      <c r="O6" s="16" t="s">
        <v>37</v>
      </c>
      <c r="P6" s="18"/>
      <c r="Q6" s="99" t="s">
        <v>38</v>
      </c>
      <c r="R6" s="100"/>
      <c r="S6" s="100"/>
      <c r="T6" s="94"/>
      <c r="U6" s="98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7" t="s">
        <v>46</v>
      </c>
      <c r="L7" s="67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4"/>
      <c r="U7" s="98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7" customHeight="1" spans="1:16384">
      <c r="A8" s="30">
        <v>1</v>
      </c>
      <c r="B8" s="31">
        <v>44211</v>
      </c>
      <c r="C8" s="32">
        <v>660000</v>
      </c>
      <c r="D8" s="33"/>
      <c r="E8" s="34" t="s">
        <v>51</v>
      </c>
      <c r="F8" s="35" t="s">
        <v>52</v>
      </c>
      <c r="G8" s="71"/>
      <c r="H8" s="37">
        <v>0.12</v>
      </c>
      <c r="I8" s="71">
        <f>C3*0.12</f>
        <v>115200</v>
      </c>
      <c r="J8" s="72" t="s">
        <v>53</v>
      </c>
      <c r="K8" s="30">
        <v>67925.76</v>
      </c>
      <c r="L8" s="30"/>
      <c r="M8" s="71">
        <v>200</v>
      </c>
      <c r="N8" s="74" t="s">
        <v>54</v>
      </c>
      <c r="O8" s="75"/>
      <c r="P8" s="77"/>
      <c r="Q8" s="103" t="s">
        <v>55</v>
      </c>
      <c r="R8" s="77">
        <v>188000</v>
      </c>
      <c r="S8" s="77">
        <v>188000</v>
      </c>
      <c r="T8" s="104">
        <v>188000</v>
      </c>
      <c r="U8" s="73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9" customHeight="1" spans="1:16384">
      <c r="A9" s="30"/>
      <c r="B9" s="31"/>
      <c r="C9" s="116"/>
      <c r="D9" s="33"/>
      <c r="E9" s="34"/>
      <c r="F9" s="34"/>
      <c r="G9" s="44"/>
      <c r="H9" s="37"/>
      <c r="I9" s="71"/>
      <c r="J9" s="72"/>
      <c r="K9" s="73"/>
      <c r="L9" s="73"/>
      <c r="M9" s="71">
        <v>560</v>
      </c>
      <c r="N9" s="74" t="s">
        <v>56</v>
      </c>
      <c r="O9" s="75"/>
      <c r="P9" s="77"/>
      <c r="Q9" s="103" t="s">
        <v>57</v>
      </c>
      <c r="R9" s="77">
        <v>185000</v>
      </c>
      <c r="S9" s="77">
        <v>185000</v>
      </c>
      <c r="T9" s="104">
        <v>185000</v>
      </c>
      <c r="U9" s="70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6" customHeight="1" spans="1:16384">
      <c r="A10" s="30"/>
      <c r="B10" s="31"/>
      <c r="C10" s="32"/>
      <c r="D10" s="33"/>
      <c r="E10" s="34"/>
      <c r="F10" s="34"/>
      <c r="G10" s="44"/>
      <c r="H10" s="37"/>
      <c r="I10" s="71"/>
      <c r="J10" s="36"/>
      <c r="K10" s="30"/>
      <c r="L10" s="30"/>
      <c r="M10" s="71"/>
      <c r="N10" s="74"/>
      <c r="O10" s="75"/>
      <c r="P10" s="77"/>
      <c r="Q10" s="103"/>
      <c r="R10" s="77"/>
      <c r="S10" s="77"/>
      <c r="T10" s="104"/>
      <c r="U10" s="70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0" customHeight="1" spans="1:16384">
      <c r="A11" s="30"/>
      <c r="B11" s="31"/>
      <c r="C11" s="116"/>
      <c r="D11" s="33"/>
      <c r="E11" s="34"/>
      <c r="F11" s="34"/>
      <c r="G11" s="36"/>
      <c r="H11" s="37"/>
      <c r="I11" s="71"/>
      <c r="J11" s="72"/>
      <c r="K11" s="73"/>
      <c r="L11" s="73"/>
      <c r="M11" s="71"/>
      <c r="N11" s="74"/>
      <c r="O11" s="117"/>
      <c r="P11" s="76"/>
      <c r="Q11" s="103"/>
      <c r="R11" s="77"/>
      <c r="S11" s="77"/>
      <c r="T11" s="104"/>
      <c r="U11" s="70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1" customHeight="1" spans="1:16384">
      <c r="A12" s="30"/>
      <c r="B12" s="31"/>
      <c r="C12" s="32"/>
      <c r="D12" s="33"/>
      <c r="E12" s="35"/>
      <c r="F12" s="34"/>
      <c r="G12" s="36"/>
      <c r="H12" s="37"/>
      <c r="I12" s="71"/>
      <c r="J12" s="36"/>
      <c r="K12" s="30"/>
      <c r="L12" s="30"/>
      <c r="M12" s="71"/>
      <c r="N12" s="74"/>
      <c r="O12" s="75"/>
      <c r="P12" s="77"/>
      <c r="Q12" s="103"/>
      <c r="R12" s="77"/>
      <c r="S12" s="77"/>
      <c r="T12" s="104"/>
      <c r="U12" s="70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20"/>
      <c r="B13" s="21"/>
      <c r="C13" s="22"/>
      <c r="D13" s="23"/>
      <c r="E13" s="24"/>
      <c r="F13" s="24"/>
      <c r="G13" s="38"/>
      <c r="H13" s="27"/>
      <c r="I13" s="26"/>
      <c r="J13" s="38"/>
      <c r="K13" s="70"/>
      <c r="L13" s="70"/>
      <c r="M13" s="26"/>
      <c r="N13" s="68"/>
      <c r="O13" s="78"/>
      <c r="P13" s="79"/>
      <c r="Q13" s="101"/>
      <c r="R13" s="9"/>
      <c r="S13" s="9"/>
      <c r="T13" s="102"/>
      <c r="U13" s="70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20"/>
      <c r="B14" s="39"/>
      <c r="C14" s="22"/>
      <c r="D14" s="23"/>
      <c r="E14" s="24"/>
      <c r="F14" s="24"/>
      <c r="G14" s="38"/>
      <c r="H14" s="27"/>
      <c r="I14" s="26"/>
      <c r="J14" s="38"/>
      <c r="K14" s="20"/>
      <c r="L14" s="20"/>
      <c r="M14" s="26"/>
      <c r="N14" s="68"/>
      <c r="O14" s="69"/>
      <c r="P14" s="9"/>
      <c r="Q14" s="105"/>
      <c r="R14" s="9"/>
      <c r="S14" s="9"/>
      <c r="T14" s="102"/>
      <c r="U14" s="106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2" customHeight="1" spans="1:16384">
      <c r="A15" s="30"/>
      <c r="B15" s="40"/>
      <c r="C15" s="32"/>
      <c r="D15" s="41"/>
      <c r="E15" s="34"/>
      <c r="F15" s="34"/>
      <c r="G15" s="36"/>
      <c r="H15" s="37"/>
      <c r="I15" s="71"/>
      <c r="J15" s="36"/>
      <c r="K15" s="73"/>
      <c r="L15" s="73"/>
      <c r="M15" s="71"/>
      <c r="N15" s="74"/>
      <c r="O15" s="75"/>
      <c r="P15" s="77"/>
      <c r="Q15" s="103"/>
      <c r="R15" s="77"/>
      <c r="S15" s="77"/>
      <c r="T15" s="104"/>
      <c r="U15" s="106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30"/>
      <c r="B16" s="42"/>
      <c r="C16" s="32"/>
      <c r="D16" s="43"/>
      <c r="E16" s="34"/>
      <c r="F16" s="34"/>
      <c r="G16" s="44"/>
      <c r="H16" s="37"/>
      <c r="I16" s="71"/>
      <c r="J16" s="71"/>
      <c r="K16" s="30"/>
      <c r="L16" s="30"/>
      <c r="M16" s="71"/>
      <c r="N16" s="74"/>
      <c r="O16" s="71"/>
      <c r="P16" s="74"/>
      <c r="Q16" s="107"/>
      <c r="R16" s="77"/>
      <c r="S16" s="77"/>
      <c r="T16" s="108"/>
      <c r="U16" s="106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45"/>
      <c r="C17" s="22"/>
      <c r="D17" s="46"/>
      <c r="E17" s="47"/>
      <c r="F17" s="48"/>
      <c r="G17" s="49"/>
      <c r="H17" s="50"/>
      <c r="I17" s="26"/>
      <c r="J17" s="26"/>
      <c r="K17" s="26"/>
      <c r="L17" s="26"/>
      <c r="M17" s="26"/>
      <c r="N17" s="68"/>
      <c r="O17" s="26"/>
      <c r="P17" s="68"/>
      <c r="Q17" s="105"/>
      <c r="R17" s="9"/>
      <c r="S17" s="9"/>
      <c r="T17" s="109"/>
      <c r="U17" s="106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45"/>
      <c r="C18" s="22"/>
      <c r="D18" s="46"/>
      <c r="E18" s="24"/>
      <c r="F18" s="24"/>
      <c r="G18" s="49"/>
      <c r="H18" s="51"/>
      <c r="I18" s="26"/>
      <c r="J18" s="26"/>
      <c r="K18" s="47"/>
      <c r="L18" s="47"/>
      <c r="M18" s="26"/>
      <c r="N18" s="68"/>
      <c r="O18" s="26"/>
      <c r="P18" s="68"/>
      <c r="Q18" s="105"/>
      <c r="R18" s="9"/>
      <c r="S18" s="9"/>
      <c r="T18" s="109"/>
      <c r="U18" s="106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45"/>
      <c r="C19" s="52"/>
      <c r="D19" s="46"/>
      <c r="E19" s="47"/>
      <c r="F19" s="48"/>
      <c r="G19" s="49"/>
      <c r="H19" s="50"/>
      <c r="I19" s="26"/>
      <c r="J19" s="26"/>
      <c r="K19" s="26"/>
      <c r="L19" s="26"/>
      <c r="M19" s="26"/>
      <c r="N19" s="68"/>
      <c r="O19" s="26"/>
      <c r="P19" s="68"/>
      <c r="Q19" s="110"/>
      <c r="R19" s="9"/>
      <c r="S19" s="9"/>
      <c r="T19" s="109"/>
      <c r="U19" s="111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45"/>
      <c r="C20" s="22"/>
      <c r="D20" s="46"/>
      <c r="E20" s="24"/>
      <c r="F20" s="24"/>
      <c r="G20" s="49"/>
      <c r="H20" s="51"/>
      <c r="I20" s="26"/>
      <c r="J20" s="26"/>
      <c r="K20" s="26"/>
      <c r="L20" s="26"/>
      <c r="M20" s="26"/>
      <c r="N20" s="68"/>
      <c r="O20" s="26"/>
      <c r="P20" s="68"/>
      <c r="Q20" s="110"/>
      <c r="R20" s="9"/>
      <c r="S20" s="9"/>
      <c r="T20" s="109"/>
      <c r="U20" s="111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45"/>
      <c r="C21" s="22"/>
      <c r="D21" s="46"/>
      <c r="E21" s="24"/>
      <c r="F21" s="24"/>
      <c r="G21" s="49"/>
      <c r="H21" s="51"/>
      <c r="I21" s="26"/>
      <c r="J21" s="26"/>
      <c r="K21" s="26"/>
      <c r="L21" s="26"/>
      <c r="M21" s="26"/>
      <c r="N21" s="68"/>
      <c r="O21" s="26"/>
      <c r="P21" s="68"/>
      <c r="Q21" s="110"/>
      <c r="R21" s="9"/>
      <c r="S21" s="9"/>
      <c r="T21" s="109"/>
      <c r="U21" s="111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30"/>
      <c r="B22" s="53"/>
      <c r="C22" s="32"/>
      <c r="D22" s="43"/>
      <c r="E22" s="34"/>
      <c r="F22" s="34"/>
      <c r="G22" s="54"/>
      <c r="H22" s="55"/>
      <c r="I22" s="71"/>
      <c r="J22" s="71"/>
      <c r="K22" s="71"/>
      <c r="L22" s="71"/>
      <c r="M22" s="71"/>
      <c r="N22" s="74"/>
      <c r="O22" s="71"/>
      <c r="P22" s="74"/>
      <c r="Q22" s="112"/>
      <c r="R22" s="77"/>
      <c r="S22" s="77"/>
      <c r="T22" s="108"/>
      <c r="U22" s="111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0"/>
      <c r="B23" s="53"/>
      <c r="C23" s="32"/>
      <c r="D23" s="43"/>
      <c r="E23" s="34"/>
      <c r="F23" s="34"/>
      <c r="G23" s="54"/>
      <c r="H23" s="55"/>
      <c r="I23" s="71"/>
      <c r="J23" s="71"/>
      <c r="K23" s="71"/>
      <c r="L23" s="71"/>
      <c r="M23" s="71"/>
      <c r="N23" s="74"/>
      <c r="O23" s="71"/>
      <c r="P23" s="74"/>
      <c r="Q23" s="112"/>
      <c r="R23" s="77"/>
      <c r="S23" s="77"/>
      <c r="T23" s="108"/>
      <c r="U23" s="111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0"/>
      <c r="B24" s="53"/>
      <c r="C24" s="32"/>
      <c r="D24" s="43"/>
      <c r="E24" s="34"/>
      <c r="F24" s="34"/>
      <c r="G24" s="54"/>
      <c r="H24" s="55"/>
      <c r="I24" s="71"/>
      <c r="J24" s="71"/>
      <c r="K24" s="71"/>
      <c r="L24" s="71"/>
      <c r="M24" s="71"/>
      <c r="N24" s="74"/>
      <c r="O24" s="71"/>
      <c r="P24" s="74"/>
      <c r="Q24" s="112"/>
      <c r="R24" s="77"/>
      <c r="S24" s="77"/>
      <c r="T24" s="108"/>
      <c r="U24" s="111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58</v>
      </c>
      <c r="B25" s="6"/>
      <c r="C25" s="56">
        <f>SUM(C8:C24)</f>
        <v>660000</v>
      </c>
      <c r="D25" s="57">
        <f>SUM(D8:D24)</f>
        <v>0</v>
      </c>
      <c r="E25" s="58"/>
      <c r="F25" s="58"/>
      <c r="G25" s="58"/>
      <c r="H25" s="56" t="s">
        <v>59</v>
      </c>
      <c r="I25" s="69">
        <f>SUM(I8:I24)</f>
        <v>115200</v>
      </c>
      <c r="J25" s="58"/>
      <c r="K25" s="69">
        <f>SUM(K8:K17)</f>
        <v>67925.76</v>
      </c>
      <c r="L25" s="69"/>
      <c r="M25" s="69">
        <f>SUM(M8:M24)</f>
        <v>760</v>
      </c>
      <c r="N25" s="56" t="s">
        <v>59</v>
      </c>
      <c r="O25" s="69">
        <f>SUM(O8:O24)</f>
        <v>0</v>
      </c>
      <c r="P25" s="56" t="s">
        <v>59</v>
      </c>
      <c r="Q25" s="56" t="s">
        <v>59</v>
      </c>
      <c r="R25" s="56"/>
      <c r="S25" s="56"/>
      <c r="T25" s="69">
        <f>SUM(T8:T24)</f>
        <v>373000</v>
      </c>
      <c r="U25" s="113">
        <f>D25+C25-T25-I25-K25-M25-O25</f>
        <v>103114.24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59" t="s">
        <v>60</v>
      </c>
      <c r="B26" s="59"/>
      <c r="C26" s="59" t="s">
        <v>61</v>
      </c>
      <c r="D26" s="59"/>
      <c r="E26" s="59"/>
      <c r="F26" s="60">
        <f>O26</f>
        <v>373000</v>
      </c>
      <c r="G26" s="61"/>
      <c r="H26" s="62" t="s">
        <v>62</v>
      </c>
      <c r="I26" s="80"/>
      <c r="J26" s="80"/>
      <c r="K26" s="80"/>
      <c r="L26" s="80"/>
      <c r="M26" s="81"/>
      <c r="N26" s="59" t="s">
        <v>63</v>
      </c>
      <c r="O26" s="82">
        <f>T8+T9</f>
        <v>373000</v>
      </c>
      <c r="P26" s="83"/>
      <c r="Q26" s="83"/>
      <c r="R26" s="83"/>
      <c r="S26" s="83"/>
      <c r="T26" s="83"/>
      <c r="U26" s="114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59"/>
      <c r="B27" s="59"/>
      <c r="C27" s="59" t="s">
        <v>64</v>
      </c>
      <c r="D27" s="59"/>
      <c r="E27" s="59"/>
      <c r="F27" s="60">
        <v>0</v>
      </c>
      <c r="G27" s="61"/>
      <c r="H27" s="63"/>
      <c r="I27" s="84"/>
      <c r="J27" s="84"/>
      <c r="K27" s="84"/>
      <c r="L27" s="84"/>
      <c r="M27" s="85"/>
      <c r="N27" s="59" t="s">
        <v>65</v>
      </c>
      <c r="O27" s="86">
        <f>O26</f>
        <v>373000</v>
      </c>
      <c r="P27" s="87"/>
      <c r="Q27" s="87"/>
      <c r="R27" s="87"/>
      <c r="S27" s="87"/>
      <c r="T27" s="87"/>
      <c r="U27" s="115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4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pageSetup paperSize="9" scale="2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opLeftCell="A7" workbookViewId="0">
      <selection activeCell="O25" sqref="U25 O25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8.7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5"/>
      <c r="J2" s="7"/>
      <c r="K2" s="7"/>
      <c r="L2" s="7"/>
      <c r="M2" s="7"/>
      <c r="N2" s="7"/>
      <c r="O2" s="66" t="s">
        <v>4</v>
      </c>
      <c r="P2" s="66"/>
      <c r="Q2" s="88">
        <v>13196</v>
      </c>
      <c r="R2" s="67" t="s">
        <v>5</v>
      </c>
      <c r="S2" s="67"/>
      <c r="T2" s="89">
        <v>2020036</v>
      </c>
      <c r="U2" s="90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960000</v>
      </c>
      <c r="D3" s="9"/>
      <c r="E3" s="9"/>
      <c r="F3" s="9" t="s">
        <v>7</v>
      </c>
      <c r="G3" s="10" t="s">
        <v>8</v>
      </c>
      <c r="H3" s="6" t="s">
        <v>9</v>
      </c>
      <c r="I3" s="6"/>
      <c r="J3" s="20" t="s">
        <v>66</v>
      </c>
      <c r="K3" s="20"/>
      <c r="L3" s="20"/>
      <c r="M3" s="20"/>
      <c r="N3" s="20"/>
      <c r="O3" s="6" t="s">
        <v>11</v>
      </c>
      <c r="P3" s="6"/>
      <c r="Q3" s="20" t="s">
        <v>12</v>
      </c>
      <c r="R3" s="91" t="s">
        <v>13</v>
      </c>
      <c r="S3" s="92"/>
      <c r="T3" s="93" t="s">
        <v>14</v>
      </c>
      <c r="U3" s="93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9">
        <v>795995.28</v>
      </c>
      <c r="D4" s="9"/>
      <c r="E4" s="9"/>
      <c r="F4" s="9" t="s">
        <v>16</v>
      </c>
      <c r="G4" s="11"/>
      <c r="H4" s="6" t="s">
        <v>17</v>
      </c>
      <c r="I4" s="6"/>
      <c r="J4" s="20" t="s">
        <v>18</v>
      </c>
      <c r="K4" s="20"/>
      <c r="L4" s="20"/>
      <c r="M4" s="20"/>
      <c r="N4" s="20"/>
      <c r="O4" s="6" t="s">
        <v>19</v>
      </c>
      <c r="P4" s="6"/>
      <c r="Q4" s="68" t="s">
        <v>20</v>
      </c>
      <c r="R4" s="9" t="s">
        <v>21</v>
      </c>
      <c r="S4" s="68" t="s">
        <v>22</v>
      </c>
      <c r="T4" s="94" t="s">
        <v>23</v>
      </c>
      <c r="U4" s="95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2" t="s">
        <v>27</v>
      </c>
      <c r="L5" s="13"/>
      <c r="M5" s="12" t="s">
        <v>28</v>
      </c>
      <c r="N5" s="14"/>
      <c r="O5" s="12" t="s">
        <v>29</v>
      </c>
      <c r="P5" s="14"/>
      <c r="Q5" s="96" t="s">
        <v>30</v>
      </c>
      <c r="R5" s="97"/>
      <c r="S5" s="97"/>
      <c r="T5" s="94" t="s">
        <v>31</v>
      </c>
      <c r="U5" s="98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16" t="s">
        <v>35</v>
      </c>
      <c r="L6" s="17"/>
      <c r="M6" s="16" t="s">
        <v>36</v>
      </c>
      <c r="N6" s="18"/>
      <c r="O6" s="16" t="s">
        <v>37</v>
      </c>
      <c r="P6" s="18"/>
      <c r="Q6" s="99" t="s">
        <v>38</v>
      </c>
      <c r="R6" s="100"/>
      <c r="S6" s="100"/>
      <c r="T6" s="94"/>
      <c r="U6" s="98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7" t="s">
        <v>46</v>
      </c>
      <c r="L7" s="67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4"/>
      <c r="U7" s="98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7" customHeight="1" spans="1:16384">
      <c r="A8" s="20">
        <v>1</v>
      </c>
      <c r="B8" s="21">
        <v>44211</v>
      </c>
      <c r="C8" s="22">
        <v>660000</v>
      </c>
      <c r="D8" s="23"/>
      <c r="E8" s="24" t="s">
        <v>51</v>
      </c>
      <c r="F8" s="25" t="s">
        <v>52</v>
      </c>
      <c r="G8" s="26"/>
      <c r="H8" s="27">
        <v>0.12</v>
      </c>
      <c r="I8" s="26">
        <f>C3*0.12</f>
        <v>115200</v>
      </c>
      <c r="J8" s="47" t="s">
        <v>53</v>
      </c>
      <c r="K8" s="20">
        <v>67925.76</v>
      </c>
      <c r="L8" s="20"/>
      <c r="M8" s="26">
        <v>200</v>
      </c>
      <c r="N8" s="68" t="s">
        <v>54</v>
      </c>
      <c r="O8" s="69"/>
      <c r="P8" s="9"/>
      <c r="Q8" s="101" t="s">
        <v>55</v>
      </c>
      <c r="R8" s="9">
        <v>188000</v>
      </c>
      <c r="S8" s="9">
        <v>188000</v>
      </c>
      <c r="T8" s="102">
        <v>188000</v>
      </c>
      <c r="U8" s="73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9" customHeight="1" spans="1:16384">
      <c r="A9" s="20"/>
      <c r="B9" s="21"/>
      <c r="C9" s="28"/>
      <c r="D9" s="23"/>
      <c r="E9" s="24"/>
      <c r="F9" s="24"/>
      <c r="G9" s="29"/>
      <c r="H9" s="27"/>
      <c r="I9" s="26"/>
      <c r="J9" s="47"/>
      <c r="K9" s="70"/>
      <c r="L9" s="70"/>
      <c r="M9" s="26">
        <v>560</v>
      </c>
      <c r="N9" s="68" t="s">
        <v>56</v>
      </c>
      <c r="O9" s="69"/>
      <c r="P9" s="9"/>
      <c r="Q9" s="101" t="s">
        <v>57</v>
      </c>
      <c r="R9" s="9">
        <v>185000</v>
      </c>
      <c r="S9" s="9">
        <v>185000</v>
      </c>
      <c r="T9" s="102">
        <v>185000</v>
      </c>
      <c r="U9" s="70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6" customHeight="1" spans="1:16384">
      <c r="A10" s="30">
        <v>2</v>
      </c>
      <c r="B10" s="31">
        <v>44270</v>
      </c>
      <c r="C10" s="32"/>
      <c r="D10" s="33"/>
      <c r="E10" s="34"/>
      <c r="F10" s="34"/>
      <c r="G10" s="44"/>
      <c r="H10" s="37"/>
      <c r="I10" s="71"/>
      <c r="J10" s="36"/>
      <c r="K10" s="30"/>
      <c r="L10" s="30"/>
      <c r="M10" s="71">
        <v>50</v>
      </c>
      <c r="N10" s="74" t="s">
        <v>54</v>
      </c>
      <c r="O10" s="75">
        <v>1921.69</v>
      </c>
      <c r="P10" s="77" t="s">
        <v>67</v>
      </c>
      <c r="Q10" s="103" t="s">
        <v>68</v>
      </c>
      <c r="R10" s="77">
        <v>95000</v>
      </c>
      <c r="S10" s="77">
        <v>95000</v>
      </c>
      <c r="T10" s="104">
        <v>95000</v>
      </c>
      <c r="U10" s="70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0" customHeight="1" spans="1:16384">
      <c r="A11" s="30"/>
      <c r="B11" s="31"/>
      <c r="C11" s="116"/>
      <c r="D11" s="33"/>
      <c r="E11" s="34"/>
      <c r="F11" s="34"/>
      <c r="G11" s="36"/>
      <c r="H11" s="37"/>
      <c r="I11" s="71"/>
      <c r="J11" s="72"/>
      <c r="K11" s="73"/>
      <c r="L11" s="73"/>
      <c r="M11" s="71"/>
      <c r="N11" s="74"/>
      <c r="O11" s="117"/>
      <c r="P11" s="76"/>
      <c r="Q11" s="103"/>
      <c r="R11" s="77"/>
      <c r="S11" s="77"/>
      <c r="T11" s="104"/>
      <c r="U11" s="70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1" customHeight="1" spans="1:16384">
      <c r="A12" s="30"/>
      <c r="B12" s="31"/>
      <c r="C12" s="32"/>
      <c r="D12" s="33"/>
      <c r="E12" s="35"/>
      <c r="F12" s="34"/>
      <c r="G12" s="36"/>
      <c r="H12" s="37"/>
      <c r="I12" s="71"/>
      <c r="J12" s="36"/>
      <c r="K12" s="30"/>
      <c r="L12" s="30"/>
      <c r="M12" s="71"/>
      <c r="N12" s="74"/>
      <c r="O12" s="75"/>
      <c r="P12" s="77"/>
      <c r="Q12" s="103"/>
      <c r="R12" s="77"/>
      <c r="S12" s="77"/>
      <c r="T12" s="104"/>
      <c r="U12" s="70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20"/>
      <c r="B13" s="21"/>
      <c r="C13" s="22"/>
      <c r="D13" s="23"/>
      <c r="E13" s="24"/>
      <c r="F13" s="24"/>
      <c r="G13" s="38"/>
      <c r="H13" s="27"/>
      <c r="I13" s="26"/>
      <c r="J13" s="38"/>
      <c r="K13" s="70"/>
      <c r="L13" s="70"/>
      <c r="M13" s="26"/>
      <c r="N13" s="68"/>
      <c r="O13" s="78"/>
      <c r="P13" s="79"/>
      <c r="Q13" s="101"/>
      <c r="R13" s="9"/>
      <c r="S13" s="9"/>
      <c r="T13" s="102"/>
      <c r="U13" s="70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20"/>
      <c r="B14" s="39"/>
      <c r="C14" s="22"/>
      <c r="D14" s="23"/>
      <c r="E14" s="24"/>
      <c r="F14" s="24"/>
      <c r="G14" s="38"/>
      <c r="H14" s="27"/>
      <c r="I14" s="26"/>
      <c r="J14" s="38"/>
      <c r="K14" s="20"/>
      <c r="L14" s="20"/>
      <c r="M14" s="26"/>
      <c r="N14" s="68"/>
      <c r="O14" s="69"/>
      <c r="P14" s="9"/>
      <c r="Q14" s="105"/>
      <c r="R14" s="9"/>
      <c r="S14" s="9"/>
      <c r="T14" s="102"/>
      <c r="U14" s="106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2" customHeight="1" spans="1:16384">
      <c r="A15" s="30"/>
      <c r="B15" s="40"/>
      <c r="C15" s="32"/>
      <c r="D15" s="41"/>
      <c r="E15" s="34"/>
      <c r="F15" s="34"/>
      <c r="G15" s="36"/>
      <c r="H15" s="37"/>
      <c r="I15" s="71"/>
      <c r="J15" s="36"/>
      <c r="K15" s="73"/>
      <c r="L15" s="73"/>
      <c r="M15" s="71"/>
      <c r="N15" s="74"/>
      <c r="O15" s="75"/>
      <c r="P15" s="77"/>
      <c r="Q15" s="103"/>
      <c r="R15" s="77"/>
      <c r="S15" s="77"/>
      <c r="T15" s="104"/>
      <c r="U15" s="106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30"/>
      <c r="B16" s="42"/>
      <c r="C16" s="32"/>
      <c r="D16" s="43"/>
      <c r="E16" s="34"/>
      <c r="F16" s="34"/>
      <c r="G16" s="44"/>
      <c r="H16" s="37"/>
      <c r="I16" s="71"/>
      <c r="J16" s="71"/>
      <c r="K16" s="30"/>
      <c r="L16" s="30"/>
      <c r="M16" s="71"/>
      <c r="N16" s="74"/>
      <c r="O16" s="71"/>
      <c r="P16" s="74"/>
      <c r="Q16" s="107"/>
      <c r="R16" s="77"/>
      <c r="S16" s="77"/>
      <c r="T16" s="108"/>
      <c r="U16" s="106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45"/>
      <c r="C17" s="22"/>
      <c r="D17" s="46"/>
      <c r="E17" s="47"/>
      <c r="F17" s="48"/>
      <c r="G17" s="49"/>
      <c r="H17" s="50"/>
      <c r="I17" s="26"/>
      <c r="J17" s="26"/>
      <c r="K17" s="26"/>
      <c r="L17" s="26"/>
      <c r="M17" s="26"/>
      <c r="N17" s="68"/>
      <c r="O17" s="26"/>
      <c r="P17" s="68"/>
      <c r="Q17" s="105"/>
      <c r="R17" s="9"/>
      <c r="S17" s="9"/>
      <c r="T17" s="109"/>
      <c r="U17" s="106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45"/>
      <c r="C18" s="22"/>
      <c r="D18" s="46"/>
      <c r="E18" s="24"/>
      <c r="F18" s="24"/>
      <c r="G18" s="49"/>
      <c r="H18" s="51"/>
      <c r="I18" s="26"/>
      <c r="J18" s="26"/>
      <c r="K18" s="47"/>
      <c r="L18" s="47"/>
      <c r="M18" s="26"/>
      <c r="N18" s="68"/>
      <c r="O18" s="26"/>
      <c r="P18" s="68"/>
      <c r="Q18" s="105"/>
      <c r="R18" s="9"/>
      <c r="S18" s="9"/>
      <c r="T18" s="109"/>
      <c r="U18" s="106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45"/>
      <c r="C19" s="52"/>
      <c r="D19" s="46"/>
      <c r="E19" s="47"/>
      <c r="F19" s="48"/>
      <c r="G19" s="49"/>
      <c r="H19" s="50"/>
      <c r="I19" s="26"/>
      <c r="J19" s="26"/>
      <c r="K19" s="26"/>
      <c r="L19" s="26"/>
      <c r="M19" s="26"/>
      <c r="N19" s="68"/>
      <c r="O19" s="26"/>
      <c r="P19" s="68"/>
      <c r="Q19" s="110"/>
      <c r="R19" s="9"/>
      <c r="S19" s="9"/>
      <c r="T19" s="109"/>
      <c r="U19" s="111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45"/>
      <c r="C20" s="22"/>
      <c r="D20" s="46"/>
      <c r="E20" s="24"/>
      <c r="F20" s="24"/>
      <c r="G20" s="49"/>
      <c r="H20" s="51"/>
      <c r="I20" s="26"/>
      <c r="J20" s="26"/>
      <c r="K20" s="26"/>
      <c r="L20" s="26"/>
      <c r="M20" s="26"/>
      <c r="N20" s="68"/>
      <c r="O20" s="26"/>
      <c r="P20" s="68"/>
      <c r="Q20" s="110"/>
      <c r="R20" s="9"/>
      <c r="S20" s="9"/>
      <c r="T20" s="109"/>
      <c r="U20" s="111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45"/>
      <c r="C21" s="22"/>
      <c r="D21" s="46"/>
      <c r="E21" s="24"/>
      <c r="F21" s="24"/>
      <c r="G21" s="49"/>
      <c r="H21" s="51"/>
      <c r="I21" s="26"/>
      <c r="J21" s="26"/>
      <c r="K21" s="26"/>
      <c r="L21" s="26"/>
      <c r="M21" s="26"/>
      <c r="N21" s="68"/>
      <c r="O21" s="26"/>
      <c r="P21" s="68"/>
      <c r="Q21" s="110"/>
      <c r="R21" s="9"/>
      <c r="S21" s="9"/>
      <c r="T21" s="109"/>
      <c r="U21" s="111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30"/>
      <c r="B22" s="53"/>
      <c r="C22" s="32"/>
      <c r="D22" s="43"/>
      <c r="E22" s="34"/>
      <c r="F22" s="34"/>
      <c r="G22" s="54"/>
      <c r="H22" s="55"/>
      <c r="I22" s="71"/>
      <c r="J22" s="71"/>
      <c r="K22" s="71"/>
      <c r="L22" s="71"/>
      <c r="M22" s="71"/>
      <c r="N22" s="74"/>
      <c r="O22" s="71"/>
      <c r="P22" s="74"/>
      <c r="Q22" s="112"/>
      <c r="R22" s="77"/>
      <c r="S22" s="77"/>
      <c r="T22" s="108"/>
      <c r="U22" s="111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0"/>
      <c r="B23" s="53"/>
      <c r="C23" s="32"/>
      <c r="D23" s="43"/>
      <c r="E23" s="34"/>
      <c r="F23" s="34"/>
      <c r="G23" s="54"/>
      <c r="H23" s="55"/>
      <c r="I23" s="71"/>
      <c r="J23" s="71"/>
      <c r="K23" s="71"/>
      <c r="L23" s="71"/>
      <c r="M23" s="71"/>
      <c r="N23" s="74"/>
      <c r="O23" s="71"/>
      <c r="P23" s="74"/>
      <c r="Q23" s="112"/>
      <c r="R23" s="77"/>
      <c r="S23" s="77"/>
      <c r="T23" s="108"/>
      <c r="U23" s="111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0"/>
      <c r="B24" s="53"/>
      <c r="C24" s="32"/>
      <c r="D24" s="43"/>
      <c r="E24" s="34"/>
      <c r="F24" s="34"/>
      <c r="G24" s="54"/>
      <c r="H24" s="55"/>
      <c r="I24" s="71"/>
      <c r="J24" s="71"/>
      <c r="K24" s="71"/>
      <c r="L24" s="71"/>
      <c r="M24" s="71"/>
      <c r="N24" s="74"/>
      <c r="O24" s="71"/>
      <c r="P24" s="74"/>
      <c r="Q24" s="112"/>
      <c r="R24" s="77"/>
      <c r="S24" s="77"/>
      <c r="T24" s="108"/>
      <c r="U24" s="111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58</v>
      </c>
      <c r="B25" s="6"/>
      <c r="C25" s="56">
        <f>SUM(C8:C24)</f>
        <v>660000</v>
      </c>
      <c r="D25" s="57">
        <f>SUM(D8:D24)</f>
        <v>0</v>
      </c>
      <c r="E25" s="58"/>
      <c r="F25" s="58"/>
      <c r="G25" s="58"/>
      <c r="H25" s="56" t="s">
        <v>59</v>
      </c>
      <c r="I25" s="69">
        <f>SUM(I8:I24)</f>
        <v>115200</v>
      </c>
      <c r="J25" s="58"/>
      <c r="K25" s="69">
        <f>SUM(K8:K17)</f>
        <v>67925.76</v>
      </c>
      <c r="L25" s="69"/>
      <c r="M25" s="69">
        <f>SUM(M8:M24)</f>
        <v>810</v>
      </c>
      <c r="N25" s="56" t="s">
        <v>59</v>
      </c>
      <c r="O25" s="69">
        <f>SUM(O8:O24)</f>
        <v>1921.69</v>
      </c>
      <c r="P25" s="56" t="s">
        <v>59</v>
      </c>
      <c r="Q25" s="56" t="s">
        <v>59</v>
      </c>
      <c r="R25" s="56"/>
      <c r="S25" s="56"/>
      <c r="T25" s="69">
        <f>SUM(T8:T24)</f>
        <v>468000</v>
      </c>
      <c r="U25" s="113">
        <f>D25+C25-T25-I25-K25-M25-O25</f>
        <v>6142.55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59" t="s">
        <v>60</v>
      </c>
      <c r="B26" s="59"/>
      <c r="C26" s="59" t="s">
        <v>61</v>
      </c>
      <c r="D26" s="59"/>
      <c r="E26" s="59"/>
      <c r="F26" s="60">
        <f>O26</f>
        <v>95000</v>
      </c>
      <c r="G26" s="61"/>
      <c r="H26" s="62" t="s">
        <v>62</v>
      </c>
      <c r="I26" s="80"/>
      <c r="J26" s="80"/>
      <c r="K26" s="80"/>
      <c r="L26" s="80"/>
      <c r="M26" s="81"/>
      <c r="N26" s="59" t="s">
        <v>63</v>
      </c>
      <c r="O26" s="82">
        <v>95000</v>
      </c>
      <c r="P26" s="83"/>
      <c r="Q26" s="83"/>
      <c r="R26" s="83"/>
      <c r="S26" s="83"/>
      <c r="T26" s="83"/>
      <c r="U26" s="114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59"/>
      <c r="B27" s="59"/>
      <c r="C27" s="59" t="s">
        <v>64</v>
      </c>
      <c r="D27" s="59"/>
      <c r="E27" s="59"/>
      <c r="F27" s="60">
        <v>0</v>
      </c>
      <c r="G27" s="61"/>
      <c r="H27" s="63"/>
      <c r="I27" s="84"/>
      <c r="J27" s="84"/>
      <c r="K27" s="84"/>
      <c r="L27" s="84"/>
      <c r="M27" s="85"/>
      <c r="N27" s="59" t="s">
        <v>65</v>
      </c>
      <c r="O27" s="86">
        <f>O26</f>
        <v>95000</v>
      </c>
      <c r="P27" s="87"/>
      <c r="Q27" s="87"/>
      <c r="R27" s="87"/>
      <c r="S27" s="87"/>
      <c r="T27" s="87"/>
      <c r="U27" s="115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4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abSelected="1" workbookViewId="0">
      <selection activeCell="J3" sqref="J3:N3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8.7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5"/>
      <c r="J2" s="7"/>
      <c r="K2" s="7"/>
      <c r="L2" s="7"/>
      <c r="M2" s="7"/>
      <c r="N2" s="7"/>
      <c r="O2" s="66" t="s">
        <v>4</v>
      </c>
      <c r="P2" s="66"/>
      <c r="Q2" s="88">
        <v>13196</v>
      </c>
      <c r="R2" s="67" t="s">
        <v>5</v>
      </c>
      <c r="S2" s="67"/>
      <c r="T2" s="89">
        <v>2020036</v>
      </c>
      <c r="U2" s="90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960000</v>
      </c>
      <c r="D3" s="9"/>
      <c r="E3" s="9"/>
      <c r="F3" s="9" t="s">
        <v>7</v>
      </c>
      <c r="G3" s="10" t="s">
        <v>8</v>
      </c>
      <c r="H3" s="6" t="s">
        <v>9</v>
      </c>
      <c r="I3" s="6"/>
      <c r="J3" s="20" t="s">
        <v>66</v>
      </c>
      <c r="K3" s="20"/>
      <c r="L3" s="20"/>
      <c r="M3" s="20"/>
      <c r="N3" s="20"/>
      <c r="O3" s="6" t="s">
        <v>11</v>
      </c>
      <c r="P3" s="6"/>
      <c r="Q3" s="20" t="s">
        <v>12</v>
      </c>
      <c r="R3" s="91" t="s">
        <v>13</v>
      </c>
      <c r="S3" s="92"/>
      <c r="T3" s="93" t="s">
        <v>14</v>
      </c>
      <c r="U3" s="93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9">
        <v>795995.28</v>
      </c>
      <c r="D4" s="9"/>
      <c r="E4" s="9"/>
      <c r="F4" s="9" t="s">
        <v>16</v>
      </c>
      <c r="G4" s="11"/>
      <c r="H4" s="6" t="s">
        <v>17</v>
      </c>
      <c r="I4" s="6"/>
      <c r="J4" s="20" t="s">
        <v>18</v>
      </c>
      <c r="K4" s="20"/>
      <c r="L4" s="20"/>
      <c r="M4" s="20"/>
      <c r="N4" s="20"/>
      <c r="O4" s="6" t="s">
        <v>19</v>
      </c>
      <c r="P4" s="6"/>
      <c r="Q4" s="68" t="s">
        <v>20</v>
      </c>
      <c r="R4" s="9" t="s">
        <v>21</v>
      </c>
      <c r="S4" s="68" t="s">
        <v>22</v>
      </c>
      <c r="T4" s="94" t="s">
        <v>23</v>
      </c>
      <c r="U4" s="95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2" t="s">
        <v>27</v>
      </c>
      <c r="L5" s="13"/>
      <c r="M5" s="12" t="s">
        <v>28</v>
      </c>
      <c r="N5" s="14"/>
      <c r="O5" s="12" t="s">
        <v>29</v>
      </c>
      <c r="P5" s="14"/>
      <c r="Q5" s="96" t="s">
        <v>30</v>
      </c>
      <c r="R5" s="97"/>
      <c r="S5" s="97"/>
      <c r="T5" s="94" t="s">
        <v>31</v>
      </c>
      <c r="U5" s="98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16" t="s">
        <v>35</v>
      </c>
      <c r="L6" s="17"/>
      <c r="M6" s="16" t="s">
        <v>36</v>
      </c>
      <c r="N6" s="18"/>
      <c r="O6" s="16" t="s">
        <v>37</v>
      </c>
      <c r="P6" s="18"/>
      <c r="Q6" s="99" t="s">
        <v>38</v>
      </c>
      <c r="R6" s="100"/>
      <c r="S6" s="100"/>
      <c r="T6" s="94"/>
      <c r="U6" s="98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7" t="s">
        <v>46</v>
      </c>
      <c r="L7" s="67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4"/>
      <c r="U7" s="98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7" customHeight="1" spans="1:16384">
      <c r="A8" s="20">
        <v>1</v>
      </c>
      <c r="B8" s="21">
        <v>44211</v>
      </c>
      <c r="C8" s="22">
        <v>660000</v>
      </c>
      <c r="D8" s="23"/>
      <c r="E8" s="24" t="s">
        <v>51</v>
      </c>
      <c r="F8" s="25" t="s">
        <v>52</v>
      </c>
      <c r="G8" s="26"/>
      <c r="H8" s="27">
        <v>0.12</v>
      </c>
      <c r="I8" s="26">
        <f>C3*0.12</f>
        <v>115200</v>
      </c>
      <c r="J8" s="47" t="s">
        <v>53</v>
      </c>
      <c r="K8" s="20">
        <v>67925.76</v>
      </c>
      <c r="L8" s="20"/>
      <c r="M8" s="26">
        <v>200</v>
      </c>
      <c r="N8" s="68" t="s">
        <v>54</v>
      </c>
      <c r="O8" s="69"/>
      <c r="P8" s="9"/>
      <c r="Q8" s="101" t="s">
        <v>55</v>
      </c>
      <c r="R8" s="9">
        <v>188000</v>
      </c>
      <c r="S8" s="9">
        <v>188000</v>
      </c>
      <c r="T8" s="102">
        <v>188000</v>
      </c>
      <c r="U8" s="73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9" customHeight="1" spans="1:16384">
      <c r="A9" s="20"/>
      <c r="B9" s="21"/>
      <c r="C9" s="28"/>
      <c r="D9" s="23"/>
      <c r="E9" s="24"/>
      <c r="F9" s="24"/>
      <c r="G9" s="29"/>
      <c r="H9" s="27"/>
      <c r="I9" s="26"/>
      <c r="J9" s="47"/>
      <c r="K9" s="70"/>
      <c r="L9" s="70"/>
      <c r="M9" s="26">
        <v>560</v>
      </c>
      <c r="N9" s="68" t="s">
        <v>56</v>
      </c>
      <c r="O9" s="69"/>
      <c r="P9" s="9"/>
      <c r="Q9" s="101" t="s">
        <v>57</v>
      </c>
      <c r="R9" s="9">
        <v>185000</v>
      </c>
      <c r="S9" s="9">
        <v>185000</v>
      </c>
      <c r="T9" s="102">
        <v>185000</v>
      </c>
      <c r="U9" s="70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6" customHeight="1" spans="1:16384">
      <c r="A10" s="20">
        <v>2</v>
      </c>
      <c r="B10" s="21">
        <v>44270</v>
      </c>
      <c r="C10" s="22"/>
      <c r="D10" s="23"/>
      <c r="E10" s="24"/>
      <c r="F10" s="24"/>
      <c r="G10" s="29"/>
      <c r="H10" s="27"/>
      <c r="I10" s="26"/>
      <c r="J10" s="38"/>
      <c r="K10" s="20"/>
      <c r="L10" s="20"/>
      <c r="M10" s="26">
        <v>50</v>
      </c>
      <c r="N10" s="68" t="s">
        <v>54</v>
      </c>
      <c r="O10" s="69">
        <v>1921.69</v>
      </c>
      <c r="P10" s="9" t="s">
        <v>67</v>
      </c>
      <c r="Q10" s="101" t="s">
        <v>68</v>
      </c>
      <c r="R10" s="9">
        <v>95000</v>
      </c>
      <c r="S10" s="9">
        <v>95000</v>
      </c>
      <c r="T10" s="102">
        <v>95000</v>
      </c>
      <c r="U10" s="70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9" customHeight="1" spans="1:16384">
      <c r="A11" s="30">
        <v>3</v>
      </c>
      <c r="B11" s="31">
        <v>44465</v>
      </c>
      <c r="C11" s="32">
        <v>135995.28</v>
      </c>
      <c r="D11" s="33"/>
      <c r="E11" s="34" t="s">
        <v>51</v>
      </c>
      <c r="F11" s="35" t="s">
        <v>52</v>
      </c>
      <c r="G11" s="36"/>
      <c r="H11" s="37"/>
      <c r="I11" s="71">
        <v>0</v>
      </c>
      <c r="J11" s="72"/>
      <c r="K11" s="73">
        <v>13084.97</v>
      </c>
      <c r="L11" s="73"/>
      <c r="M11" s="71">
        <v>150</v>
      </c>
      <c r="N11" s="74" t="s">
        <v>54</v>
      </c>
      <c r="O11" s="75">
        <v>-1921.69</v>
      </c>
      <c r="P11" s="76" t="s">
        <v>69</v>
      </c>
      <c r="Q11" s="103" t="s">
        <v>70</v>
      </c>
      <c r="R11" s="77">
        <v>95536</v>
      </c>
      <c r="S11" s="77"/>
      <c r="T11" s="104">
        <v>95536</v>
      </c>
      <c r="U11" s="70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1" customHeight="1" spans="1:16384">
      <c r="A12" s="30"/>
      <c r="B12" s="31"/>
      <c r="C12" s="32"/>
      <c r="D12" s="33"/>
      <c r="E12" s="35"/>
      <c r="F12" s="34"/>
      <c r="G12" s="36"/>
      <c r="H12" s="37"/>
      <c r="I12" s="71"/>
      <c r="J12" s="36"/>
      <c r="K12" s="30"/>
      <c r="L12" s="30"/>
      <c r="M12" s="71"/>
      <c r="N12" s="74"/>
      <c r="O12" s="75"/>
      <c r="P12" s="77"/>
      <c r="Q12" s="103" t="s">
        <v>71</v>
      </c>
      <c r="R12" s="77">
        <v>23200</v>
      </c>
      <c r="S12" s="77"/>
      <c r="T12" s="104">
        <v>23200</v>
      </c>
      <c r="U12" s="70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33" customHeight="1" spans="1:16384">
      <c r="A13" s="20"/>
      <c r="B13" s="21"/>
      <c r="C13" s="22"/>
      <c r="D13" s="23"/>
      <c r="E13" s="24"/>
      <c r="F13" s="24"/>
      <c r="G13" s="38"/>
      <c r="H13" s="27"/>
      <c r="I13" s="26"/>
      <c r="J13" s="38"/>
      <c r="K13" s="70"/>
      <c r="L13" s="70"/>
      <c r="M13" s="26"/>
      <c r="N13" s="68"/>
      <c r="O13" s="78"/>
      <c r="P13" s="79"/>
      <c r="Q13" s="103" t="s">
        <v>72</v>
      </c>
      <c r="R13" s="77"/>
      <c r="S13" s="77"/>
      <c r="T13" s="104">
        <v>12088.55</v>
      </c>
      <c r="U13" s="70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20"/>
      <c r="B14" s="39"/>
      <c r="C14" s="22"/>
      <c r="D14" s="23"/>
      <c r="E14" s="24"/>
      <c r="F14" s="24"/>
      <c r="G14" s="38"/>
      <c r="H14" s="27"/>
      <c r="I14" s="26"/>
      <c r="J14" s="38"/>
      <c r="K14" s="20"/>
      <c r="L14" s="20"/>
      <c r="M14" s="26"/>
      <c r="N14" s="68"/>
      <c r="O14" s="69"/>
      <c r="P14" s="9"/>
      <c r="Q14" s="105"/>
      <c r="R14" s="9"/>
      <c r="S14" s="9"/>
      <c r="T14" s="102"/>
      <c r="U14" s="106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2" customHeight="1" spans="1:16384">
      <c r="A15" s="30"/>
      <c r="B15" s="40"/>
      <c r="C15" s="32"/>
      <c r="D15" s="41"/>
      <c r="E15" s="34"/>
      <c r="F15" s="34"/>
      <c r="G15" s="36"/>
      <c r="H15" s="37"/>
      <c r="I15" s="71"/>
      <c r="J15" s="36"/>
      <c r="K15" s="73"/>
      <c r="L15" s="73"/>
      <c r="M15" s="71"/>
      <c r="N15" s="74"/>
      <c r="O15" s="75"/>
      <c r="P15" s="77"/>
      <c r="Q15" s="103"/>
      <c r="R15" s="77"/>
      <c r="S15" s="77"/>
      <c r="T15" s="104"/>
      <c r="U15" s="106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30"/>
      <c r="B16" s="42"/>
      <c r="C16" s="32"/>
      <c r="D16" s="43"/>
      <c r="E16" s="34"/>
      <c r="F16" s="34"/>
      <c r="G16" s="44"/>
      <c r="H16" s="37"/>
      <c r="I16" s="71"/>
      <c r="J16" s="71"/>
      <c r="K16" s="30"/>
      <c r="L16" s="30"/>
      <c r="M16" s="71"/>
      <c r="N16" s="74"/>
      <c r="O16" s="71"/>
      <c r="P16" s="74"/>
      <c r="Q16" s="107"/>
      <c r="R16" s="77"/>
      <c r="S16" s="77"/>
      <c r="T16" s="108"/>
      <c r="U16" s="106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45"/>
      <c r="C17" s="22"/>
      <c r="D17" s="46"/>
      <c r="E17" s="47"/>
      <c r="F17" s="48"/>
      <c r="G17" s="49"/>
      <c r="H17" s="50"/>
      <c r="I17" s="26"/>
      <c r="J17" s="26"/>
      <c r="K17" s="26"/>
      <c r="L17" s="26"/>
      <c r="M17" s="26"/>
      <c r="N17" s="68"/>
      <c r="O17" s="26"/>
      <c r="P17" s="68"/>
      <c r="Q17" s="105"/>
      <c r="R17" s="9"/>
      <c r="S17" s="9"/>
      <c r="T17" s="109"/>
      <c r="U17" s="106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45"/>
      <c r="C18" s="22"/>
      <c r="D18" s="46"/>
      <c r="E18" s="24"/>
      <c r="F18" s="24"/>
      <c r="G18" s="49"/>
      <c r="H18" s="51"/>
      <c r="I18" s="26"/>
      <c r="J18" s="26"/>
      <c r="K18" s="47"/>
      <c r="L18" s="47"/>
      <c r="M18" s="26"/>
      <c r="N18" s="68"/>
      <c r="O18" s="26"/>
      <c r="P18" s="68"/>
      <c r="Q18" s="105"/>
      <c r="R18" s="9"/>
      <c r="S18" s="9"/>
      <c r="T18" s="109"/>
      <c r="U18" s="106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45"/>
      <c r="C19" s="52"/>
      <c r="D19" s="46"/>
      <c r="E19" s="47"/>
      <c r="F19" s="48"/>
      <c r="G19" s="49"/>
      <c r="H19" s="50"/>
      <c r="I19" s="26"/>
      <c r="J19" s="26"/>
      <c r="K19" s="26"/>
      <c r="L19" s="26"/>
      <c r="M19" s="26"/>
      <c r="N19" s="68"/>
      <c r="O19" s="26"/>
      <c r="P19" s="68"/>
      <c r="Q19" s="110"/>
      <c r="R19" s="9"/>
      <c r="S19" s="9"/>
      <c r="T19" s="109"/>
      <c r="U19" s="111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45"/>
      <c r="C20" s="22"/>
      <c r="D20" s="46"/>
      <c r="E20" s="24"/>
      <c r="F20" s="24"/>
      <c r="G20" s="49"/>
      <c r="H20" s="51"/>
      <c r="I20" s="26"/>
      <c r="J20" s="26"/>
      <c r="K20" s="26"/>
      <c r="L20" s="26"/>
      <c r="M20" s="26"/>
      <c r="N20" s="68"/>
      <c r="O20" s="26"/>
      <c r="P20" s="68"/>
      <c r="Q20" s="110"/>
      <c r="R20" s="9"/>
      <c r="S20" s="9"/>
      <c r="T20" s="109"/>
      <c r="U20" s="111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45"/>
      <c r="C21" s="22"/>
      <c r="D21" s="46"/>
      <c r="E21" s="24"/>
      <c r="F21" s="24"/>
      <c r="G21" s="49"/>
      <c r="H21" s="51"/>
      <c r="I21" s="26"/>
      <c r="J21" s="26"/>
      <c r="K21" s="26"/>
      <c r="L21" s="26"/>
      <c r="M21" s="26"/>
      <c r="N21" s="68"/>
      <c r="O21" s="26"/>
      <c r="P21" s="68"/>
      <c r="Q21" s="110"/>
      <c r="R21" s="9"/>
      <c r="S21" s="9"/>
      <c r="T21" s="109"/>
      <c r="U21" s="111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30"/>
      <c r="B22" s="53"/>
      <c r="C22" s="32"/>
      <c r="D22" s="43"/>
      <c r="E22" s="34"/>
      <c r="F22" s="34"/>
      <c r="G22" s="54"/>
      <c r="H22" s="55"/>
      <c r="I22" s="71"/>
      <c r="J22" s="71"/>
      <c r="K22" s="71"/>
      <c r="L22" s="71"/>
      <c r="M22" s="71"/>
      <c r="N22" s="74"/>
      <c r="O22" s="71"/>
      <c r="P22" s="74"/>
      <c r="Q22" s="112"/>
      <c r="R22" s="77"/>
      <c r="S22" s="77"/>
      <c r="T22" s="108"/>
      <c r="U22" s="111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0"/>
      <c r="B23" s="53"/>
      <c r="C23" s="32"/>
      <c r="D23" s="43"/>
      <c r="E23" s="34"/>
      <c r="F23" s="34"/>
      <c r="G23" s="54"/>
      <c r="H23" s="55"/>
      <c r="I23" s="71"/>
      <c r="J23" s="71"/>
      <c r="K23" s="71"/>
      <c r="L23" s="71"/>
      <c r="M23" s="71"/>
      <c r="N23" s="74"/>
      <c r="O23" s="71"/>
      <c r="P23" s="74"/>
      <c r="Q23" s="112"/>
      <c r="R23" s="77"/>
      <c r="S23" s="77"/>
      <c r="T23" s="108"/>
      <c r="U23" s="111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0"/>
      <c r="B24" s="53"/>
      <c r="C24" s="32"/>
      <c r="D24" s="43"/>
      <c r="E24" s="34"/>
      <c r="F24" s="34"/>
      <c r="G24" s="54"/>
      <c r="H24" s="55"/>
      <c r="I24" s="71"/>
      <c r="J24" s="71"/>
      <c r="K24" s="71"/>
      <c r="L24" s="71"/>
      <c r="M24" s="71"/>
      <c r="N24" s="74"/>
      <c r="O24" s="71"/>
      <c r="P24" s="74"/>
      <c r="Q24" s="112"/>
      <c r="R24" s="77"/>
      <c r="S24" s="77"/>
      <c r="T24" s="108"/>
      <c r="U24" s="111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58</v>
      </c>
      <c r="B25" s="6"/>
      <c r="C25" s="56">
        <f>SUM(C8:C24)</f>
        <v>795995.28</v>
      </c>
      <c r="D25" s="57">
        <f>SUM(D8:D24)</f>
        <v>0</v>
      </c>
      <c r="E25" s="58"/>
      <c r="F25" s="58"/>
      <c r="G25" s="58"/>
      <c r="H25" s="56" t="s">
        <v>59</v>
      </c>
      <c r="I25" s="69">
        <f>SUM(I8:I24)</f>
        <v>115200</v>
      </c>
      <c r="J25" s="58"/>
      <c r="K25" s="69">
        <f>SUM(K8:K17)</f>
        <v>81010.73</v>
      </c>
      <c r="L25" s="69"/>
      <c r="M25" s="69">
        <f>SUM(M8:M24)</f>
        <v>960</v>
      </c>
      <c r="N25" s="56" t="s">
        <v>59</v>
      </c>
      <c r="O25" s="69">
        <f>SUM(O8:O24)</f>
        <v>0</v>
      </c>
      <c r="P25" s="56" t="s">
        <v>59</v>
      </c>
      <c r="Q25" s="56" t="s">
        <v>59</v>
      </c>
      <c r="R25" s="56"/>
      <c r="S25" s="56"/>
      <c r="T25" s="69">
        <f>SUM(T8:T24)</f>
        <v>598824.55</v>
      </c>
      <c r="U25" s="113">
        <f>D25+C25-T25-I25-K25-M25-O25</f>
        <v>-1.45519152283669e-11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59" t="s">
        <v>60</v>
      </c>
      <c r="B26" s="59"/>
      <c r="C26" s="59" t="s">
        <v>61</v>
      </c>
      <c r="D26" s="59"/>
      <c r="E26" s="59"/>
      <c r="F26" s="60">
        <f>O26</f>
        <v>130824.55</v>
      </c>
      <c r="G26" s="61"/>
      <c r="H26" s="62" t="s">
        <v>62</v>
      </c>
      <c r="I26" s="80"/>
      <c r="J26" s="80"/>
      <c r="K26" s="80"/>
      <c r="L26" s="80"/>
      <c r="M26" s="81"/>
      <c r="N26" s="59" t="s">
        <v>63</v>
      </c>
      <c r="O26" s="82">
        <f>T11+T12+T13</f>
        <v>130824.55</v>
      </c>
      <c r="P26" s="83"/>
      <c r="Q26" s="83"/>
      <c r="R26" s="83"/>
      <c r="S26" s="83"/>
      <c r="T26" s="83"/>
      <c r="U26" s="114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59"/>
      <c r="B27" s="59"/>
      <c r="C27" s="59" t="s">
        <v>64</v>
      </c>
      <c r="D27" s="59"/>
      <c r="E27" s="59"/>
      <c r="F27" s="60">
        <v>0</v>
      </c>
      <c r="G27" s="61"/>
      <c r="H27" s="63"/>
      <c r="I27" s="84"/>
      <c r="J27" s="84"/>
      <c r="K27" s="84"/>
      <c r="L27" s="84"/>
      <c r="M27" s="85"/>
      <c r="N27" s="59" t="s">
        <v>65</v>
      </c>
      <c r="O27" s="86">
        <f>O26</f>
        <v>130824.55</v>
      </c>
      <c r="P27" s="87"/>
      <c r="Q27" s="87"/>
      <c r="R27" s="87"/>
      <c r="S27" s="87"/>
      <c r="T27" s="87"/>
      <c r="U27" s="115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4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1-1</vt:lpstr>
      <vt:lpstr>1-2</vt:lpstr>
      <vt:lpstr>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2021-11-22T04:50:59Z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B40F134E3C4B4D0AA99A3798387326EC</vt:lpwstr>
  </property>
</Properties>
</file>