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6"/>
  </bookViews>
  <sheets>
    <sheet name="1-1" sheetId="10" r:id="rId1"/>
    <sheet name="2-1" sheetId="11" r:id="rId2"/>
    <sheet name="3-1" sheetId="12" r:id="rId3"/>
    <sheet name="4" sheetId="14" r:id="rId4"/>
    <sheet name="4-2" sheetId="15" r:id="rId5"/>
    <sheet name="5-1" sheetId="16" r:id="rId6"/>
    <sheet name="6-1" sheetId="17" r:id="rId7"/>
  </sheets>
  <calcPr calcId="144525"/>
</workbook>
</file>

<file path=xl/sharedStrings.xml><?xml version="1.0" encoding="utf-8"?>
<sst xmlns="http://schemas.openxmlformats.org/spreadsheetml/2006/main" count="698" uniqueCount="84">
  <si>
    <t xml:space="preserve">工程款支付证书 </t>
  </si>
  <si>
    <t>工程名称</t>
  </si>
  <si>
    <t>12502-休宁县2020年农村公路扩面延伸工程（首源路）</t>
  </si>
  <si>
    <t>建设单位</t>
  </si>
  <si>
    <t>ERP编号</t>
  </si>
  <si>
    <t>档案编号</t>
  </si>
  <si>
    <t>2020016</t>
  </si>
  <si>
    <t>合同金额</t>
  </si>
  <si>
    <t>中标时间</t>
  </si>
  <si>
    <t>2020.6.9</t>
  </si>
  <si>
    <t>已提供工程资料</t>
  </si>
  <si>
    <t>中标通知书、施工合同、投资协议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</si>
  <si>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</si>
  <si>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</si>
  <si>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</si>
  <si>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</si>
  <si>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</si>
  <si>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</si>
  <si>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</si>
  <si>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</si>
  <si>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</si>
  <si>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汪桂君13805595218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</si>
  <si>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</si>
  <si>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</si>
  <si>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</si>
  <si>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</si>
  <si>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</si>
  <si>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</si>
  <si>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</si>
  <si>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</si>
  <si>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</si>
  <si>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</si>
  <si>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</si>
  <si>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</si>
  <si>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</si>
  <si>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</si>
  <si>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</si>
  <si>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</si>
  <si>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</si>
  <si>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</si>
  <si>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</si>
  <si>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</si>
  <si>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</si>
  <si>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</si>
  <si>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</si>
  <si>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</si>
  <si>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</si>
  <si>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</si>
  <si>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</si>
  <si>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</si>
  <si>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</si>
  <si>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</si>
  <si>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中行休宁分公司</t>
  </si>
  <si>
    <t>185 757 934 369</t>
  </si>
  <si>
    <t>企税2%</t>
  </si>
  <si>
    <t>歙县腾翼建筑材料商店-水泥
开户行：中国工商银行歙县支行
账号：1310 0940 0920 0075 911</t>
  </si>
  <si>
    <t>休宁分公司账户-汪桂君转</t>
  </si>
  <si>
    <t>管理费税金合作人已转王光如账号</t>
  </si>
  <si>
    <t>歙县鸿腾建材经营部-水泥
开户行：中国工商银行歙县支行
账号：1310 0940 0920 0088 771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</si>
  <si>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</si>
  <si>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</si>
  <si>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</si>
  <si>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</si>
  <si>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</si>
  <si>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</si>
  <si>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</si>
  <si>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</si>
  <si>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叁拾万零壹佰伍拾元整</t>
  </si>
  <si>
    <t>休宁县云清施工队-劳务
开户行：建行休宁支行
账号：3405 0169 7208 0000 0351</t>
  </si>
  <si>
    <t>黄山市荣柯土石方工程有限公司-机械
开户行：工商银行徽州支行
账号：1310 0941 0920 0019 070</t>
  </si>
  <si>
    <t>鲍云飞-砂石
开户行：建行休宁支行
账号：6217 0017 1000 3034 136</t>
  </si>
  <si>
    <t>山东冠县杰达交通设施有限公司-护栏
开户行：工行冠县支行
账号：1611 0020 0920 0141 522</t>
  </si>
  <si>
    <t>黄雪英-石子
开户行：建行休宁支行
账号：6217 0017 1000 2614 599</t>
  </si>
  <si>
    <t>中标通知书、施工合同、投资协议、交工、审计、不领章承诺书、终结结算承诺书</t>
  </si>
  <si>
    <t>剩余全部管理费</t>
  </si>
  <si>
    <t>剩余全部企税</t>
  </si>
  <si>
    <t>建造师占用费</t>
  </si>
  <si>
    <t>合作人已转王光如账号</t>
  </si>
  <si>
    <t>黄山聚合广告传媒有限公司-标志牌
开户行：建行休宁支行
行号：2000 0590 5476 1030 0000 163</t>
  </si>
  <si>
    <t>补扣增值税及附加</t>
  </si>
  <si>
    <t>汪桂君-建行徽州区支行</t>
  </si>
  <si>
    <t>6236 6817 1000 0078 208</t>
  </si>
  <si>
    <t>黄山云泰建材销售有限公司-水泥
开户行：工行休宁支行
账号：1310 0930 0902 4870 825</t>
  </si>
  <si>
    <t>汪桂君-报销费用
开户行：建行徽州区支行
账号：6236 6817 1000 0078 208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</si>
</sst>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[DBNum2][$RMB]General;[Red][DBNum2][$RMB]General"/>
    <numFmt numFmtId="178" formatCode="yy/m/d;@"/>
    <numFmt numFmtId="179" formatCode="yyyy&quot;年&quot;m&quot;月&quot;d&quot;日&quot;;@"/>
    <numFmt numFmtId="180" formatCode="0.00_ "/>
    <numFmt numFmtId="181" formatCode="0.0%"/>
    <numFmt numFmtId="182" formatCode="0.00_);[Red]\(0.00\)"/>
    <numFmt numFmtId="183" formatCode="#,##0_ "/>
  </numFmts>
  <fonts count="37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8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12" applyNumberFormat="0" applyAlignment="0" applyProtection="0">
      <alignment vertical="center"/>
    </xf>
    <xf numFmtId="44" fontId="18" fillId="0" borderId="0">
      <protection locked="0"/>
    </xf>
    <xf numFmtId="41" fontId="15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9" borderId="13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8" fillId="0" borderId="0">
      <protection locked="0"/>
    </xf>
    <xf numFmtId="0" fontId="27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13" borderId="16" applyNumberFormat="0" applyAlignment="0" applyProtection="0">
      <alignment vertical="center"/>
    </xf>
    <xf numFmtId="0" fontId="30" fillId="13" borderId="12" applyNumberFormat="0" applyAlignment="0" applyProtection="0">
      <alignment vertical="center"/>
    </xf>
    <xf numFmtId="0" fontId="31" fillId="14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36" fillId="0" borderId="0">
      <protection locked="0"/>
    </xf>
  </cellStyleXfs>
  <cellXfs count="130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9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176" fontId="0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80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1" fontId="1" fillId="2" borderId="2" xfId="19" applyNumberFormat="1" applyFont="1" applyFill="1" applyBorder="1" applyAlignment="1" applyProtection="1">
      <alignment horizontal="center" vertical="center" wrapText="1"/>
    </xf>
    <xf numFmtId="180" fontId="0" fillId="0" borderId="2" xfId="0" applyNumberFormat="1" applyFont="1" applyFill="1" applyBorder="1" applyAlignment="1">
      <alignment vertical="center"/>
    </xf>
    <xf numFmtId="176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9" fontId="0" fillId="0" borderId="6" xfId="0" applyNumberFormat="1" applyFont="1" applyFill="1" applyBorder="1" applyAlignment="1">
      <alignment horizontal="center" vertical="center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176" fontId="5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180" fontId="0" fillId="2" borderId="2" xfId="4" applyNumberFormat="1" applyFont="1" applyFill="1" applyBorder="1" applyAlignment="1" applyProtection="1">
      <alignment horizontal="center" vertical="center" wrapTex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176" fontId="6" fillId="2" borderId="4" xfId="50" applyNumberFormat="1" applyFont="1" applyFill="1" applyBorder="1" applyAlignment="1" applyProtection="1">
      <alignment horizontal="right" vertical="center" shrinkToFit="1"/>
    </xf>
    <xf numFmtId="0" fontId="7" fillId="2" borderId="2" xfId="50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4" xfId="50" applyNumberFormat="1" applyFont="1" applyFill="1" applyBorder="1" applyAlignment="1" applyProtection="1">
      <alignment horizontal="right" vertical="center" shrinkToFit="1"/>
    </xf>
    <xf numFmtId="180" fontId="8" fillId="2" borderId="2" xfId="4" applyNumberFormat="1" applyFont="1" applyFill="1" applyBorder="1" applyAlignment="1" applyProtection="1">
      <alignment horizontal="center" vertical="center" wrapText="1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2" xfId="0" applyNumberFormat="1" applyFont="1" applyFill="1" applyBorder="1" applyAlignment="1">
      <alignment horizontal="center" vertical="center" wrapText="1"/>
    </xf>
    <xf numFmtId="176" fontId="8" fillId="2" borderId="2" xfId="50" applyNumberFormat="1" applyFont="1" applyFill="1" applyBorder="1" applyAlignment="1" applyProtection="1">
      <alignment vertical="center" wrapText="1" shrinkToFit="1"/>
    </xf>
    <xf numFmtId="9" fontId="8" fillId="2" borderId="2" xfId="1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79" fontId="9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4" xfId="50" applyNumberFormat="1" applyFont="1" applyFill="1" applyBorder="1" applyAlignment="1" applyProtection="1">
      <alignment horizontal="right" vertical="center" shrinkToFit="1"/>
    </xf>
    <xf numFmtId="180" fontId="7" fillId="2" borderId="2" xfId="4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2" fontId="12" fillId="2" borderId="3" xfId="50" applyNumberFormat="1" applyFont="1" applyFill="1" applyBorder="1" applyAlignment="1" applyProtection="1">
      <alignment horizontal="center" vertical="center" shrinkToFit="1"/>
    </xf>
    <xf numFmtId="182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7" xfId="50" applyFont="1" applyFill="1" applyBorder="1" applyAlignment="1" applyProtection="1">
      <alignment horizontal="center" vertical="center" wrapText="1"/>
    </xf>
    <xf numFmtId="0" fontId="12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/>
    </xf>
    <xf numFmtId="183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3" fontId="1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0" fontId="8" fillId="2" borderId="2" xfId="50" applyFont="1" applyFill="1" applyBorder="1" applyAlignment="1" applyProtection="1">
      <alignment horizontal="center" vertical="center"/>
    </xf>
    <xf numFmtId="176" fontId="8" fillId="2" borderId="2" xfId="50" applyNumberFormat="1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176" fontId="12" fillId="2" borderId="3" xfId="50" applyNumberFormat="1" applyFont="1" applyFill="1" applyBorder="1" applyAlignment="1" applyProtection="1">
      <alignment horizontal="center" vertical="center" shrinkToFit="1"/>
    </xf>
    <xf numFmtId="176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77" fontId="12" fillId="2" borderId="3" xfId="50" applyNumberFormat="1" applyFont="1" applyFill="1" applyBorder="1" applyAlignment="1" applyProtection="1">
      <alignment horizontal="center" vertical="center" shrinkToFit="1"/>
    </xf>
    <xf numFmtId="177" fontId="12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0" fontId="0" fillId="0" borderId="2" xfId="0" applyNumberFormat="1" applyFont="1" applyFill="1" applyBorder="1" applyAlignment="1">
      <alignment vertical="center" wrapText="1"/>
    </xf>
    <xf numFmtId="180" fontId="1" fillId="2" borderId="2" xfId="50" applyNumberFormat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vertical="center"/>
    </xf>
    <xf numFmtId="10" fontId="7" fillId="0" borderId="2" xfId="0" applyNumberFormat="1" applyFont="1" applyFill="1" applyBorder="1" applyAlignment="1">
      <alignment vertical="center" wrapText="1"/>
    </xf>
    <xf numFmtId="176" fontId="13" fillId="2" borderId="2" xfId="50" applyNumberFormat="1" applyFont="1" applyFill="1" applyBorder="1" applyAlignment="1" applyProtection="1">
      <alignment horizontal="center" vertical="center" wrapText="1"/>
    </xf>
    <xf numFmtId="180" fontId="7" fillId="2" borderId="2" xfId="0" applyNumberFormat="1" applyFont="1" applyFill="1" applyBorder="1" applyAlignment="1">
      <alignment vertical="center"/>
    </xf>
    <xf numFmtId="10" fontId="7" fillId="0" borderId="2" xfId="0" applyNumberFormat="1" applyFont="1" applyFill="1" applyBorder="1" applyAlignment="1">
      <alignment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6" fontId="12" fillId="2" borderId="4" xfId="50" applyNumberFormat="1" applyFont="1" applyFill="1" applyBorder="1" applyAlignment="1" applyProtection="1">
      <alignment horizontal="center" vertical="center" shrinkToFit="1"/>
    </xf>
    <xf numFmtId="177" fontId="12" fillId="2" borderId="4" xfId="50" applyNumberFormat="1" applyFont="1" applyFill="1" applyBorder="1" applyAlignment="1" applyProtection="1">
      <alignment horizontal="center" vertical="center" shrinkToFi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9" fontId="6" fillId="2" borderId="2" xfId="50" applyNumberFormat="1" applyFont="1" applyFill="1" applyBorder="1" applyAlignment="1" applyProtection="1">
      <alignment horizontal="center" vertical="center" shrinkToFit="1"/>
    </xf>
    <xf numFmtId="179" fontId="7" fillId="0" borderId="6" xfId="0" applyNumberFormat="1" applyFont="1" applyFill="1" applyBorder="1" applyAlignment="1">
      <alignment horizontal="center" vertical="center"/>
    </xf>
    <xf numFmtId="176" fontId="8" fillId="2" borderId="2" xfId="50" applyNumberFormat="1" applyFont="1" applyFill="1" applyBorder="1" applyAlignment="1" applyProtection="1">
      <alignment vertical="center" shrinkToFit="1"/>
    </xf>
    <xf numFmtId="181" fontId="8" fillId="2" borderId="2" xfId="19" applyNumberFormat="1" applyFont="1" applyFill="1" applyBorder="1" applyAlignment="1" applyProtection="1">
      <alignment horizontal="center" vertical="center" wrapText="1"/>
    </xf>
    <xf numFmtId="176" fontId="8" fillId="2" borderId="2" xfId="50" applyNumberFormat="1" applyFont="1" applyFill="1" applyBorder="1" applyAlignment="1" applyProtection="1">
      <alignment horizontal="center" vertical="center" wrapText="1" shrinkToFit="1"/>
    </xf>
    <xf numFmtId="179" fontId="7" fillId="0" borderId="2" xfId="0" applyNumberFormat="1" applyFont="1" applyFill="1" applyBorder="1" applyAlignment="1">
      <alignment horizontal="center" vertical="center"/>
    </xf>
    <xf numFmtId="180" fontId="7" fillId="0" borderId="2" xfId="0" applyNumberFormat="1" applyFont="1" applyFill="1" applyBorder="1" applyAlignment="1">
      <alignment vertical="center"/>
    </xf>
    <xf numFmtId="176" fontId="8" fillId="2" borderId="2" xfId="50" applyNumberFormat="1" applyFont="1" applyFill="1" applyBorder="1" applyAlignment="1" applyProtection="1">
      <alignment horizontal="left" vertical="center" wrapText="1" shrinkToFit="1"/>
    </xf>
    <xf numFmtId="176" fontId="14" fillId="2" borderId="2" xfId="50" applyNumberFormat="1" applyFont="1" applyFill="1" applyBorder="1" applyAlignment="1" applyProtection="1">
      <alignment horizontal="right" vertical="center" shrinkToFit="1"/>
    </xf>
    <xf numFmtId="176" fontId="13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83" fontId="8" fillId="2" borderId="2" xfId="50" applyNumberFormat="1" applyFont="1" applyFill="1" applyBorder="1" applyAlignment="1" applyProtection="1">
      <alignment vertical="center" shrinkToFit="1"/>
    </xf>
    <xf numFmtId="176" fontId="8" fillId="2" borderId="2" xfId="50" applyNumberFormat="1" applyFont="1" applyFill="1" applyBorder="1" applyAlignment="1" applyProtection="1">
      <alignment vertical="center" wrapText="1"/>
    </xf>
    <xf numFmtId="180" fontId="8" fillId="2" borderId="2" xfId="50" applyNumberFormat="1" applyFont="1" applyFill="1" applyBorder="1" applyAlignment="1" applyProtection="1">
      <alignment horizontal="center" vertical="center"/>
    </xf>
    <xf numFmtId="0" fontId="12" fillId="2" borderId="3" xfId="50" applyFont="1" applyFill="1" applyBorder="1" applyAlignment="1" applyProtection="1">
      <alignment horizontal="center" vertical="center" shrinkToFit="1"/>
    </xf>
    <xf numFmtId="0" fontId="12" fillId="2" borderId="5" xfId="50" applyFont="1" applyFill="1" applyBorder="1" applyAlignment="1" applyProtection="1">
      <alignment horizontal="center" vertical="center" shrinkToFit="1"/>
    </xf>
    <xf numFmtId="0" fontId="12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jpeg"/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5.jpeg"/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5.jpeg"/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85725</xdr:rowOff>
    </xdr:from>
    <xdr:to>
      <xdr:col>6</xdr:col>
      <xdr:colOff>1057910</xdr:colOff>
      <xdr:row>55</xdr:row>
      <xdr:rowOff>123825</xdr:rowOff>
    </xdr:to>
    <xdr:pic>
      <xdr:nvPicPr>
        <xdr:cNvPr id="9" name="图片 8" descr="_%AH4F(1U7PRFCR)_U%(`{I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887335"/>
          <a:ext cx="7806055" cy="4838700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1190625</xdr:colOff>
      <xdr:row>27</xdr:row>
      <xdr:rowOff>66675</xdr:rowOff>
    </xdr:from>
    <xdr:to>
      <xdr:col>15</xdr:col>
      <xdr:colOff>71120</xdr:colOff>
      <xdr:row>69</xdr:row>
      <xdr:rowOff>142875</xdr:rowOff>
    </xdr:to>
    <xdr:pic>
      <xdr:nvPicPr>
        <xdr:cNvPr id="2" name="图片 1" descr=")D@QU7R6X[P`(HIO7]U2NDH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39405" y="7868285"/>
          <a:ext cx="6288405" cy="7277100"/>
        </a:xfrm>
        <a:prstGeom prst="rect">
          <a:avLst/>
        </a:prstGeom>
      </xdr:spPr>
    </xdr:pic>
    <xdr:clientData/>
  </xdr:twoCellAnchor>
  <xdr:twoCellAnchor editAs="oneCell">
    <xdr:from>
      <xdr:col>15</xdr:col>
      <xdr:colOff>134620</xdr:colOff>
      <xdr:row>27</xdr:row>
      <xdr:rowOff>76200</xdr:rowOff>
    </xdr:from>
    <xdr:to>
      <xdr:col>20</xdr:col>
      <xdr:colOff>67945</xdr:colOff>
      <xdr:row>69</xdr:row>
      <xdr:rowOff>152400</xdr:rowOff>
    </xdr:to>
    <xdr:pic>
      <xdr:nvPicPr>
        <xdr:cNvPr id="3" name="图片 2" descr="KX4TON)H@(7%9MO}~_9U{T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291310" y="7877810"/>
          <a:ext cx="6688455" cy="7277100"/>
        </a:xfrm>
        <a:prstGeom prst="rect">
          <a:avLst/>
        </a:prstGeom>
      </xdr:spPr>
    </xdr:pic>
    <xdr:clientData/>
  </xdr:twoCellAnchor>
  <xdr:twoCellAnchor editAs="oneCell">
    <xdr:from>
      <xdr:col>19</xdr:col>
      <xdr:colOff>1133475</xdr:colOff>
      <xdr:row>27</xdr:row>
      <xdr:rowOff>47625</xdr:rowOff>
    </xdr:from>
    <xdr:to>
      <xdr:col>32</xdr:col>
      <xdr:colOff>424815</xdr:colOff>
      <xdr:row>54</xdr:row>
      <xdr:rowOff>120015</xdr:rowOff>
    </xdr:to>
    <xdr:pic>
      <xdr:nvPicPr>
        <xdr:cNvPr id="4" name="图片 3" descr="7a83623ad9cd844f101b381d8ed13a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861655" y="7849235"/>
          <a:ext cx="9195435" cy="4701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60960</xdr:rowOff>
    </xdr:from>
    <xdr:to>
      <xdr:col>6</xdr:col>
      <xdr:colOff>213995</xdr:colOff>
      <xdr:row>48</xdr:row>
      <xdr:rowOff>83820</xdr:rowOff>
    </xdr:to>
    <xdr:pic>
      <xdr:nvPicPr>
        <xdr:cNvPr id="6" name="图片 5" descr="c99ad21615655d77c3c9e2b1a3f7e3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192770"/>
          <a:ext cx="6962140" cy="362331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27</xdr:row>
      <xdr:rowOff>76200</xdr:rowOff>
    </xdr:from>
    <xdr:to>
      <xdr:col>14</xdr:col>
      <xdr:colOff>640080</xdr:colOff>
      <xdr:row>48</xdr:row>
      <xdr:rowOff>76200</xdr:rowOff>
    </xdr:to>
    <xdr:pic>
      <xdr:nvPicPr>
        <xdr:cNvPr id="7" name="图片 6" descr="bc99b72f4631ed15b0882e1390aa1d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91680" y="8208010"/>
          <a:ext cx="6934835" cy="3600450"/>
        </a:xfrm>
        <a:prstGeom prst="rect">
          <a:avLst/>
        </a:prstGeom>
      </xdr:spPr>
    </xdr:pic>
    <xdr:clientData/>
  </xdr:twoCellAnchor>
  <xdr:twoCellAnchor editAs="oneCell">
    <xdr:from>
      <xdr:col>14</xdr:col>
      <xdr:colOff>609600</xdr:colOff>
      <xdr:row>27</xdr:row>
      <xdr:rowOff>99060</xdr:rowOff>
    </xdr:from>
    <xdr:to>
      <xdr:col>20</xdr:col>
      <xdr:colOff>360045</xdr:colOff>
      <xdr:row>67</xdr:row>
      <xdr:rowOff>146685</xdr:rowOff>
    </xdr:to>
    <xdr:pic>
      <xdr:nvPicPr>
        <xdr:cNvPr id="8" name="图片 7" descr="AC7FB1210B8EF1511A5D720D43E3D5C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996035" y="8230870"/>
          <a:ext cx="7275830" cy="6905625"/>
        </a:xfrm>
        <a:prstGeom prst="rect">
          <a:avLst/>
        </a:prstGeom>
      </xdr:spPr>
    </xdr:pic>
    <xdr:clientData/>
  </xdr:twoCellAnchor>
  <xdr:twoCellAnchor editAs="oneCell">
    <xdr:from>
      <xdr:col>20</xdr:col>
      <xdr:colOff>403860</xdr:colOff>
      <xdr:row>27</xdr:row>
      <xdr:rowOff>129540</xdr:rowOff>
    </xdr:from>
    <xdr:to>
      <xdr:col>30</xdr:col>
      <xdr:colOff>523875</xdr:colOff>
      <xdr:row>68</xdr:row>
      <xdr:rowOff>51435</xdr:rowOff>
    </xdr:to>
    <xdr:pic>
      <xdr:nvPicPr>
        <xdr:cNvPr id="9" name="图片 8" descr="7CDA734736A6C7D784DE5AE4332EA5B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315680" y="8261350"/>
          <a:ext cx="7468870" cy="69513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20320</xdr:colOff>
      <xdr:row>21</xdr:row>
      <xdr:rowOff>85725</xdr:rowOff>
    </xdr:from>
    <xdr:to>
      <xdr:col>6</xdr:col>
      <xdr:colOff>1149350</xdr:colOff>
      <xdr:row>49</xdr:row>
      <xdr:rowOff>133350</xdr:rowOff>
    </xdr:to>
    <xdr:pic>
      <xdr:nvPicPr>
        <xdr:cNvPr id="6" name="图片 5" descr="2]P`8W5U[}FF{`@{I(]ZKXY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320" y="9360535"/>
          <a:ext cx="7877810" cy="4848225"/>
        </a:xfrm>
        <a:prstGeom prst="rect">
          <a:avLst/>
        </a:prstGeom>
      </xdr:spPr>
    </xdr:pic>
    <xdr:clientData/>
  </xdr:twoCellAnchor>
  <xdr:twoCellAnchor editAs="oneCell">
    <xdr:from>
      <xdr:col>7</xdr:col>
      <xdr:colOff>79375</xdr:colOff>
      <xdr:row>22</xdr:row>
      <xdr:rowOff>142875</xdr:rowOff>
    </xdr:from>
    <xdr:to>
      <xdr:col>15</xdr:col>
      <xdr:colOff>391160</xdr:colOff>
      <xdr:row>64</xdr:row>
      <xdr:rowOff>66675</xdr:rowOff>
    </xdr:to>
    <xdr:pic>
      <xdr:nvPicPr>
        <xdr:cNvPr id="2" name="图片 1" descr="F]`@[QO%AU95G4WDIX8OG_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57210" y="9589135"/>
          <a:ext cx="6390640" cy="71247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477520</xdr:colOff>
      <xdr:row>21</xdr:row>
      <xdr:rowOff>152400</xdr:rowOff>
    </xdr:from>
    <xdr:to>
      <xdr:col>20</xdr:col>
      <xdr:colOff>39370</xdr:colOff>
      <xdr:row>64</xdr:row>
      <xdr:rowOff>28575</xdr:rowOff>
    </xdr:to>
    <xdr:pic>
      <xdr:nvPicPr>
        <xdr:cNvPr id="3" name="图片 2" descr="JNNK8DB]3[EB_MP@T7`1ZEK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634210" y="9427210"/>
          <a:ext cx="6316980" cy="7248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21</xdr:row>
      <xdr:rowOff>28575</xdr:rowOff>
    </xdr:from>
    <xdr:to>
      <xdr:col>6</xdr:col>
      <xdr:colOff>1139825</xdr:colOff>
      <xdr:row>49</xdr:row>
      <xdr:rowOff>47625</xdr:rowOff>
    </xdr:to>
    <xdr:pic>
      <xdr:nvPicPr>
        <xdr:cNvPr id="5" name="图片 4" descr="XJO205U0@WZ]R[87WE5O{L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684385"/>
          <a:ext cx="7887970" cy="4819650"/>
        </a:xfrm>
        <a:prstGeom prst="rect">
          <a:avLst/>
        </a:prstGeom>
      </xdr:spPr>
    </xdr:pic>
    <xdr:clientData/>
  </xdr:twoCellAnchor>
  <xdr:twoCellAnchor editAs="oneCell">
    <xdr:from>
      <xdr:col>6</xdr:col>
      <xdr:colOff>1120775</xdr:colOff>
      <xdr:row>21</xdr:row>
      <xdr:rowOff>85725</xdr:rowOff>
    </xdr:from>
    <xdr:to>
      <xdr:col>15</xdr:col>
      <xdr:colOff>0</xdr:colOff>
      <xdr:row>63</xdr:row>
      <xdr:rowOff>95250</xdr:rowOff>
    </xdr:to>
    <xdr:pic>
      <xdr:nvPicPr>
        <xdr:cNvPr id="2" name="图片 1" descr="IRB@4HVWOQOV~H0P@2TPNV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9555" y="9741535"/>
          <a:ext cx="6287135" cy="7210425"/>
        </a:xfrm>
        <a:prstGeom prst="rect">
          <a:avLst/>
        </a:prstGeom>
      </xdr:spPr>
    </xdr:pic>
    <xdr:clientData/>
  </xdr:twoCellAnchor>
  <xdr:twoCellAnchor editAs="oneCell">
    <xdr:from>
      <xdr:col>15</xdr:col>
      <xdr:colOff>67945</xdr:colOff>
      <xdr:row>21</xdr:row>
      <xdr:rowOff>57150</xdr:rowOff>
    </xdr:from>
    <xdr:to>
      <xdr:col>19</xdr:col>
      <xdr:colOff>775335</xdr:colOff>
      <xdr:row>63</xdr:row>
      <xdr:rowOff>19050</xdr:rowOff>
    </xdr:to>
    <xdr:pic>
      <xdr:nvPicPr>
        <xdr:cNvPr id="3" name="图片 2" descr=")(W$]J[E4IUXSK]F}UDP)0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224635" y="9712960"/>
          <a:ext cx="6278880" cy="7162800"/>
        </a:xfrm>
        <a:prstGeom prst="rect">
          <a:avLst/>
        </a:prstGeom>
      </xdr:spPr>
    </xdr:pic>
    <xdr:clientData/>
  </xdr:twoCellAnchor>
  <xdr:twoCellAnchor editAs="oneCell">
    <xdr:from>
      <xdr:col>19</xdr:col>
      <xdr:colOff>847725</xdr:colOff>
      <xdr:row>21</xdr:row>
      <xdr:rowOff>76200</xdr:rowOff>
    </xdr:from>
    <xdr:to>
      <xdr:col>27</xdr:col>
      <xdr:colOff>638175</xdr:colOff>
      <xdr:row>64</xdr:row>
      <xdr:rowOff>114300</xdr:rowOff>
    </xdr:to>
    <xdr:pic>
      <xdr:nvPicPr>
        <xdr:cNvPr id="4" name="图片 3" descr="PBTZG5L)QF[N~QT_N6WK`8J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575905" y="9732010"/>
          <a:ext cx="6265545" cy="7410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22</xdr:row>
      <xdr:rowOff>28575</xdr:rowOff>
    </xdr:from>
    <xdr:to>
      <xdr:col>6</xdr:col>
      <xdr:colOff>1139825</xdr:colOff>
      <xdr:row>50</xdr:row>
      <xdr:rowOff>47625</xdr:rowOff>
    </xdr:to>
    <xdr:pic>
      <xdr:nvPicPr>
        <xdr:cNvPr id="2" name="图片 1" descr="XJO205U0@WZ]R[87WE5O{L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0306685"/>
          <a:ext cx="7887970" cy="48196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1149350</xdr:colOff>
      <xdr:row>22</xdr:row>
      <xdr:rowOff>85725</xdr:rowOff>
    </xdr:from>
    <xdr:to>
      <xdr:col>15</xdr:col>
      <xdr:colOff>28575</xdr:colOff>
      <xdr:row>64</xdr:row>
      <xdr:rowOff>95250</xdr:rowOff>
    </xdr:to>
    <xdr:pic>
      <xdr:nvPicPr>
        <xdr:cNvPr id="3" name="图片 2" descr="IRB@4HVWOQOV~H0P@2TPNV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98130" y="10363835"/>
          <a:ext cx="6287135" cy="7210425"/>
        </a:xfrm>
        <a:prstGeom prst="rect">
          <a:avLst/>
        </a:prstGeom>
      </xdr:spPr>
    </xdr:pic>
    <xdr:clientData/>
  </xdr:twoCellAnchor>
  <xdr:twoCellAnchor editAs="oneCell">
    <xdr:from>
      <xdr:col>15</xdr:col>
      <xdr:colOff>67945</xdr:colOff>
      <xdr:row>22</xdr:row>
      <xdr:rowOff>57150</xdr:rowOff>
    </xdr:from>
    <xdr:to>
      <xdr:col>19</xdr:col>
      <xdr:colOff>775335</xdr:colOff>
      <xdr:row>64</xdr:row>
      <xdr:rowOff>19050</xdr:rowOff>
    </xdr:to>
    <xdr:pic>
      <xdr:nvPicPr>
        <xdr:cNvPr id="4" name="图片 3" descr=")(W$]J[E4IUXSK]F}UDP)0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224635" y="10335260"/>
          <a:ext cx="6278880" cy="7162800"/>
        </a:xfrm>
        <a:prstGeom prst="rect">
          <a:avLst/>
        </a:prstGeom>
      </xdr:spPr>
    </xdr:pic>
    <xdr:clientData/>
  </xdr:twoCellAnchor>
  <xdr:twoCellAnchor editAs="oneCell">
    <xdr:from>
      <xdr:col>19</xdr:col>
      <xdr:colOff>847725</xdr:colOff>
      <xdr:row>22</xdr:row>
      <xdr:rowOff>76200</xdr:rowOff>
    </xdr:from>
    <xdr:to>
      <xdr:col>27</xdr:col>
      <xdr:colOff>638175</xdr:colOff>
      <xdr:row>65</xdr:row>
      <xdr:rowOff>114300</xdr:rowOff>
    </xdr:to>
    <xdr:pic>
      <xdr:nvPicPr>
        <xdr:cNvPr id="5" name="图片 4" descr="PBTZG5L)QF[N~QT_N6WK`8J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575905" y="10354310"/>
          <a:ext cx="6265545" cy="7410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847725</xdr:colOff>
      <xdr:row>27</xdr:row>
      <xdr:rowOff>76200</xdr:rowOff>
    </xdr:from>
    <xdr:to>
      <xdr:col>27</xdr:col>
      <xdr:colOff>638175</xdr:colOff>
      <xdr:row>70</xdr:row>
      <xdr:rowOff>114300</xdr:rowOff>
    </xdr:to>
    <xdr:pic>
      <xdr:nvPicPr>
        <xdr:cNvPr id="5" name="图片 4" descr="PBTZG5L)QF[N~QT_N6WK`8J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575905" y="12691110"/>
          <a:ext cx="6265545" cy="74104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66675</xdr:rowOff>
    </xdr:from>
    <xdr:to>
      <xdr:col>6</xdr:col>
      <xdr:colOff>962025</xdr:colOff>
      <xdr:row>61</xdr:row>
      <xdr:rowOff>95250</xdr:rowOff>
    </xdr:to>
    <xdr:pic>
      <xdr:nvPicPr>
        <xdr:cNvPr id="6" name="图片 5" descr="44}H05V7SM$X41NX(T{DPF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2681585"/>
          <a:ext cx="7710170" cy="5857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28</xdr:row>
      <xdr:rowOff>47625</xdr:rowOff>
    </xdr:from>
    <xdr:to>
      <xdr:col>6</xdr:col>
      <xdr:colOff>1159510</xdr:colOff>
      <xdr:row>46</xdr:row>
      <xdr:rowOff>57150</xdr:rowOff>
    </xdr:to>
    <xdr:pic>
      <xdr:nvPicPr>
        <xdr:cNvPr id="4" name="图片 3" descr="2023-1-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13075285"/>
          <a:ext cx="7813040" cy="309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D13" sqref="D13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11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21"/>
      <c r="D4" s="121"/>
      <c r="E4" s="121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49">
        <v>1</v>
      </c>
      <c r="B8" s="114">
        <v>44096</v>
      </c>
      <c r="C8" s="51">
        <v>300000</v>
      </c>
      <c r="D8" s="72"/>
      <c r="E8" s="45" t="s">
        <v>52</v>
      </c>
      <c r="F8" s="46" t="s">
        <v>53</v>
      </c>
      <c r="G8" s="72"/>
      <c r="H8" s="112">
        <v>0.01</v>
      </c>
      <c r="I8" s="72">
        <f>300000*0.01</f>
        <v>3000</v>
      </c>
      <c r="J8" s="113"/>
      <c r="K8" s="49">
        <v>6000</v>
      </c>
      <c r="L8" s="49" t="s">
        <v>54</v>
      </c>
      <c r="M8" s="72"/>
      <c r="N8" s="74"/>
      <c r="O8" s="118"/>
      <c r="P8" s="102"/>
      <c r="Q8" s="119" t="s">
        <v>55</v>
      </c>
      <c r="R8" s="102">
        <v>169650</v>
      </c>
      <c r="S8" s="102">
        <v>169650</v>
      </c>
      <c r="T8" s="120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49"/>
      <c r="B9" s="114"/>
      <c r="C9" s="122"/>
      <c r="D9" s="115">
        <v>5000</v>
      </c>
      <c r="E9" s="46" t="s">
        <v>56</v>
      </c>
      <c r="F9" s="45" t="s">
        <v>53</v>
      </c>
      <c r="G9" s="111"/>
      <c r="H9" s="112"/>
      <c r="I9" s="72">
        <v>-3000</v>
      </c>
      <c r="J9" s="113" t="s">
        <v>57</v>
      </c>
      <c r="K9" s="73">
        <v>-6000</v>
      </c>
      <c r="L9" s="73"/>
      <c r="M9" s="72"/>
      <c r="N9" s="74"/>
      <c r="O9" s="118"/>
      <c r="P9" s="102"/>
      <c r="Q9" s="119" t="s">
        <v>58</v>
      </c>
      <c r="R9" s="102">
        <v>130500</v>
      </c>
      <c r="S9" s="102">
        <v>130500</v>
      </c>
      <c r="T9" s="120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35" customHeight="1" spans="1:16384">
      <c r="A10" s="49"/>
      <c r="B10" s="114"/>
      <c r="C10" s="51"/>
      <c r="D10" s="115"/>
      <c r="E10" s="46"/>
      <c r="F10" s="45"/>
      <c r="G10" s="111"/>
      <c r="H10" s="112"/>
      <c r="I10" s="72"/>
      <c r="J10" s="116"/>
      <c r="K10" s="49"/>
      <c r="L10" s="49"/>
      <c r="M10" s="72"/>
      <c r="N10" s="74"/>
      <c r="O10" s="118"/>
      <c r="P10" s="102"/>
      <c r="Q10" s="119"/>
      <c r="R10" s="102"/>
      <c r="S10" s="102"/>
      <c r="T10" s="120"/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49"/>
      <c r="B11" s="114"/>
      <c r="C11" s="122"/>
      <c r="D11" s="115"/>
      <c r="E11" s="45"/>
      <c r="F11" s="45"/>
      <c r="G11" s="116"/>
      <c r="H11" s="112"/>
      <c r="I11" s="72"/>
      <c r="J11" s="113"/>
      <c r="K11" s="73"/>
      <c r="L11" s="73"/>
      <c r="M11" s="72"/>
      <c r="N11" s="74"/>
      <c r="O11" s="124"/>
      <c r="P11" s="125"/>
      <c r="Q11" s="119"/>
      <c r="R11" s="102"/>
      <c r="S11" s="102"/>
      <c r="T11" s="120"/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9"/>
      <c r="B12" s="114"/>
      <c r="C12" s="51"/>
      <c r="D12" s="115"/>
      <c r="E12" s="46"/>
      <c r="F12" s="45"/>
      <c r="G12" s="116"/>
      <c r="H12" s="112"/>
      <c r="I12" s="72"/>
      <c r="J12" s="116"/>
      <c r="K12" s="49"/>
      <c r="L12" s="49"/>
      <c r="M12" s="72"/>
      <c r="N12" s="74"/>
      <c r="O12" s="118"/>
      <c r="P12" s="102"/>
      <c r="Q12" s="119"/>
      <c r="R12" s="102"/>
      <c r="S12" s="102"/>
      <c r="T12" s="120"/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23"/>
      <c r="J13" s="29"/>
      <c r="K13" s="68"/>
      <c r="L13" s="68"/>
      <c r="M13" s="23"/>
      <c r="N13" s="67"/>
      <c r="O13" s="71"/>
      <c r="P13" s="70"/>
      <c r="Q13" s="95"/>
      <c r="R13" s="9"/>
      <c r="S13" s="9"/>
      <c r="T13" s="96"/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100"/>
      <c r="R14" s="9"/>
      <c r="S14" s="9"/>
      <c r="T14" s="96"/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9"/>
      <c r="B15" s="42"/>
      <c r="C15" s="51"/>
      <c r="D15" s="117"/>
      <c r="E15" s="45"/>
      <c r="F15" s="45"/>
      <c r="G15" s="116"/>
      <c r="H15" s="112"/>
      <c r="I15" s="72"/>
      <c r="J15" s="116"/>
      <c r="K15" s="73"/>
      <c r="L15" s="73"/>
      <c r="M15" s="72"/>
      <c r="N15" s="74"/>
      <c r="O15" s="118"/>
      <c r="P15" s="102"/>
      <c r="Q15" s="119"/>
      <c r="R15" s="102"/>
      <c r="S15" s="102"/>
      <c r="T15" s="120"/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9"/>
      <c r="B16" s="110"/>
      <c r="C16" s="51"/>
      <c r="D16" s="44"/>
      <c r="E16" s="45"/>
      <c r="F16" s="45"/>
      <c r="G16" s="111"/>
      <c r="H16" s="112"/>
      <c r="I16" s="72"/>
      <c r="J16" s="72"/>
      <c r="K16" s="49"/>
      <c r="L16" s="49"/>
      <c r="M16" s="72"/>
      <c r="N16" s="74"/>
      <c r="O16" s="72"/>
      <c r="P16" s="74"/>
      <c r="Q16" s="104"/>
      <c r="R16" s="102"/>
      <c r="S16" s="102"/>
      <c r="T16" s="103"/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65"/>
      <c r="B17" s="109"/>
      <c r="C17" s="40"/>
      <c r="D17" s="33"/>
      <c r="E17" s="34"/>
      <c r="F17" s="35"/>
      <c r="G17" s="36"/>
      <c r="H17" s="37"/>
      <c r="I17" s="23"/>
      <c r="J17" s="23"/>
      <c r="K17" s="23"/>
      <c r="L17" s="23"/>
      <c r="M17" s="23"/>
      <c r="N17" s="67"/>
      <c r="O17" s="23"/>
      <c r="P17" s="67"/>
      <c r="Q17" s="100"/>
      <c r="R17" s="9"/>
      <c r="S17" s="9"/>
      <c r="T17" s="99"/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65"/>
      <c r="B18" s="109"/>
      <c r="C18" s="40"/>
      <c r="D18" s="33"/>
      <c r="E18" s="24"/>
      <c r="F18" s="24"/>
      <c r="G18" s="36"/>
      <c r="H18" s="39"/>
      <c r="I18" s="23"/>
      <c r="J18" s="23"/>
      <c r="K18" s="34"/>
      <c r="L18" s="34"/>
      <c r="M18" s="23"/>
      <c r="N18" s="67"/>
      <c r="O18" s="23"/>
      <c r="P18" s="67"/>
      <c r="Q18" s="100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65"/>
      <c r="B19" s="109"/>
      <c r="C19" s="123"/>
      <c r="D19" s="33"/>
      <c r="E19" s="34"/>
      <c r="F19" s="35"/>
      <c r="G19" s="36"/>
      <c r="H19" s="37"/>
      <c r="I19" s="23"/>
      <c r="J19" s="23"/>
      <c r="K19" s="23"/>
      <c r="L19" s="23"/>
      <c r="M19" s="23"/>
      <c r="N19" s="67"/>
      <c r="O19" s="23"/>
      <c r="P19" s="67"/>
      <c r="Q19" s="97"/>
      <c r="R19" s="9"/>
      <c r="S19" s="9"/>
      <c r="T19" s="99"/>
      <c r="U19" s="126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65"/>
      <c r="B20" s="109"/>
      <c r="C20" s="40"/>
      <c r="D20" s="33"/>
      <c r="E20" s="24"/>
      <c r="F20" s="24"/>
      <c r="G20" s="36"/>
      <c r="H20" s="39"/>
      <c r="I20" s="23"/>
      <c r="J20" s="23"/>
      <c r="K20" s="23"/>
      <c r="L20" s="23"/>
      <c r="M20" s="23"/>
      <c r="N20" s="67"/>
      <c r="O20" s="23"/>
      <c r="P20" s="67"/>
      <c r="Q20" s="97"/>
      <c r="R20" s="9"/>
      <c r="S20" s="9"/>
      <c r="T20" s="99"/>
      <c r="U20" s="126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65"/>
      <c r="B21" s="109"/>
      <c r="C21" s="40"/>
      <c r="D21" s="33"/>
      <c r="E21" s="24"/>
      <c r="F21" s="24"/>
      <c r="G21" s="36"/>
      <c r="H21" s="39"/>
      <c r="I21" s="23"/>
      <c r="J21" s="23"/>
      <c r="K21" s="23"/>
      <c r="L21" s="23"/>
      <c r="M21" s="23"/>
      <c r="N21" s="67"/>
      <c r="O21" s="23"/>
      <c r="P21" s="67"/>
      <c r="Q21" s="97"/>
      <c r="R21" s="9"/>
      <c r="S21" s="9"/>
      <c r="T21" s="99"/>
      <c r="U21" s="126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9"/>
      <c r="B22" s="50"/>
      <c r="C22" s="51"/>
      <c r="D22" s="44"/>
      <c r="E22" s="45"/>
      <c r="F22" s="45"/>
      <c r="G22" s="47"/>
      <c r="H22" s="48"/>
      <c r="I22" s="72"/>
      <c r="J22" s="72"/>
      <c r="K22" s="72"/>
      <c r="L22" s="72"/>
      <c r="M22" s="72"/>
      <c r="N22" s="74"/>
      <c r="O22" s="72"/>
      <c r="P22" s="74"/>
      <c r="Q22" s="101"/>
      <c r="R22" s="102"/>
      <c r="S22" s="102"/>
      <c r="T22" s="103"/>
      <c r="U22" s="126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9"/>
      <c r="B23" s="50"/>
      <c r="C23" s="51"/>
      <c r="D23" s="44"/>
      <c r="E23" s="45"/>
      <c r="F23" s="45"/>
      <c r="G23" s="47"/>
      <c r="H23" s="48"/>
      <c r="I23" s="72"/>
      <c r="J23" s="72"/>
      <c r="K23" s="72"/>
      <c r="L23" s="72"/>
      <c r="M23" s="72"/>
      <c r="N23" s="74"/>
      <c r="O23" s="72"/>
      <c r="P23" s="74"/>
      <c r="Q23" s="101"/>
      <c r="R23" s="102"/>
      <c r="S23" s="102"/>
      <c r="T23" s="103"/>
      <c r="U23" s="126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9"/>
      <c r="B24" s="50"/>
      <c r="C24" s="51"/>
      <c r="D24" s="44"/>
      <c r="E24" s="45"/>
      <c r="F24" s="45"/>
      <c r="G24" s="47"/>
      <c r="H24" s="48"/>
      <c r="I24" s="72"/>
      <c r="J24" s="72"/>
      <c r="K24" s="72"/>
      <c r="L24" s="72"/>
      <c r="M24" s="72"/>
      <c r="N24" s="74"/>
      <c r="O24" s="72"/>
      <c r="P24" s="74"/>
      <c r="Q24" s="101"/>
      <c r="R24" s="102"/>
      <c r="S24" s="102"/>
      <c r="T24" s="103"/>
      <c r="U24" s="126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59</v>
      </c>
      <c r="B25" s="6"/>
      <c r="C25" s="53">
        <f>SUM(C8:C24)</f>
        <v>300000</v>
      </c>
      <c r="D25" s="54">
        <f>SUM(D8:D24)</f>
        <v>5000</v>
      </c>
      <c r="E25" s="56"/>
      <c r="F25" s="56"/>
      <c r="G25" s="56"/>
      <c r="H25" s="53" t="s">
        <v>60</v>
      </c>
      <c r="I25" s="55">
        <f>SUM(I8:I24)</f>
        <v>0</v>
      </c>
      <c r="J25" s="56"/>
      <c r="K25" s="55">
        <f>SUM(K8:K17)</f>
        <v>0</v>
      </c>
      <c r="L25" s="55"/>
      <c r="M25" s="55">
        <f>SUM(M8:M24)</f>
        <v>0</v>
      </c>
      <c r="N25" s="53" t="s">
        <v>60</v>
      </c>
      <c r="O25" s="55">
        <f>SUM(O8:O24)</f>
        <v>0</v>
      </c>
      <c r="P25" s="53" t="s">
        <v>60</v>
      </c>
      <c r="Q25" s="53" t="s">
        <v>60</v>
      </c>
      <c r="R25" s="53"/>
      <c r="S25" s="53"/>
      <c r="T25" s="55">
        <f>SUM(T8:T24)</f>
        <v>300150</v>
      </c>
      <c r="U25" s="105">
        <f>D25+C25-T25-I25-K25-M25-O25</f>
        <v>4850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61</v>
      </c>
      <c r="B26" s="57"/>
      <c r="C26" s="57" t="s">
        <v>62</v>
      </c>
      <c r="D26" s="57"/>
      <c r="E26" s="57"/>
      <c r="F26" s="58">
        <f>O26</f>
        <v>300150</v>
      </c>
      <c r="G26" s="59"/>
      <c r="H26" s="60" t="s">
        <v>63</v>
      </c>
      <c r="I26" s="75"/>
      <c r="J26" s="75"/>
      <c r="K26" s="75"/>
      <c r="L26" s="75"/>
      <c r="M26" s="76"/>
      <c r="N26" s="57" t="s">
        <v>64</v>
      </c>
      <c r="O26" s="77">
        <v>300150</v>
      </c>
      <c r="P26" s="78"/>
      <c r="Q26" s="78"/>
      <c r="R26" s="78"/>
      <c r="S26" s="78"/>
      <c r="T26" s="78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65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66</v>
      </c>
      <c r="O27" s="127" t="s">
        <v>67</v>
      </c>
      <c r="P27" s="128"/>
      <c r="Q27" s="128"/>
      <c r="R27" s="128"/>
      <c r="S27" s="128"/>
      <c r="T27" s="128"/>
      <c r="U27" s="129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11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21"/>
      <c r="D4" s="121"/>
      <c r="E4" s="121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65">
        <v>1</v>
      </c>
      <c r="B8" s="21">
        <v>44096</v>
      </c>
      <c r="C8" s="40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65"/>
      <c r="B9" s="21"/>
      <c r="C9" s="108"/>
      <c r="D9" s="27">
        <v>5000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49">
        <v>2</v>
      </c>
      <c r="B10" s="114">
        <v>44126</v>
      </c>
      <c r="C10" s="51">
        <v>60000</v>
      </c>
      <c r="D10" s="115"/>
      <c r="E10" s="45" t="s">
        <v>52</v>
      </c>
      <c r="F10" s="46" t="s">
        <v>53</v>
      </c>
      <c r="G10" s="111"/>
      <c r="H10" s="112">
        <v>0.01</v>
      </c>
      <c r="I10" s="72">
        <v>3600</v>
      </c>
      <c r="J10" s="116"/>
      <c r="K10" s="49">
        <v>7200</v>
      </c>
      <c r="L10" s="49" t="s">
        <v>54</v>
      </c>
      <c r="M10" s="72"/>
      <c r="N10" s="74"/>
      <c r="O10" s="118"/>
      <c r="P10" s="102"/>
      <c r="Q10" s="119" t="s">
        <v>68</v>
      </c>
      <c r="R10" s="102">
        <v>443271.5</v>
      </c>
      <c r="S10" s="102">
        <v>200000</v>
      </c>
      <c r="T10" s="120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49"/>
      <c r="B11" s="114"/>
      <c r="C11" s="122">
        <v>300000</v>
      </c>
      <c r="D11" s="115"/>
      <c r="E11" s="45" t="s">
        <v>52</v>
      </c>
      <c r="F11" s="46" t="s">
        <v>53</v>
      </c>
      <c r="G11" s="116"/>
      <c r="H11" s="112"/>
      <c r="I11" s="72">
        <v>-3600</v>
      </c>
      <c r="J11" s="113" t="s">
        <v>57</v>
      </c>
      <c r="K11" s="73">
        <v>-7200</v>
      </c>
      <c r="L11" s="73"/>
      <c r="M11" s="72"/>
      <c r="N11" s="74"/>
      <c r="O11" s="124"/>
      <c r="P11" s="125"/>
      <c r="Q11" s="119" t="s">
        <v>69</v>
      </c>
      <c r="R11" s="102">
        <v>150000</v>
      </c>
      <c r="S11" s="102">
        <v>159900</v>
      </c>
      <c r="T11" s="120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9"/>
      <c r="B12" s="114"/>
      <c r="C12" s="51"/>
      <c r="D12" s="115"/>
      <c r="E12" s="46"/>
      <c r="F12" s="45"/>
      <c r="G12" s="116"/>
      <c r="H12" s="112"/>
      <c r="I12" s="72"/>
      <c r="J12" s="116"/>
      <c r="K12" s="49"/>
      <c r="L12" s="49"/>
      <c r="M12" s="72"/>
      <c r="N12" s="74"/>
      <c r="O12" s="118"/>
      <c r="P12" s="102"/>
      <c r="Q12" s="119"/>
      <c r="R12" s="102"/>
      <c r="S12" s="102"/>
      <c r="T12" s="120"/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23"/>
      <c r="J13" s="29"/>
      <c r="K13" s="68"/>
      <c r="L13" s="68"/>
      <c r="M13" s="23"/>
      <c r="N13" s="67"/>
      <c r="O13" s="71"/>
      <c r="P13" s="70"/>
      <c r="Q13" s="95"/>
      <c r="R13" s="9"/>
      <c r="S13" s="9"/>
      <c r="T13" s="96"/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100"/>
      <c r="R14" s="9"/>
      <c r="S14" s="9"/>
      <c r="T14" s="96"/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9"/>
      <c r="B15" s="42"/>
      <c r="C15" s="51"/>
      <c r="D15" s="117"/>
      <c r="E15" s="45"/>
      <c r="F15" s="45"/>
      <c r="G15" s="116"/>
      <c r="H15" s="112"/>
      <c r="I15" s="72"/>
      <c r="J15" s="116"/>
      <c r="K15" s="73"/>
      <c r="L15" s="73"/>
      <c r="M15" s="72"/>
      <c r="N15" s="74"/>
      <c r="O15" s="118"/>
      <c r="P15" s="102"/>
      <c r="Q15" s="119"/>
      <c r="R15" s="102"/>
      <c r="S15" s="102"/>
      <c r="T15" s="120"/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9"/>
      <c r="B16" s="110"/>
      <c r="C16" s="51"/>
      <c r="D16" s="44"/>
      <c r="E16" s="45"/>
      <c r="F16" s="45"/>
      <c r="G16" s="111"/>
      <c r="H16" s="112"/>
      <c r="I16" s="72"/>
      <c r="J16" s="72"/>
      <c r="K16" s="49"/>
      <c r="L16" s="49"/>
      <c r="M16" s="72"/>
      <c r="N16" s="74"/>
      <c r="O16" s="72"/>
      <c r="P16" s="74"/>
      <c r="Q16" s="104"/>
      <c r="R16" s="102"/>
      <c r="S16" s="102"/>
      <c r="T16" s="103"/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65"/>
      <c r="B17" s="109"/>
      <c r="C17" s="40"/>
      <c r="D17" s="33"/>
      <c r="E17" s="34"/>
      <c r="F17" s="35"/>
      <c r="G17" s="36"/>
      <c r="H17" s="37"/>
      <c r="I17" s="23"/>
      <c r="J17" s="23"/>
      <c r="K17" s="23"/>
      <c r="L17" s="23"/>
      <c r="M17" s="23"/>
      <c r="N17" s="67"/>
      <c r="O17" s="23"/>
      <c r="P17" s="67"/>
      <c r="Q17" s="100"/>
      <c r="R17" s="9"/>
      <c r="S17" s="9"/>
      <c r="T17" s="99"/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65"/>
      <c r="B18" s="109"/>
      <c r="C18" s="40"/>
      <c r="D18" s="33"/>
      <c r="E18" s="24"/>
      <c r="F18" s="24"/>
      <c r="G18" s="36"/>
      <c r="H18" s="39"/>
      <c r="I18" s="23"/>
      <c r="J18" s="23"/>
      <c r="K18" s="34"/>
      <c r="L18" s="34"/>
      <c r="M18" s="23"/>
      <c r="N18" s="67"/>
      <c r="O18" s="23"/>
      <c r="P18" s="67"/>
      <c r="Q18" s="100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65"/>
      <c r="B19" s="109"/>
      <c r="C19" s="123"/>
      <c r="D19" s="33"/>
      <c r="E19" s="34"/>
      <c r="F19" s="35"/>
      <c r="G19" s="36"/>
      <c r="H19" s="37"/>
      <c r="I19" s="23"/>
      <c r="J19" s="23"/>
      <c r="K19" s="23"/>
      <c r="L19" s="23"/>
      <c r="M19" s="23"/>
      <c r="N19" s="67"/>
      <c r="O19" s="23"/>
      <c r="P19" s="67"/>
      <c r="Q19" s="97"/>
      <c r="R19" s="9"/>
      <c r="S19" s="9"/>
      <c r="T19" s="99"/>
      <c r="U19" s="126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65"/>
      <c r="B20" s="109"/>
      <c r="C20" s="40"/>
      <c r="D20" s="33"/>
      <c r="E20" s="24"/>
      <c r="F20" s="24"/>
      <c r="G20" s="36"/>
      <c r="H20" s="39"/>
      <c r="I20" s="23"/>
      <c r="J20" s="23"/>
      <c r="K20" s="23"/>
      <c r="L20" s="23"/>
      <c r="M20" s="23"/>
      <c r="N20" s="67"/>
      <c r="O20" s="23"/>
      <c r="P20" s="67"/>
      <c r="Q20" s="97"/>
      <c r="R20" s="9"/>
      <c r="S20" s="9"/>
      <c r="T20" s="99"/>
      <c r="U20" s="126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65"/>
      <c r="B21" s="109"/>
      <c r="C21" s="40"/>
      <c r="D21" s="33"/>
      <c r="E21" s="24"/>
      <c r="F21" s="24"/>
      <c r="G21" s="36"/>
      <c r="H21" s="39"/>
      <c r="I21" s="23"/>
      <c r="J21" s="23"/>
      <c r="K21" s="23"/>
      <c r="L21" s="23"/>
      <c r="M21" s="23"/>
      <c r="N21" s="67"/>
      <c r="O21" s="23"/>
      <c r="P21" s="67"/>
      <c r="Q21" s="97"/>
      <c r="R21" s="9"/>
      <c r="S21" s="9"/>
      <c r="T21" s="99"/>
      <c r="U21" s="126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9"/>
      <c r="B22" s="50"/>
      <c r="C22" s="51"/>
      <c r="D22" s="44"/>
      <c r="E22" s="45"/>
      <c r="F22" s="45"/>
      <c r="G22" s="47"/>
      <c r="H22" s="48"/>
      <c r="I22" s="72"/>
      <c r="J22" s="72"/>
      <c r="K22" s="72"/>
      <c r="L22" s="72"/>
      <c r="M22" s="72"/>
      <c r="N22" s="74"/>
      <c r="O22" s="72"/>
      <c r="P22" s="74"/>
      <c r="Q22" s="101"/>
      <c r="R22" s="102"/>
      <c r="S22" s="102"/>
      <c r="T22" s="103"/>
      <c r="U22" s="126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9"/>
      <c r="B23" s="50"/>
      <c r="C23" s="51"/>
      <c r="D23" s="44"/>
      <c r="E23" s="45"/>
      <c r="F23" s="45"/>
      <c r="G23" s="47"/>
      <c r="H23" s="48"/>
      <c r="I23" s="72"/>
      <c r="J23" s="72"/>
      <c r="K23" s="72"/>
      <c r="L23" s="72"/>
      <c r="M23" s="72"/>
      <c r="N23" s="74"/>
      <c r="O23" s="72"/>
      <c r="P23" s="74"/>
      <c r="Q23" s="101"/>
      <c r="R23" s="102"/>
      <c r="S23" s="102"/>
      <c r="T23" s="103"/>
      <c r="U23" s="126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9"/>
      <c r="B24" s="50"/>
      <c r="C24" s="51"/>
      <c r="D24" s="44"/>
      <c r="E24" s="45"/>
      <c r="F24" s="45"/>
      <c r="G24" s="47"/>
      <c r="H24" s="48"/>
      <c r="I24" s="72"/>
      <c r="J24" s="72"/>
      <c r="K24" s="72"/>
      <c r="L24" s="72"/>
      <c r="M24" s="72"/>
      <c r="N24" s="74"/>
      <c r="O24" s="72"/>
      <c r="P24" s="74"/>
      <c r="Q24" s="101"/>
      <c r="R24" s="102"/>
      <c r="S24" s="102"/>
      <c r="T24" s="103"/>
      <c r="U24" s="126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59</v>
      </c>
      <c r="B25" s="6"/>
      <c r="C25" s="53">
        <f>SUM(C8:C24)</f>
        <v>660000</v>
      </c>
      <c r="D25" s="54">
        <f>SUM(D8:D24)</f>
        <v>5000</v>
      </c>
      <c r="E25" s="56"/>
      <c r="F25" s="56"/>
      <c r="G25" s="56"/>
      <c r="H25" s="53" t="s">
        <v>60</v>
      </c>
      <c r="I25" s="55">
        <f>SUM(I8:I24)</f>
        <v>0</v>
      </c>
      <c r="J25" s="56"/>
      <c r="K25" s="55">
        <f>SUM(K8:K17)</f>
        <v>0</v>
      </c>
      <c r="L25" s="55"/>
      <c r="M25" s="55">
        <f>SUM(M8:M24)</f>
        <v>0</v>
      </c>
      <c r="N25" s="53" t="s">
        <v>60</v>
      </c>
      <c r="O25" s="55">
        <f>SUM(O8:O24)</f>
        <v>0</v>
      </c>
      <c r="P25" s="53" t="s">
        <v>60</v>
      </c>
      <c r="Q25" s="53" t="s">
        <v>60</v>
      </c>
      <c r="R25" s="53"/>
      <c r="S25" s="53"/>
      <c r="T25" s="55">
        <f>SUM(T8:T24)</f>
        <v>660050</v>
      </c>
      <c r="U25" s="105">
        <f>D25+C25-T25-I25-K25-M25-O25</f>
        <v>4950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61</v>
      </c>
      <c r="B26" s="57"/>
      <c r="C26" s="57" t="s">
        <v>62</v>
      </c>
      <c r="D26" s="57"/>
      <c r="E26" s="57"/>
      <c r="F26" s="58">
        <f>O26</f>
        <v>359900</v>
      </c>
      <c r="G26" s="59"/>
      <c r="H26" s="60" t="s">
        <v>63</v>
      </c>
      <c r="I26" s="75"/>
      <c r="J26" s="75"/>
      <c r="K26" s="75"/>
      <c r="L26" s="75"/>
      <c r="M26" s="76"/>
      <c r="N26" s="57" t="s">
        <v>64</v>
      </c>
      <c r="O26" s="77">
        <f>T10+T11</f>
        <v>359900</v>
      </c>
      <c r="P26" s="78"/>
      <c r="Q26" s="78"/>
      <c r="R26" s="78"/>
      <c r="S26" s="78"/>
      <c r="T26" s="78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65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66</v>
      </c>
      <c r="O27" s="81">
        <f>O26</f>
        <v>359900</v>
      </c>
      <c r="P27" s="82"/>
      <c r="Q27" s="82"/>
      <c r="R27" s="82"/>
      <c r="S27" s="82"/>
      <c r="T27" s="82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11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9">
        <v>1524049.8</v>
      </c>
      <c r="D4" s="9"/>
      <c r="E4" s="9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65">
        <v>1</v>
      </c>
      <c r="B8" s="21">
        <v>44096</v>
      </c>
      <c r="C8" s="40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65"/>
      <c r="B9" s="21"/>
      <c r="C9" s="108"/>
      <c r="D9" s="27">
        <v>5000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65">
        <v>2</v>
      </c>
      <c r="B10" s="21">
        <v>44126</v>
      </c>
      <c r="C10" s="40">
        <v>60000</v>
      </c>
      <c r="D10" s="27"/>
      <c r="E10" s="24" t="s">
        <v>52</v>
      </c>
      <c r="F10" s="25" t="s">
        <v>53</v>
      </c>
      <c r="G10" s="28"/>
      <c r="H10" s="26">
        <v>0.01</v>
      </c>
      <c r="I10" s="23">
        <v>3600</v>
      </c>
      <c r="J10" s="29"/>
      <c r="K10" s="65">
        <v>7200</v>
      </c>
      <c r="L10" s="65" t="s">
        <v>54</v>
      </c>
      <c r="M10" s="23"/>
      <c r="N10" s="67"/>
      <c r="O10" s="55"/>
      <c r="P10" s="9"/>
      <c r="Q10" s="95" t="s">
        <v>68</v>
      </c>
      <c r="R10" s="9">
        <v>443271.5</v>
      </c>
      <c r="S10" s="9">
        <v>200000</v>
      </c>
      <c r="T10" s="96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65"/>
      <c r="B11" s="21"/>
      <c r="C11" s="108">
        <v>300000</v>
      </c>
      <c r="D11" s="27"/>
      <c r="E11" s="24" t="s">
        <v>52</v>
      </c>
      <c r="F11" s="25" t="s">
        <v>53</v>
      </c>
      <c r="G11" s="29"/>
      <c r="H11" s="26"/>
      <c r="I11" s="23">
        <v>-3600</v>
      </c>
      <c r="J11" s="34" t="s">
        <v>57</v>
      </c>
      <c r="K11" s="68">
        <v>-7200</v>
      </c>
      <c r="L11" s="68"/>
      <c r="M11" s="23"/>
      <c r="N11" s="67"/>
      <c r="O11" s="69"/>
      <c r="P11" s="70"/>
      <c r="Q11" s="95" t="s">
        <v>69</v>
      </c>
      <c r="R11" s="9">
        <v>150000</v>
      </c>
      <c r="S11" s="9">
        <v>159900</v>
      </c>
      <c r="T11" s="96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49">
        <v>3</v>
      </c>
      <c r="B12" s="114">
        <v>44189</v>
      </c>
      <c r="C12" s="51">
        <v>600000</v>
      </c>
      <c r="D12" s="115"/>
      <c r="E12" s="45" t="s">
        <v>52</v>
      </c>
      <c r="F12" s="46" t="s">
        <v>53</v>
      </c>
      <c r="G12" s="116"/>
      <c r="H12" s="112">
        <v>0.01</v>
      </c>
      <c r="I12" s="72">
        <v>6000</v>
      </c>
      <c r="K12" s="49">
        <v>12000</v>
      </c>
      <c r="L12" s="49" t="s">
        <v>54</v>
      </c>
      <c r="M12" s="72"/>
      <c r="N12" s="74"/>
      <c r="O12" s="118"/>
      <c r="P12" s="102"/>
      <c r="Q12" s="119" t="s">
        <v>68</v>
      </c>
      <c r="R12" s="102">
        <v>443271.5</v>
      </c>
      <c r="S12" s="102">
        <v>443271.5</v>
      </c>
      <c r="T12" s="120">
        <v>243271.5</v>
      </c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72">
        <v>-6000</v>
      </c>
      <c r="J13" s="116" t="s">
        <v>57</v>
      </c>
      <c r="K13" s="73">
        <v>-12000</v>
      </c>
      <c r="L13" s="68"/>
      <c r="M13" s="23"/>
      <c r="N13" s="67"/>
      <c r="O13" s="71"/>
      <c r="P13" s="70"/>
      <c r="Q13" s="119" t="s">
        <v>70</v>
      </c>
      <c r="R13" s="102">
        <v>245950</v>
      </c>
      <c r="S13" s="102"/>
      <c r="T13" s="120">
        <v>113243.8</v>
      </c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7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101" t="s">
        <v>71</v>
      </c>
      <c r="R14" s="102">
        <v>53484.7</v>
      </c>
      <c r="S14" s="102">
        <v>53484.7</v>
      </c>
      <c r="T14" s="120">
        <v>53484.7</v>
      </c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5" customHeight="1" spans="1:16384">
      <c r="A15" s="49"/>
      <c r="B15" s="42"/>
      <c r="C15" s="51"/>
      <c r="D15" s="117"/>
      <c r="E15" s="45"/>
      <c r="F15" s="45"/>
      <c r="G15" s="116"/>
      <c r="H15" s="112"/>
      <c r="I15" s="72"/>
      <c r="J15" s="116"/>
      <c r="K15" s="73"/>
      <c r="L15" s="73"/>
      <c r="M15" s="72"/>
      <c r="N15" s="74"/>
      <c r="O15" s="118"/>
      <c r="P15" s="102"/>
      <c r="Q15" s="119" t="s">
        <v>72</v>
      </c>
      <c r="R15" s="102">
        <v>190000</v>
      </c>
      <c r="S15" s="102">
        <v>190000</v>
      </c>
      <c r="T15" s="120">
        <v>190000</v>
      </c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9"/>
      <c r="B16" s="110"/>
      <c r="C16" s="51"/>
      <c r="D16" s="44"/>
      <c r="E16" s="45"/>
      <c r="F16" s="45"/>
      <c r="G16" s="111"/>
      <c r="H16" s="112"/>
      <c r="I16" s="72"/>
      <c r="J16" s="72"/>
      <c r="K16" s="49"/>
      <c r="L16" s="49"/>
      <c r="M16" s="72"/>
      <c r="N16" s="74"/>
      <c r="O16" s="72"/>
      <c r="P16" s="74"/>
      <c r="Q16" s="104"/>
      <c r="R16" s="102"/>
      <c r="S16" s="102"/>
      <c r="T16" s="103"/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65"/>
      <c r="B17" s="109"/>
      <c r="C17" s="40"/>
      <c r="D17" s="33"/>
      <c r="E17" s="34"/>
      <c r="F17" s="35"/>
      <c r="G17" s="36"/>
      <c r="H17" s="37"/>
      <c r="I17" s="23"/>
      <c r="J17" s="23"/>
      <c r="K17" s="23"/>
      <c r="L17" s="23"/>
      <c r="M17" s="23"/>
      <c r="N17" s="67"/>
      <c r="O17" s="23"/>
      <c r="P17" s="67"/>
      <c r="Q17" s="100"/>
      <c r="R17" s="9"/>
      <c r="S17" s="9"/>
      <c r="T17" s="99"/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65"/>
      <c r="B18" s="109"/>
      <c r="C18" s="40"/>
      <c r="D18" s="33"/>
      <c r="E18" s="24"/>
      <c r="F18" s="24"/>
      <c r="G18" s="36"/>
      <c r="H18" s="39"/>
      <c r="I18" s="23"/>
      <c r="J18" s="23"/>
      <c r="K18" s="34"/>
      <c r="L18" s="34"/>
      <c r="M18" s="23"/>
      <c r="N18" s="67"/>
      <c r="O18" s="23"/>
      <c r="P18" s="67"/>
      <c r="Q18" s="100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0" customHeight="1" spans="1:16384">
      <c r="A19" s="6" t="s">
        <v>59</v>
      </c>
      <c r="B19" s="6"/>
      <c r="C19" s="53">
        <f>SUM(C8:C18)</f>
        <v>1260000</v>
      </c>
      <c r="D19" s="54">
        <f>SUM(D8:D18)</f>
        <v>5000</v>
      </c>
      <c r="E19" s="56"/>
      <c r="F19" s="56"/>
      <c r="G19" s="56"/>
      <c r="H19" s="53" t="s">
        <v>60</v>
      </c>
      <c r="I19" s="55">
        <f>SUM(I8:I18)</f>
        <v>0</v>
      </c>
      <c r="J19" s="56"/>
      <c r="K19" s="55">
        <f>SUM(K8:K17)</f>
        <v>0</v>
      </c>
      <c r="L19" s="55"/>
      <c r="M19" s="55">
        <f>SUM(M8:M18)</f>
        <v>0</v>
      </c>
      <c r="N19" s="53" t="s">
        <v>60</v>
      </c>
      <c r="O19" s="55">
        <f>SUM(O8:O18)</f>
        <v>0</v>
      </c>
      <c r="P19" s="53" t="s">
        <v>60</v>
      </c>
      <c r="Q19" s="53" t="s">
        <v>60</v>
      </c>
      <c r="R19" s="53"/>
      <c r="S19" s="53"/>
      <c r="T19" s="55">
        <f>SUM(T8:T18)</f>
        <v>1260050</v>
      </c>
      <c r="U19" s="105">
        <f>D19+C19-T19-I19-K19-M19-O19</f>
        <v>4950</v>
      </c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0" customHeight="1" spans="1:16384">
      <c r="A20" s="57" t="s">
        <v>61</v>
      </c>
      <c r="B20" s="57"/>
      <c r="C20" s="57" t="s">
        <v>62</v>
      </c>
      <c r="D20" s="57"/>
      <c r="E20" s="57"/>
      <c r="F20" s="58">
        <f>O20</f>
        <v>600000</v>
      </c>
      <c r="G20" s="59"/>
      <c r="H20" s="60" t="s">
        <v>63</v>
      </c>
      <c r="I20" s="75"/>
      <c r="J20" s="75"/>
      <c r="K20" s="75"/>
      <c r="L20" s="75"/>
      <c r="M20" s="76"/>
      <c r="N20" s="57" t="s">
        <v>64</v>
      </c>
      <c r="O20" s="77">
        <f>T12+T13+T14+T15</f>
        <v>600000</v>
      </c>
      <c r="P20" s="78"/>
      <c r="Q20" s="78"/>
      <c r="R20" s="78"/>
      <c r="S20" s="78"/>
      <c r="T20" s="78"/>
      <c r="U20" s="106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0" customHeight="1" spans="1:16384">
      <c r="A21" s="57"/>
      <c r="B21" s="57"/>
      <c r="C21" s="57" t="s">
        <v>65</v>
      </c>
      <c r="D21" s="57"/>
      <c r="E21" s="57"/>
      <c r="F21" s="58">
        <v>0</v>
      </c>
      <c r="G21" s="59"/>
      <c r="H21" s="61"/>
      <c r="I21" s="79"/>
      <c r="J21" s="79"/>
      <c r="K21" s="79"/>
      <c r="L21" s="79"/>
      <c r="M21" s="80"/>
      <c r="N21" s="57" t="s">
        <v>66</v>
      </c>
      <c r="O21" s="81">
        <f>O20</f>
        <v>600000</v>
      </c>
      <c r="P21" s="82"/>
      <c r="Q21" s="82"/>
      <c r="R21" s="82"/>
      <c r="S21" s="82"/>
      <c r="T21" s="8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spans="2:16384">
      <c r="B22" s="2"/>
      <c r="E22" s="3"/>
      <c r="F22" s="3"/>
      <c r="G22" s="3"/>
      <c r="I22" s="3"/>
      <c r="J22" s="3"/>
      <c r="M22" s="3"/>
      <c r="T22" s="3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spans="2:16384">
      <c r="B23" s="2"/>
      <c r="E23" s="3"/>
      <c r="F23" s="3"/>
      <c r="G23" s="3"/>
      <c r="I23" s="3"/>
      <c r="J23" s="3"/>
      <c r="M23" s="3"/>
      <c r="T23" s="3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spans="2:16384">
      <c r="B24" s="2"/>
      <c r="E24" s="3"/>
      <c r="F24" s="3"/>
      <c r="G24" s="3"/>
      <c r="I24" s="3"/>
      <c r="J24" s="3"/>
      <c r="M24" s="3"/>
      <c r="T24" s="3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spans="2:16384">
      <c r="B25" s="2"/>
      <c r="E25" s="3"/>
      <c r="F25" s="3"/>
      <c r="G25" s="3"/>
      <c r="I25" s="3">
        <f>C19/C4</f>
        <v>0.82674463787207</v>
      </c>
      <c r="J25" s="3"/>
      <c r="M25" s="3"/>
      <c r="T25" s="3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spans="2:16384">
      <c r="B26" s="2"/>
      <c r="E26" s="3"/>
      <c r="F26" s="3"/>
      <c r="G26" s="3"/>
      <c r="I26" s="3"/>
      <c r="J26" s="3"/>
      <c r="M26" s="3"/>
      <c r="T26" s="3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spans="2:16384">
      <c r="B27" s="62"/>
      <c r="E27" s="3"/>
      <c r="F27" s="3"/>
      <c r="G27" s="3"/>
      <c r="I27" s="3"/>
      <c r="J27" s="3"/>
      <c r="M27" s="3"/>
      <c r="T27" s="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9:B19"/>
    <mergeCell ref="C20:E20"/>
    <mergeCell ref="F20:G20"/>
    <mergeCell ref="O20:U20"/>
    <mergeCell ref="C21:E21"/>
    <mergeCell ref="F21:G21"/>
    <mergeCell ref="O21:U21"/>
    <mergeCell ref="A5:A7"/>
    <mergeCell ref="T5:T7"/>
    <mergeCell ref="U5:U7"/>
    <mergeCell ref="A20:B21"/>
    <mergeCell ref="H20:M21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opLeftCell="F13" workbookViewId="0">
      <selection activeCell="F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73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9">
        <v>1524049.8</v>
      </c>
      <c r="D4" s="9"/>
      <c r="E4" s="9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65">
        <v>1</v>
      </c>
      <c r="B8" s="21">
        <v>44096</v>
      </c>
      <c r="C8" s="40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65"/>
      <c r="B9" s="21"/>
      <c r="C9" s="108"/>
      <c r="D9" s="27">
        <v>15500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65">
        <v>2</v>
      </c>
      <c r="B10" s="21">
        <v>44126</v>
      </c>
      <c r="C10" s="40">
        <v>60000</v>
      </c>
      <c r="D10" s="27"/>
      <c r="E10" s="24" t="s">
        <v>52</v>
      </c>
      <c r="F10" s="25" t="s">
        <v>53</v>
      </c>
      <c r="G10" s="28"/>
      <c r="H10" s="26">
        <v>0.01</v>
      </c>
      <c r="I10" s="23">
        <v>3600</v>
      </c>
      <c r="J10" s="29"/>
      <c r="K10" s="65">
        <v>7200</v>
      </c>
      <c r="L10" s="65" t="s">
        <v>54</v>
      </c>
      <c r="M10" s="23"/>
      <c r="N10" s="67"/>
      <c r="O10" s="55"/>
      <c r="P10" s="9"/>
      <c r="Q10" s="95" t="s">
        <v>68</v>
      </c>
      <c r="R10" s="9">
        <v>443271.5</v>
      </c>
      <c r="S10" s="9">
        <v>200000</v>
      </c>
      <c r="T10" s="96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65"/>
      <c r="B11" s="21"/>
      <c r="C11" s="108">
        <v>300000</v>
      </c>
      <c r="D11" s="27"/>
      <c r="E11" s="24" t="s">
        <v>52</v>
      </c>
      <c r="F11" s="25" t="s">
        <v>53</v>
      </c>
      <c r="G11" s="29"/>
      <c r="H11" s="26"/>
      <c r="I11" s="23">
        <v>-3600</v>
      </c>
      <c r="J11" s="34" t="s">
        <v>57</v>
      </c>
      <c r="K11" s="68">
        <v>-7200</v>
      </c>
      <c r="L11" s="68"/>
      <c r="M11" s="23"/>
      <c r="N11" s="67"/>
      <c r="O11" s="69"/>
      <c r="P11" s="70"/>
      <c r="Q11" s="95" t="s">
        <v>69</v>
      </c>
      <c r="R11" s="9">
        <v>150000</v>
      </c>
      <c r="S11" s="9">
        <v>159900</v>
      </c>
      <c r="T11" s="96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65">
        <v>3</v>
      </c>
      <c r="B12" s="21">
        <v>44189</v>
      </c>
      <c r="C12" s="40">
        <v>600000</v>
      </c>
      <c r="D12" s="27"/>
      <c r="E12" s="24" t="s">
        <v>52</v>
      </c>
      <c r="F12" s="25" t="s">
        <v>53</v>
      </c>
      <c r="G12" s="29"/>
      <c r="H12" s="26">
        <v>0.01</v>
      </c>
      <c r="I12" s="23">
        <v>6000</v>
      </c>
      <c r="K12" s="65">
        <v>12000</v>
      </c>
      <c r="L12" s="65" t="s">
        <v>54</v>
      </c>
      <c r="M12" s="23"/>
      <c r="N12" s="67"/>
      <c r="O12" s="55"/>
      <c r="P12" s="9"/>
      <c r="Q12" s="95" t="s">
        <v>68</v>
      </c>
      <c r="R12" s="9">
        <v>443271.5</v>
      </c>
      <c r="S12" s="9">
        <v>443271.5</v>
      </c>
      <c r="T12" s="96">
        <v>243271.5</v>
      </c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23">
        <v>-6000</v>
      </c>
      <c r="J13" s="29" t="s">
        <v>57</v>
      </c>
      <c r="K13" s="68">
        <v>-12000</v>
      </c>
      <c r="L13" s="68"/>
      <c r="M13" s="23"/>
      <c r="N13" s="67"/>
      <c r="O13" s="71"/>
      <c r="P13" s="70"/>
      <c r="Q13" s="95" t="s">
        <v>70</v>
      </c>
      <c r="R13" s="9">
        <v>245950</v>
      </c>
      <c r="S13" s="9">
        <v>245950</v>
      </c>
      <c r="T13" s="96">
        <v>113243.8</v>
      </c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7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97" t="s">
        <v>71</v>
      </c>
      <c r="R14" s="9">
        <v>53484.7</v>
      </c>
      <c r="S14" s="9">
        <v>53484.7</v>
      </c>
      <c r="T14" s="96">
        <v>53484.7</v>
      </c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5" customHeight="1" spans="1:16384">
      <c r="A15" s="65"/>
      <c r="B15" s="31"/>
      <c r="C15" s="40"/>
      <c r="D15" s="32"/>
      <c r="E15" s="24"/>
      <c r="F15" s="24"/>
      <c r="G15" s="29"/>
      <c r="H15" s="26"/>
      <c r="I15" s="23"/>
      <c r="J15" s="29"/>
      <c r="K15" s="68"/>
      <c r="L15" s="68"/>
      <c r="M15" s="23"/>
      <c r="N15" s="67"/>
      <c r="O15" s="55"/>
      <c r="P15" s="9"/>
      <c r="Q15" s="95" t="s">
        <v>72</v>
      </c>
      <c r="R15" s="9">
        <v>190000</v>
      </c>
      <c r="S15" s="9">
        <v>190000</v>
      </c>
      <c r="T15" s="96">
        <v>190000</v>
      </c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3" customHeight="1" spans="1:16384">
      <c r="A16" s="49">
        <v>4</v>
      </c>
      <c r="B16" s="110">
        <v>44246</v>
      </c>
      <c r="C16" s="51">
        <v>100000</v>
      </c>
      <c r="D16" s="44"/>
      <c r="E16" s="45"/>
      <c r="F16" s="45"/>
      <c r="G16" s="111"/>
      <c r="H16" s="112">
        <v>0.01</v>
      </c>
      <c r="I16" s="72">
        <v>2640</v>
      </c>
      <c r="J16" s="72" t="s">
        <v>74</v>
      </c>
      <c r="K16" s="49">
        <v>5280.98</v>
      </c>
      <c r="L16" s="49" t="s">
        <v>75</v>
      </c>
      <c r="M16" s="72">
        <v>4500</v>
      </c>
      <c r="N16" s="74" t="s">
        <v>76</v>
      </c>
      <c r="O16" s="72"/>
      <c r="P16" s="74"/>
      <c r="Q16" s="101" t="s">
        <v>70</v>
      </c>
      <c r="R16" s="102">
        <v>245950</v>
      </c>
      <c r="S16" s="102">
        <v>245950</v>
      </c>
      <c r="T16" s="103">
        <v>68150</v>
      </c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5" customHeight="1" spans="1:16384">
      <c r="A17" s="65"/>
      <c r="B17" s="109"/>
      <c r="C17" s="40"/>
      <c r="D17" s="33"/>
      <c r="E17" s="34"/>
      <c r="F17" s="35"/>
      <c r="G17" s="36"/>
      <c r="H17" s="37"/>
      <c r="I17" s="72">
        <v>-2640</v>
      </c>
      <c r="J17" s="113" t="s">
        <v>77</v>
      </c>
      <c r="K17" s="72">
        <v>-5280.98</v>
      </c>
      <c r="L17" s="113" t="s">
        <v>77</v>
      </c>
      <c r="M17" s="72">
        <v>-4500</v>
      </c>
      <c r="N17" s="74" t="s">
        <v>77</v>
      </c>
      <c r="O17" s="23"/>
      <c r="P17" s="67"/>
      <c r="Q17" s="101" t="s">
        <v>78</v>
      </c>
      <c r="R17" s="102">
        <v>21000</v>
      </c>
      <c r="S17" s="102">
        <v>20000</v>
      </c>
      <c r="T17" s="103">
        <v>20000</v>
      </c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65"/>
      <c r="B18" s="109"/>
      <c r="C18" s="40"/>
      <c r="D18" s="33"/>
      <c r="E18" s="24"/>
      <c r="F18" s="24"/>
      <c r="G18" s="36"/>
      <c r="H18" s="39"/>
      <c r="I18" s="23"/>
      <c r="J18" s="23"/>
      <c r="K18" s="113">
        <v>16135</v>
      </c>
      <c r="L18" s="113" t="s">
        <v>79</v>
      </c>
      <c r="M18" s="23"/>
      <c r="N18" s="67"/>
      <c r="O18" s="23"/>
      <c r="P18" s="67"/>
      <c r="Q18" s="100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0" customHeight="1" spans="1:16384">
      <c r="A19" s="6" t="s">
        <v>59</v>
      </c>
      <c r="B19" s="6"/>
      <c r="C19" s="53">
        <f>SUM(C8:C18)</f>
        <v>1360000</v>
      </c>
      <c r="D19" s="54">
        <f>SUM(D8:D18)</f>
        <v>15500</v>
      </c>
      <c r="E19" s="56"/>
      <c r="F19" s="56"/>
      <c r="G19" s="56"/>
      <c r="H19" s="53" t="s">
        <v>60</v>
      </c>
      <c r="I19" s="55">
        <f>SUM(I8:I18)</f>
        <v>0</v>
      </c>
      <c r="J19" s="56"/>
      <c r="K19" s="55">
        <f>SUM(K8:K18)</f>
        <v>16135</v>
      </c>
      <c r="L19" s="55"/>
      <c r="M19" s="55">
        <f>SUM(M8:M18)</f>
        <v>0</v>
      </c>
      <c r="N19" s="53" t="s">
        <v>60</v>
      </c>
      <c r="O19" s="55">
        <f>SUM(O8:O18)</f>
        <v>0</v>
      </c>
      <c r="P19" s="53" t="s">
        <v>60</v>
      </c>
      <c r="Q19" s="53" t="s">
        <v>60</v>
      </c>
      <c r="R19" s="53"/>
      <c r="S19" s="53"/>
      <c r="T19" s="55">
        <f>SUM(T8:T18)</f>
        <v>1348200</v>
      </c>
      <c r="U19" s="105">
        <f>D19+C19-T19-I19-K19-M19-O19</f>
        <v>11165</v>
      </c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0" customHeight="1" spans="1:16384">
      <c r="A20" s="57" t="s">
        <v>61</v>
      </c>
      <c r="B20" s="57"/>
      <c r="C20" s="57" t="s">
        <v>62</v>
      </c>
      <c r="D20" s="57"/>
      <c r="E20" s="57"/>
      <c r="F20" s="58">
        <f>O20</f>
        <v>88150</v>
      </c>
      <c r="G20" s="59"/>
      <c r="H20" s="60" t="s">
        <v>63</v>
      </c>
      <c r="I20" s="75"/>
      <c r="J20" s="75"/>
      <c r="K20" s="75"/>
      <c r="L20" s="75"/>
      <c r="M20" s="76"/>
      <c r="N20" s="57" t="s">
        <v>64</v>
      </c>
      <c r="O20" s="77">
        <f>T16+T17</f>
        <v>88150</v>
      </c>
      <c r="P20" s="78"/>
      <c r="Q20" s="78"/>
      <c r="R20" s="78"/>
      <c r="S20" s="78"/>
      <c r="T20" s="78"/>
      <c r="U20" s="106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0" customHeight="1" spans="1:16384">
      <c r="A21" s="57"/>
      <c r="B21" s="57"/>
      <c r="C21" s="57" t="s">
        <v>65</v>
      </c>
      <c r="D21" s="57"/>
      <c r="E21" s="57"/>
      <c r="F21" s="58">
        <v>0</v>
      </c>
      <c r="G21" s="59"/>
      <c r="H21" s="61"/>
      <c r="I21" s="79"/>
      <c r="J21" s="79"/>
      <c r="K21" s="79"/>
      <c r="L21" s="79"/>
      <c r="M21" s="80"/>
      <c r="N21" s="57" t="s">
        <v>66</v>
      </c>
      <c r="O21" s="81">
        <f>O20</f>
        <v>88150</v>
      </c>
      <c r="P21" s="82"/>
      <c r="Q21" s="82"/>
      <c r="R21" s="82"/>
      <c r="S21" s="82"/>
      <c r="T21" s="8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spans="2:16384">
      <c r="B22" s="2"/>
      <c r="E22" s="3"/>
      <c r="F22" s="3"/>
      <c r="G22" s="3"/>
      <c r="I22" s="3"/>
      <c r="J22" s="3"/>
      <c r="M22" s="3"/>
      <c r="T22" s="3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spans="2:16384">
      <c r="B23" s="2"/>
      <c r="E23" s="3"/>
      <c r="F23" s="3"/>
      <c r="G23" s="3"/>
      <c r="I23" s="3"/>
      <c r="J23" s="3"/>
      <c r="M23" s="3"/>
      <c r="T23" s="3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spans="2:16384">
      <c r="B24" s="2"/>
      <c r="E24" s="3"/>
      <c r="F24" s="3"/>
      <c r="G24" s="3"/>
      <c r="I24" s="3"/>
      <c r="J24" s="3"/>
      <c r="M24" s="3"/>
      <c r="T24" s="3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spans="2:16384">
      <c r="B25" s="2"/>
      <c r="E25" s="3"/>
      <c r="F25" s="3"/>
      <c r="G25" s="3"/>
      <c r="I25" s="3"/>
      <c r="J25" s="3"/>
      <c r="M25" s="3"/>
      <c r="T25" s="3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spans="2:16384">
      <c r="B26" s="2"/>
      <c r="E26" s="3"/>
      <c r="F26" s="3"/>
      <c r="G26" s="3"/>
      <c r="I26" s="3"/>
      <c r="J26" s="3"/>
      <c r="M26" s="3"/>
      <c r="T26" s="3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spans="2:16384">
      <c r="B27" s="62"/>
      <c r="E27" s="3"/>
      <c r="F27" s="3"/>
      <c r="G27" s="3"/>
      <c r="I27" s="3"/>
      <c r="J27" s="3"/>
      <c r="M27" s="3"/>
      <c r="T27" s="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9:B19"/>
    <mergeCell ref="C20:E20"/>
    <mergeCell ref="F20:G20"/>
    <mergeCell ref="O20:U20"/>
    <mergeCell ref="C21:E21"/>
    <mergeCell ref="F21:G21"/>
    <mergeCell ref="O21:U21"/>
    <mergeCell ref="A5:A7"/>
    <mergeCell ref="T5:T7"/>
    <mergeCell ref="U5:U7"/>
    <mergeCell ref="A20:B21"/>
    <mergeCell ref="H20:M21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topLeftCell="A10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73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9">
        <v>1524049.8</v>
      </c>
      <c r="D4" s="9"/>
      <c r="E4" s="9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65">
        <v>1</v>
      </c>
      <c r="B8" s="21">
        <v>44096</v>
      </c>
      <c r="C8" s="40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65"/>
      <c r="B9" s="21"/>
      <c r="C9" s="108"/>
      <c r="D9" s="27">
        <v>15500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65">
        <v>2</v>
      </c>
      <c r="B10" s="21">
        <v>44126</v>
      </c>
      <c r="C10" s="40">
        <v>60000</v>
      </c>
      <c r="D10" s="27"/>
      <c r="E10" s="24" t="s">
        <v>52</v>
      </c>
      <c r="F10" s="25" t="s">
        <v>53</v>
      </c>
      <c r="G10" s="28"/>
      <c r="H10" s="26">
        <v>0.01</v>
      </c>
      <c r="I10" s="23">
        <v>3600</v>
      </c>
      <c r="J10" s="29"/>
      <c r="K10" s="65">
        <v>7200</v>
      </c>
      <c r="L10" s="65" t="s">
        <v>54</v>
      </c>
      <c r="M10" s="23"/>
      <c r="N10" s="67"/>
      <c r="O10" s="55"/>
      <c r="P10" s="9"/>
      <c r="Q10" s="95" t="s">
        <v>68</v>
      </c>
      <c r="R10" s="9">
        <v>443271.5</v>
      </c>
      <c r="S10" s="9">
        <v>200000</v>
      </c>
      <c r="T10" s="96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65"/>
      <c r="B11" s="21"/>
      <c r="C11" s="108">
        <v>300000</v>
      </c>
      <c r="D11" s="27"/>
      <c r="E11" s="24" t="s">
        <v>52</v>
      </c>
      <c r="F11" s="25" t="s">
        <v>53</v>
      </c>
      <c r="G11" s="29"/>
      <c r="H11" s="26"/>
      <c r="I11" s="23">
        <v>-3600</v>
      </c>
      <c r="J11" s="34" t="s">
        <v>57</v>
      </c>
      <c r="K11" s="68">
        <v>-7200</v>
      </c>
      <c r="L11" s="68"/>
      <c r="M11" s="23"/>
      <c r="N11" s="67"/>
      <c r="O11" s="69"/>
      <c r="P11" s="70"/>
      <c r="Q11" s="95" t="s">
        <v>69</v>
      </c>
      <c r="R11" s="9">
        <v>150000</v>
      </c>
      <c r="S11" s="9">
        <v>159900</v>
      </c>
      <c r="T11" s="96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65">
        <v>3</v>
      </c>
      <c r="B12" s="21">
        <v>44189</v>
      </c>
      <c r="C12" s="40">
        <v>600000</v>
      </c>
      <c r="D12" s="27"/>
      <c r="E12" s="24" t="s">
        <v>52</v>
      </c>
      <c r="F12" s="25" t="s">
        <v>53</v>
      </c>
      <c r="G12" s="29"/>
      <c r="H12" s="26">
        <v>0.01</v>
      </c>
      <c r="I12" s="23">
        <v>6000</v>
      </c>
      <c r="K12" s="65">
        <v>12000</v>
      </c>
      <c r="L12" s="65" t="s">
        <v>54</v>
      </c>
      <c r="M12" s="23"/>
      <c r="N12" s="67"/>
      <c r="O12" s="55"/>
      <c r="P12" s="9"/>
      <c r="Q12" s="95" t="s">
        <v>68</v>
      </c>
      <c r="R12" s="9">
        <v>443271.5</v>
      </c>
      <c r="S12" s="9">
        <v>443271.5</v>
      </c>
      <c r="T12" s="96">
        <v>243271.5</v>
      </c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23">
        <v>-6000</v>
      </c>
      <c r="J13" s="29" t="s">
        <v>57</v>
      </c>
      <c r="K13" s="68">
        <v>-12000</v>
      </c>
      <c r="L13" s="68"/>
      <c r="M13" s="23"/>
      <c r="N13" s="67"/>
      <c r="O13" s="71"/>
      <c r="P13" s="70"/>
      <c r="Q13" s="95" t="s">
        <v>70</v>
      </c>
      <c r="R13" s="9">
        <v>245950</v>
      </c>
      <c r="S13" s="9">
        <v>245950</v>
      </c>
      <c r="T13" s="96">
        <v>113243.8</v>
      </c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7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97" t="s">
        <v>71</v>
      </c>
      <c r="R14" s="9">
        <v>53484.7</v>
      </c>
      <c r="S14" s="9">
        <v>53484.7</v>
      </c>
      <c r="T14" s="96">
        <v>53484.7</v>
      </c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5" customHeight="1" spans="1:16384">
      <c r="A15" s="65"/>
      <c r="B15" s="31"/>
      <c r="C15" s="40"/>
      <c r="D15" s="32"/>
      <c r="E15" s="24"/>
      <c r="F15" s="24"/>
      <c r="G15" s="29"/>
      <c r="H15" s="26"/>
      <c r="I15" s="23"/>
      <c r="J15" s="29"/>
      <c r="K15" s="68"/>
      <c r="L15" s="68"/>
      <c r="M15" s="23"/>
      <c r="N15" s="67"/>
      <c r="O15" s="55"/>
      <c r="P15" s="9"/>
      <c r="Q15" s="95" t="s">
        <v>72</v>
      </c>
      <c r="R15" s="9">
        <v>190000</v>
      </c>
      <c r="S15" s="9">
        <v>190000</v>
      </c>
      <c r="T15" s="96">
        <v>190000</v>
      </c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3" customHeight="1" spans="1:16384">
      <c r="A16" s="65">
        <v>4</v>
      </c>
      <c r="B16" s="30">
        <v>44246</v>
      </c>
      <c r="C16" s="40">
        <v>100000</v>
      </c>
      <c r="D16" s="33"/>
      <c r="E16" s="24"/>
      <c r="F16" s="24"/>
      <c r="G16" s="28"/>
      <c r="H16" s="26">
        <v>0.01</v>
      </c>
      <c r="I16" s="23">
        <v>2640</v>
      </c>
      <c r="J16" s="23" t="s">
        <v>74</v>
      </c>
      <c r="K16" s="65">
        <v>5280.98</v>
      </c>
      <c r="L16" s="65" t="s">
        <v>75</v>
      </c>
      <c r="M16" s="23">
        <v>4500</v>
      </c>
      <c r="N16" s="67" t="s">
        <v>76</v>
      </c>
      <c r="O16" s="23"/>
      <c r="P16" s="67"/>
      <c r="Q16" s="97" t="s">
        <v>70</v>
      </c>
      <c r="R16" s="9">
        <v>245950</v>
      </c>
      <c r="S16" s="9">
        <v>245950</v>
      </c>
      <c r="T16" s="99">
        <v>68150</v>
      </c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5" customHeight="1" spans="1:16384">
      <c r="A17" s="65"/>
      <c r="B17" s="109"/>
      <c r="C17" s="40"/>
      <c r="D17" s="33"/>
      <c r="E17" s="34"/>
      <c r="F17" s="35"/>
      <c r="G17" s="36"/>
      <c r="H17" s="37"/>
      <c r="I17" s="23">
        <v>-2640</v>
      </c>
      <c r="J17" s="34" t="s">
        <v>77</v>
      </c>
      <c r="K17" s="23">
        <v>-5280.98</v>
      </c>
      <c r="L17" s="34" t="s">
        <v>77</v>
      </c>
      <c r="M17" s="23">
        <v>-4500</v>
      </c>
      <c r="N17" s="67" t="s">
        <v>77</v>
      </c>
      <c r="O17" s="23"/>
      <c r="P17" s="67"/>
      <c r="Q17" s="97" t="s">
        <v>78</v>
      </c>
      <c r="R17" s="9">
        <v>21000</v>
      </c>
      <c r="S17" s="9">
        <v>20000</v>
      </c>
      <c r="T17" s="99">
        <v>20000</v>
      </c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5" customHeight="1" spans="1:16384">
      <c r="A18" s="65"/>
      <c r="B18" s="109"/>
      <c r="C18" s="40"/>
      <c r="D18" s="33"/>
      <c r="E18" s="34"/>
      <c r="F18" s="35"/>
      <c r="G18" s="36"/>
      <c r="H18" s="37"/>
      <c r="I18" s="23"/>
      <c r="J18" s="34"/>
      <c r="K18" s="34">
        <v>16135</v>
      </c>
      <c r="L18" s="34" t="s">
        <v>79</v>
      </c>
      <c r="M18" s="23"/>
      <c r="N18" s="67"/>
      <c r="O18" s="23"/>
      <c r="P18" s="67"/>
      <c r="Q18" s="97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3" customHeight="1" spans="1:16384">
      <c r="A19" s="49">
        <v>5</v>
      </c>
      <c r="B19" s="50">
        <v>44274</v>
      </c>
      <c r="C19" s="51"/>
      <c r="D19" s="44">
        <v>-11165</v>
      </c>
      <c r="E19" s="46" t="s">
        <v>80</v>
      </c>
      <c r="F19" s="46" t="s">
        <v>81</v>
      </c>
      <c r="G19" s="47"/>
      <c r="H19" s="48"/>
      <c r="I19" s="72"/>
      <c r="J19" s="72"/>
      <c r="K19" s="73"/>
      <c r="L19" s="73"/>
      <c r="M19" s="72"/>
      <c r="N19" s="74"/>
      <c r="O19" s="72"/>
      <c r="P19" s="74"/>
      <c r="Q19" s="104"/>
      <c r="R19" s="102"/>
      <c r="S19" s="102"/>
      <c r="T19" s="103"/>
      <c r="U19" s="98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0" customHeight="1" spans="1:16384">
      <c r="A20" s="6" t="s">
        <v>59</v>
      </c>
      <c r="B20" s="6"/>
      <c r="C20" s="53">
        <f>SUM(C8:C19)</f>
        <v>1360000</v>
      </c>
      <c r="D20" s="54">
        <f>SUM(D8:D19)</f>
        <v>4335</v>
      </c>
      <c r="E20" s="55"/>
      <c r="F20" s="56"/>
      <c r="G20" s="56"/>
      <c r="H20" s="53" t="s">
        <v>60</v>
      </c>
      <c r="I20" s="55">
        <f>SUM(I8:I19)</f>
        <v>0</v>
      </c>
      <c r="J20" s="56"/>
      <c r="K20" s="55">
        <f>SUM(K8:K19)</f>
        <v>16135</v>
      </c>
      <c r="L20" s="55"/>
      <c r="M20" s="55">
        <f>SUM(M8:M19)</f>
        <v>0</v>
      </c>
      <c r="N20" s="53" t="s">
        <v>60</v>
      </c>
      <c r="O20" s="55">
        <f>SUM(O8:O19)</f>
        <v>0</v>
      </c>
      <c r="P20" s="53" t="s">
        <v>60</v>
      </c>
      <c r="Q20" s="53" t="s">
        <v>60</v>
      </c>
      <c r="R20" s="53"/>
      <c r="S20" s="53"/>
      <c r="T20" s="55">
        <f>SUM(T8:T19)</f>
        <v>1348200</v>
      </c>
      <c r="U20" s="105">
        <f>D20+C20-T20-I20-K20-M20-O20</f>
        <v>0</v>
      </c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0" customHeight="1" spans="1:16384">
      <c r="A21" s="57" t="s">
        <v>61</v>
      </c>
      <c r="B21" s="57"/>
      <c r="C21" s="57" t="s">
        <v>62</v>
      </c>
      <c r="D21" s="57"/>
      <c r="E21" s="57"/>
      <c r="F21" s="58">
        <f>O21</f>
        <v>11165</v>
      </c>
      <c r="G21" s="59"/>
      <c r="H21" s="60" t="s">
        <v>63</v>
      </c>
      <c r="I21" s="75"/>
      <c r="J21" s="75"/>
      <c r="K21" s="75"/>
      <c r="L21" s="75"/>
      <c r="M21" s="76"/>
      <c r="N21" s="57" t="s">
        <v>64</v>
      </c>
      <c r="O21" s="77">
        <v>11165</v>
      </c>
      <c r="P21" s="78"/>
      <c r="Q21" s="78"/>
      <c r="R21" s="78"/>
      <c r="S21" s="78"/>
      <c r="T21" s="78"/>
      <c r="U21" s="106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0" customHeight="1" spans="1:16384">
      <c r="A22" s="57"/>
      <c r="B22" s="57"/>
      <c r="C22" s="57" t="s">
        <v>65</v>
      </c>
      <c r="D22" s="57"/>
      <c r="E22" s="57"/>
      <c r="F22" s="58">
        <v>0</v>
      </c>
      <c r="G22" s="59"/>
      <c r="H22" s="61"/>
      <c r="I22" s="79"/>
      <c r="J22" s="79"/>
      <c r="K22" s="79"/>
      <c r="L22" s="79"/>
      <c r="M22" s="80"/>
      <c r="N22" s="57" t="s">
        <v>66</v>
      </c>
      <c r="O22" s="81">
        <f>O21</f>
        <v>11165</v>
      </c>
      <c r="P22" s="82"/>
      <c r="Q22" s="82"/>
      <c r="R22" s="82"/>
      <c r="S22" s="82"/>
      <c r="T22" s="82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spans="2:16384">
      <c r="B23" s="2"/>
      <c r="E23" s="3"/>
      <c r="F23" s="3"/>
      <c r="G23" s="3"/>
      <c r="I23" s="3"/>
      <c r="J23" s="3"/>
      <c r="M23" s="3"/>
      <c r="T23" s="3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spans="2:16384">
      <c r="B24" s="2"/>
      <c r="E24" s="3"/>
      <c r="F24" s="3"/>
      <c r="G24" s="3"/>
      <c r="I24" s="3"/>
      <c r="J24" s="3"/>
      <c r="M24" s="3"/>
      <c r="T24" s="3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spans="2:16384">
      <c r="B25" s="2"/>
      <c r="E25" s="3"/>
      <c r="F25" s="3"/>
      <c r="G25" s="3"/>
      <c r="I25" s="3"/>
      <c r="J25" s="3"/>
      <c r="M25" s="3"/>
      <c r="T25" s="3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spans="2:16384">
      <c r="B26" s="2"/>
      <c r="E26" s="3"/>
      <c r="F26" s="3"/>
      <c r="G26" s="3"/>
      <c r="I26" s="3"/>
      <c r="J26" s="3"/>
      <c r="M26" s="3"/>
      <c r="T26" s="3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spans="2:16384">
      <c r="B27" s="2"/>
      <c r="E27" s="3"/>
      <c r="F27" s="3"/>
      <c r="G27" s="3"/>
      <c r="I27" s="3"/>
      <c r="J27" s="3"/>
      <c r="M27" s="3"/>
      <c r="T27" s="3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6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0:B20"/>
    <mergeCell ref="C21:E21"/>
    <mergeCell ref="F21:G21"/>
    <mergeCell ref="O21:U21"/>
    <mergeCell ref="C22:E22"/>
    <mergeCell ref="F22:G22"/>
    <mergeCell ref="O22:U22"/>
    <mergeCell ref="A5:A7"/>
    <mergeCell ref="T5:T7"/>
    <mergeCell ref="U5:U7"/>
    <mergeCell ref="A21:B22"/>
    <mergeCell ref="H21:M22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3" workbookViewId="0">
      <selection activeCell="A13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73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9">
        <v>1524049.8</v>
      </c>
      <c r="D4" s="9"/>
      <c r="E4" s="9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65">
        <v>1</v>
      </c>
      <c r="B8" s="21">
        <v>44096</v>
      </c>
      <c r="C8" s="40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65"/>
      <c r="B9" s="21"/>
      <c r="C9" s="108"/>
      <c r="D9" s="27">
        <v>15500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65">
        <v>2</v>
      </c>
      <c r="B10" s="21">
        <v>44126</v>
      </c>
      <c r="C10" s="40">
        <v>60000</v>
      </c>
      <c r="D10" s="27"/>
      <c r="E10" s="24" t="s">
        <v>52</v>
      </c>
      <c r="F10" s="25" t="s">
        <v>53</v>
      </c>
      <c r="G10" s="28"/>
      <c r="H10" s="26">
        <v>0.01</v>
      </c>
      <c r="I10" s="23">
        <v>3600</v>
      </c>
      <c r="J10" s="29"/>
      <c r="K10" s="65">
        <v>7200</v>
      </c>
      <c r="L10" s="65" t="s">
        <v>54</v>
      </c>
      <c r="M10" s="23"/>
      <c r="N10" s="67"/>
      <c r="O10" s="55"/>
      <c r="P10" s="9"/>
      <c r="Q10" s="95" t="s">
        <v>68</v>
      </c>
      <c r="R10" s="9">
        <v>443271.5</v>
      </c>
      <c r="S10" s="9">
        <v>200000</v>
      </c>
      <c r="T10" s="96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65"/>
      <c r="B11" s="21"/>
      <c r="C11" s="108">
        <v>300000</v>
      </c>
      <c r="D11" s="27"/>
      <c r="E11" s="24" t="s">
        <v>52</v>
      </c>
      <c r="F11" s="25" t="s">
        <v>53</v>
      </c>
      <c r="G11" s="29"/>
      <c r="H11" s="26"/>
      <c r="I11" s="23">
        <v>-3600</v>
      </c>
      <c r="J11" s="34" t="s">
        <v>57</v>
      </c>
      <c r="K11" s="68">
        <v>-7200</v>
      </c>
      <c r="L11" s="68"/>
      <c r="M11" s="23"/>
      <c r="N11" s="67"/>
      <c r="O11" s="69"/>
      <c r="P11" s="70"/>
      <c r="Q11" s="95" t="s">
        <v>69</v>
      </c>
      <c r="R11" s="9">
        <v>150000</v>
      </c>
      <c r="S11" s="9">
        <v>159900</v>
      </c>
      <c r="T11" s="96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65">
        <v>3</v>
      </c>
      <c r="B12" s="21">
        <v>44189</v>
      </c>
      <c r="C12" s="40">
        <v>600000</v>
      </c>
      <c r="D12" s="27"/>
      <c r="E12" s="24" t="s">
        <v>52</v>
      </c>
      <c r="F12" s="25" t="s">
        <v>53</v>
      </c>
      <c r="G12" s="29"/>
      <c r="H12" s="26">
        <v>0.01</v>
      </c>
      <c r="I12" s="23">
        <v>6000</v>
      </c>
      <c r="K12" s="65">
        <v>12000</v>
      </c>
      <c r="L12" s="65" t="s">
        <v>54</v>
      </c>
      <c r="M12" s="23"/>
      <c r="N12" s="67"/>
      <c r="O12" s="55"/>
      <c r="P12" s="9"/>
      <c r="Q12" s="95" t="s">
        <v>68</v>
      </c>
      <c r="R12" s="9">
        <v>443271.5</v>
      </c>
      <c r="S12" s="9">
        <v>443271.5</v>
      </c>
      <c r="T12" s="96">
        <v>243271.5</v>
      </c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65"/>
      <c r="B13" s="21"/>
      <c r="C13" s="40"/>
      <c r="D13" s="27"/>
      <c r="E13" s="24"/>
      <c r="F13" s="24"/>
      <c r="G13" s="29"/>
      <c r="H13" s="26"/>
      <c r="I13" s="23">
        <v>-6000</v>
      </c>
      <c r="J13" s="29" t="s">
        <v>57</v>
      </c>
      <c r="K13" s="68">
        <v>-12000</v>
      </c>
      <c r="L13" s="68"/>
      <c r="M13" s="23"/>
      <c r="N13" s="67"/>
      <c r="O13" s="71"/>
      <c r="P13" s="70"/>
      <c r="Q13" s="95" t="s">
        <v>70</v>
      </c>
      <c r="R13" s="9">
        <v>245950</v>
      </c>
      <c r="S13" s="9">
        <v>245950</v>
      </c>
      <c r="T13" s="96">
        <v>113243.8</v>
      </c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7" customHeight="1" spans="1:16384">
      <c r="A14" s="65"/>
      <c r="B14" s="30"/>
      <c r="C14" s="40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97" t="s">
        <v>71</v>
      </c>
      <c r="R14" s="9">
        <v>53484.7</v>
      </c>
      <c r="S14" s="9">
        <v>53484.7</v>
      </c>
      <c r="T14" s="96">
        <v>53484.7</v>
      </c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5" customHeight="1" spans="1:16384">
      <c r="A15" s="65"/>
      <c r="B15" s="31"/>
      <c r="C15" s="40"/>
      <c r="D15" s="32"/>
      <c r="E15" s="24"/>
      <c r="F15" s="24"/>
      <c r="G15" s="29"/>
      <c r="H15" s="26"/>
      <c r="I15" s="23"/>
      <c r="J15" s="29"/>
      <c r="K15" s="68"/>
      <c r="L15" s="68"/>
      <c r="M15" s="23"/>
      <c r="N15" s="67"/>
      <c r="O15" s="55"/>
      <c r="P15" s="9"/>
      <c r="Q15" s="95" t="s">
        <v>72</v>
      </c>
      <c r="R15" s="9">
        <v>190000</v>
      </c>
      <c r="S15" s="9">
        <v>190000</v>
      </c>
      <c r="T15" s="96">
        <v>190000</v>
      </c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3" customHeight="1" spans="1:16384">
      <c r="A16" s="65">
        <v>4</v>
      </c>
      <c r="B16" s="30">
        <v>44246</v>
      </c>
      <c r="C16" s="40">
        <v>100000</v>
      </c>
      <c r="D16" s="33"/>
      <c r="E16" s="24"/>
      <c r="F16" s="24"/>
      <c r="G16" s="28"/>
      <c r="H16" s="26">
        <v>0.01</v>
      </c>
      <c r="I16" s="23">
        <v>2640</v>
      </c>
      <c r="J16" s="23" t="s">
        <v>74</v>
      </c>
      <c r="K16" s="65">
        <v>5280.98</v>
      </c>
      <c r="L16" s="65" t="s">
        <v>75</v>
      </c>
      <c r="M16" s="23">
        <v>4500</v>
      </c>
      <c r="N16" s="67" t="s">
        <v>76</v>
      </c>
      <c r="O16" s="23"/>
      <c r="P16" s="67"/>
      <c r="Q16" s="97" t="s">
        <v>70</v>
      </c>
      <c r="R16" s="9">
        <v>245950</v>
      </c>
      <c r="S16" s="9">
        <v>245950</v>
      </c>
      <c r="T16" s="99">
        <v>68150</v>
      </c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5" customHeight="1" spans="1:16384">
      <c r="A17" s="65"/>
      <c r="B17" s="109"/>
      <c r="C17" s="40"/>
      <c r="D17" s="33"/>
      <c r="E17" s="34"/>
      <c r="F17" s="35"/>
      <c r="G17" s="36"/>
      <c r="H17" s="37"/>
      <c r="I17" s="23">
        <v>-2640</v>
      </c>
      <c r="J17" s="34" t="s">
        <v>77</v>
      </c>
      <c r="K17" s="23">
        <v>-5280.98</v>
      </c>
      <c r="L17" s="34" t="s">
        <v>77</v>
      </c>
      <c r="M17" s="23">
        <v>-4500</v>
      </c>
      <c r="N17" s="67" t="s">
        <v>77</v>
      </c>
      <c r="O17" s="23"/>
      <c r="P17" s="67"/>
      <c r="Q17" s="97" t="s">
        <v>78</v>
      </c>
      <c r="R17" s="9">
        <v>21000</v>
      </c>
      <c r="S17" s="9">
        <v>20000</v>
      </c>
      <c r="T17" s="99">
        <v>20000</v>
      </c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5" customHeight="1" spans="1:16384">
      <c r="A18" s="65"/>
      <c r="B18" s="109"/>
      <c r="C18" s="40"/>
      <c r="D18" s="33"/>
      <c r="E18" s="34"/>
      <c r="F18" s="35"/>
      <c r="G18" s="36"/>
      <c r="H18" s="37"/>
      <c r="I18" s="23"/>
      <c r="J18" s="34"/>
      <c r="K18" s="34">
        <v>16135</v>
      </c>
      <c r="L18" s="34" t="s">
        <v>79</v>
      </c>
      <c r="M18" s="23"/>
      <c r="N18" s="67"/>
      <c r="O18" s="23"/>
      <c r="P18" s="67"/>
      <c r="Q18" s="97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3" customHeight="1" spans="1:16384">
      <c r="A19" s="65">
        <v>5</v>
      </c>
      <c r="B19" s="109">
        <v>44274</v>
      </c>
      <c r="C19" s="40"/>
      <c r="D19" s="33">
        <v>-11165</v>
      </c>
      <c r="E19" s="25" t="s">
        <v>80</v>
      </c>
      <c r="F19" s="25" t="s">
        <v>81</v>
      </c>
      <c r="G19" s="36"/>
      <c r="H19" s="39"/>
      <c r="I19" s="23"/>
      <c r="J19" s="23"/>
      <c r="K19" s="68"/>
      <c r="L19" s="68"/>
      <c r="M19" s="23"/>
      <c r="N19" s="67"/>
      <c r="O19" s="23"/>
      <c r="P19" s="67"/>
      <c r="Q19" s="100"/>
      <c r="R19" s="9"/>
      <c r="S19" s="9"/>
      <c r="T19" s="99"/>
      <c r="U19" s="98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3" customHeight="1" spans="1:16384">
      <c r="A20" s="49">
        <v>6</v>
      </c>
      <c r="B20" s="50">
        <v>44457</v>
      </c>
      <c r="C20" s="51">
        <v>110000</v>
      </c>
      <c r="D20" s="44"/>
      <c r="E20" s="45" t="s">
        <v>52</v>
      </c>
      <c r="F20" s="46" t="s">
        <v>53</v>
      </c>
      <c r="G20" s="47"/>
      <c r="H20" s="48"/>
      <c r="I20" s="72">
        <v>0</v>
      </c>
      <c r="J20" s="72"/>
      <c r="K20" s="73">
        <v>0</v>
      </c>
      <c r="L20" s="73"/>
      <c r="M20" s="72"/>
      <c r="N20" s="74"/>
      <c r="O20" s="72"/>
      <c r="P20" s="74"/>
      <c r="Q20" s="101" t="s">
        <v>70</v>
      </c>
      <c r="R20" s="102">
        <v>245950</v>
      </c>
      <c r="S20" s="102"/>
      <c r="T20" s="103">
        <v>20000</v>
      </c>
      <c r="U20" s="98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49"/>
      <c r="B21" s="50"/>
      <c r="C21" s="51"/>
      <c r="D21" s="44"/>
      <c r="E21" s="46"/>
      <c r="F21" s="46"/>
      <c r="G21" s="47"/>
      <c r="H21" s="48"/>
      <c r="I21" s="72"/>
      <c r="J21" s="72"/>
      <c r="K21" s="73"/>
      <c r="L21" s="73"/>
      <c r="M21" s="72"/>
      <c r="N21" s="74"/>
      <c r="O21" s="72"/>
      <c r="P21" s="74"/>
      <c r="Q21" s="101" t="s">
        <v>82</v>
      </c>
      <c r="R21" s="102">
        <v>90060</v>
      </c>
      <c r="S21" s="102"/>
      <c r="T21" s="103">
        <v>90000</v>
      </c>
      <c r="U21" s="98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3" customHeight="1" spans="1:16384">
      <c r="A22" s="49"/>
      <c r="B22" s="50"/>
      <c r="C22" s="51"/>
      <c r="D22" s="44"/>
      <c r="E22" s="46"/>
      <c r="F22" s="46"/>
      <c r="G22" s="47"/>
      <c r="H22" s="48"/>
      <c r="I22" s="72"/>
      <c r="J22" s="72"/>
      <c r="K22" s="73"/>
      <c r="L22" s="73"/>
      <c r="M22" s="72"/>
      <c r="N22" s="74"/>
      <c r="O22" s="72"/>
      <c r="P22" s="74"/>
      <c r="Q22" s="104"/>
      <c r="R22" s="102"/>
      <c r="S22" s="102"/>
      <c r="T22" s="103"/>
      <c r="U22" s="98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3" customHeight="1" spans="1:16384">
      <c r="A23" s="49"/>
      <c r="B23" s="50"/>
      <c r="C23" s="51"/>
      <c r="D23" s="44"/>
      <c r="E23" s="46"/>
      <c r="F23" s="46"/>
      <c r="G23" s="47"/>
      <c r="H23" s="48"/>
      <c r="I23" s="72"/>
      <c r="J23" s="72"/>
      <c r="K23" s="73"/>
      <c r="L23" s="73"/>
      <c r="M23" s="72"/>
      <c r="N23" s="74"/>
      <c r="O23" s="72"/>
      <c r="P23" s="74"/>
      <c r="Q23" s="104"/>
      <c r="R23" s="102"/>
      <c r="S23" s="102"/>
      <c r="T23" s="103"/>
      <c r="U23" s="98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3" customHeight="1" spans="1:16384">
      <c r="A24" s="49"/>
      <c r="B24" s="50"/>
      <c r="C24" s="51"/>
      <c r="D24" s="44"/>
      <c r="E24" s="46"/>
      <c r="F24" s="46"/>
      <c r="G24" s="47"/>
      <c r="H24" s="48"/>
      <c r="I24" s="72"/>
      <c r="J24" s="72"/>
      <c r="K24" s="73"/>
      <c r="L24" s="73"/>
      <c r="M24" s="72"/>
      <c r="N24" s="74"/>
      <c r="O24" s="72"/>
      <c r="P24" s="74"/>
      <c r="Q24" s="104"/>
      <c r="R24" s="102"/>
      <c r="S24" s="102"/>
      <c r="T24" s="103"/>
      <c r="U24" s="98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59</v>
      </c>
      <c r="B25" s="6"/>
      <c r="C25" s="53">
        <f>SUM(C8:C24)</f>
        <v>1470000</v>
      </c>
      <c r="D25" s="54">
        <f>SUM(D8:D24)</f>
        <v>4335</v>
      </c>
      <c r="E25" s="55"/>
      <c r="F25" s="56"/>
      <c r="G25" s="56"/>
      <c r="H25" s="53" t="s">
        <v>60</v>
      </c>
      <c r="I25" s="55">
        <f>SUM(I8:I24)</f>
        <v>0</v>
      </c>
      <c r="J25" s="56"/>
      <c r="K25" s="55">
        <f>SUM(K8:K24)</f>
        <v>16135</v>
      </c>
      <c r="L25" s="55"/>
      <c r="M25" s="55">
        <f>SUM(M8:M24)</f>
        <v>0</v>
      </c>
      <c r="N25" s="53" t="s">
        <v>60</v>
      </c>
      <c r="O25" s="55">
        <f>SUM(O8:O24)</f>
        <v>0</v>
      </c>
      <c r="P25" s="53" t="s">
        <v>60</v>
      </c>
      <c r="Q25" s="53" t="s">
        <v>60</v>
      </c>
      <c r="R25" s="53"/>
      <c r="S25" s="53"/>
      <c r="T25" s="55">
        <f>SUM(T8:T24)</f>
        <v>1458200</v>
      </c>
      <c r="U25" s="10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61</v>
      </c>
      <c r="B26" s="57"/>
      <c r="C26" s="57" t="s">
        <v>62</v>
      </c>
      <c r="D26" s="57"/>
      <c r="E26" s="57"/>
      <c r="F26" s="58">
        <f>O26</f>
        <v>110000</v>
      </c>
      <c r="G26" s="59"/>
      <c r="H26" s="60" t="s">
        <v>63</v>
      </c>
      <c r="I26" s="75"/>
      <c r="J26" s="75"/>
      <c r="K26" s="75"/>
      <c r="L26" s="75"/>
      <c r="M26" s="76"/>
      <c r="N26" s="57" t="s">
        <v>64</v>
      </c>
      <c r="O26" s="77">
        <v>110000</v>
      </c>
      <c r="P26" s="78"/>
      <c r="Q26" s="78"/>
      <c r="R26" s="78"/>
      <c r="S26" s="78"/>
      <c r="T26" s="78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65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66</v>
      </c>
      <c r="O27" s="81">
        <f>O26</f>
        <v>110000</v>
      </c>
      <c r="P27" s="82"/>
      <c r="Q27" s="82"/>
      <c r="R27" s="82"/>
      <c r="S27" s="82"/>
      <c r="T27" s="82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15" workbookViewId="0">
      <selection activeCell="S23" sqref="S23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34.675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3"/>
      <c r="J2" s="7"/>
      <c r="K2" s="7"/>
      <c r="L2" s="7"/>
      <c r="M2" s="7"/>
      <c r="N2" s="7"/>
      <c r="O2" s="64" t="s">
        <v>4</v>
      </c>
      <c r="P2" s="64"/>
      <c r="Q2" s="83">
        <v>12502</v>
      </c>
      <c r="R2" s="66" t="s">
        <v>5</v>
      </c>
      <c r="S2" s="66"/>
      <c r="T2" s="84" t="s">
        <v>6</v>
      </c>
      <c r="U2" s="8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7</v>
      </c>
      <c r="B3" s="6"/>
      <c r="C3" s="9">
        <v>1484913.3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65" t="s">
        <v>73</v>
      </c>
      <c r="K3" s="65"/>
      <c r="L3" s="65"/>
      <c r="M3" s="65"/>
      <c r="N3" s="65"/>
      <c r="O3" s="6" t="s">
        <v>12</v>
      </c>
      <c r="P3" s="6"/>
      <c r="Q3" s="65" t="s">
        <v>13</v>
      </c>
      <c r="R3" s="85" t="s">
        <v>14</v>
      </c>
      <c r="S3" s="86"/>
      <c r="T3" s="87" t="s">
        <v>15</v>
      </c>
      <c r="U3" s="87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9">
        <v>1524049.8</v>
      </c>
      <c r="D4" s="9"/>
      <c r="E4" s="9"/>
      <c r="F4" s="9" t="s">
        <v>17</v>
      </c>
      <c r="G4" s="11"/>
      <c r="H4" s="6" t="s">
        <v>18</v>
      </c>
      <c r="I4" s="6"/>
      <c r="J4" s="65" t="s">
        <v>19</v>
      </c>
      <c r="K4" s="65"/>
      <c r="L4" s="65"/>
      <c r="M4" s="65"/>
      <c r="N4" s="65"/>
      <c r="O4" s="6" t="s">
        <v>20</v>
      </c>
      <c r="P4" s="6"/>
      <c r="Q4" s="67" t="s">
        <v>21</v>
      </c>
      <c r="R4" s="9" t="s">
        <v>22</v>
      </c>
      <c r="S4" s="67" t="s">
        <v>23</v>
      </c>
      <c r="T4" s="88" t="s">
        <v>24</v>
      </c>
      <c r="U4" s="89" t="s">
        <v>23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2" t="s">
        <v>26</v>
      </c>
      <c r="C5" s="13"/>
      <c r="D5" s="13"/>
      <c r="E5" s="13"/>
      <c r="F5" s="14"/>
      <c r="G5" s="15" t="s">
        <v>27</v>
      </c>
      <c r="H5" s="12" t="s">
        <v>26</v>
      </c>
      <c r="I5" s="13"/>
      <c r="J5" s="14"/>
      <c r="K5" s="12" t="s">
        <v>28</v>
      </c>
      <c r="L5" s="13"/>
      <c r="M5" s="12" t="s">
        <v>29</v>
      </c>
      <c r="N5" s="14"/>
      <c r="O5" s="12" t="s">
        <v>30</v>
      </c>
      <c r="P5" s="14"/>
      <c r="Q5" s="90" t="s">
        <v>31</v>
      </c>
      <c r="R5" s="91"/>
      <c r="S5" s="91"/>
      <c r="T5" s="88" t="s">
        <v>32</v>
      </c>
      <c r="U5" s="92" t="s">
        <v>33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34</v>
      </c>
      <c r="C6" s="17"/>
      <c r="D6" s="17"/>
      <c r="E6" s="17"/>
      <c r="F6" s="18"/>
      <c r="G6" s="6"/>
      <c r="H6" s="16" t="s">
        <v>35</v>
      </c>
      <c r="I6" s="17"/>
      <c r="J6" s="18"/>
      <c r="K6" s="16" t="s">
        <v>36</v>
      </c>
      <c r="L6" s="17"/>
      <c r="M6" s="16" t="s">
        <v>37</v>
      </c>
      <c r="N6" s="18"/>
      <c r="O6" s="16" t="s">
        <v>38</v>
      </c>
      <c r="P6" s="18"/>
      <c r="Q6" s="93" t="s">
        <v>39</v>
      </c>
      <c r="R6" s="94"/>
      <c r="S6" s="94"/>
      <c r="T6" s="88"/>
      <c r="U6" s="92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19" t="s">
        <v>45</v>
      </c>
      <c r="H7" s="6" t="s">
        <v>46</v>
      </c>
      <c r="I7" s="9" t="s">
        <v>47</v>
      </c>
      <c r="J7" s="9" t="s">
        <v>48</v>
      </c>
      <c r="K7" s="66" t="s">
        <v>47</v>
      </c>
      <c r="L7" s="66" t="s">
        <v>48</v>
      </c>
      <c r="M7" s="9" t="s">
        <v>47</v>
      </c>
      <c r="N7" s="6" t="s">
        <v>48</v>
      </c>
      <c r="O7" s="6" t="s">
        <v>47</v>
      </c>
      <c r="P7" s="6" t="s">
        <v>48</v>
      </c>
      <c r="Q7" s="9" t="s">
        <v>49</v>
      </c>
      <c r="R7" s="9" t="s">
        <v>50</v>
      </c>
      <c r="S7" s="9" t="s">
        <v>51</v>
      </c>
      <c r="T7" s="88"/>
      <c r="U7" s="92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0">
        <v>1</v>
      </c>
      <c r="B8" s="21">
        <v>44096</v>
      </c>
      <c r="C8" s="22">
        <v>300000</v>
      </c>
      <c r="D8" s="23"/>
      <c r="E8" s="24" t="s">
        <v>52</v>
      </c>
      <c r="F8" s="25" t="s">
        <v>53</v>
      </c>
      <c r="G8" s="23"/>
      <c r="H8" s="26">
        <v>0.01</v>
      </c>
      <c r="I8" s="23">
        <f>300000*0.01</f>
        <v>3000</v>
      </c>
      <c r="J8" s="34"/>
      <c r="K8" s="65">
        <v>6000</v>
      </c>
      <c r="L8" s="65" t="s">
        <v>54</v>
      </c>
      <c r="M8" s="23"/>
      <c r="N8" s="67"/>
      <c r="O8" s="55"/>
      <c r="P8" s="9"/>
      <c r="Q8" s="95" t="s">
        <v>55</v>
      </c>
      <c r="R8" s="9">
        <v>169650</v>
      </c>
      <c r="S8" s="9">
        <v>169650</v>
      </c>
      <c r="T8" s="96">
        <v>169650</v>
      </c>
      <c r="U8" s="68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2"/>
      <c r="D9" s="27">
        <v>15500</v>
      </c>
      <c r="E9" s="25" t="s">
        <v>56</v>
      </c>
      <c r="F9" s="24" t="s">
        <v>53</v>
      </c>
      <c r="G9" s="28"/>
      <c r="H9" s="26"/>
      <c r="I9" s="23">
        <v>-3000</v>
      </c>
      <c r="J9" s="34" t="s">
        <v>57</v>
      </c>
      <c r="K9" s="68">
        <v>-6000</v>
      </c>
      <c r="L9" s="68"/>
      <c r="M9" s="23"/>
      <c r="N9" s="67"/>
      <c r="O9" s="55"/>
      <c r="P9" s="9"/>
      <c r="Q9" s="95" t="s">
        <v>58</v>
      </c>
      <c r="R9" s="9">
        <v>130500</v>
      </c>
      <c r="S9" s="9">
        <v>130500</v>
      </c>
      <c r="T9" s="96">
        <v>130500</v>
      </c>
      <c r="U9" s="68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9" customHeight="1" spans="1:16384">
      <c r="A10" s="20">
        <v>2</v>
      </c>
      <c r="B10" s="21">
        <v>44126</v>
      </c>
      <c r="C10" s="22">
        <v>60000</v>
      </c>
      <c r="D10" s="27"/>
      <c r="E10" s="24" t="s">
        <v>52</v>
      </c>
      <c r="F10" s="25" t="s">
        <v>53</v>
      </c>
      <c r="G10" s="28"/>
      <c r="H10" s="26">
        <v>0.01</v>
      </c>
      <c r="I10" s="23">
        <v>3600</v>
      </c>
      <c r="J10" s="29"/>
      <c r="K10" s="65">
        <v>7200</v>
      </c>
      <c r="L10" s="65" t="s">
        <v>54</v>
      </c>
      <c r="M10" s="23"/>
      <c r="N10" s="67"/>
      <c r="O10" s="55"/>
      <c r="P10" s="9"/>
      <c r="Q10" s="95" t="s">
        <v>68</v>
      </c>
      <c r="R10" s="9">
        <v>443271.5</v>
      </c>
      <c r="S10" s="9">
        <v>200000</v>
      </c>
      <c r="T10" s="96">
        <v>200000</v>
      </c>
      <c r="U10" s="68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/>
      <c r="B11" s="21"/>
      <c r="C11" s="22">
        <v>300000</v>
      </c>
      <c r="D11" s="27"/>
      <c r="E11" s="24" t="s">
        <v>52</v>
      </c>
      <c r="F11" s="25" t="s">
        <v>53</v>
      </c>
      <c r="G11" s="29"/>
      <c r="H11" s="26"/>
      <c r="I11" s="23">
        <v>-3600</v>
      </c>
      <c r="J11" s="34" t="s">
        <v>57</v>
      </c>
      <c r="K11" s="68">
        <v>-7200</v>
      </c>
      <c r="L11" s="68"/>
      <c r="M11" s="23"/>
      <c r="N11" s="67"/>
      <c r="O11" s="69"/>
      <c r="P11" s="70"/>
      <c r="Q11" s="95" t="s">
        <v>69</v>
      </c>
      <c r="R11" s="9">
        <v>150000</v>
      </c>
      <c r="S11" s="9">
        <v>159900</v>
      </c>
      <c r="T11" s="96">
        <v>159900</v>
      </c>
      <c r="U11" s="68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2" customHeight="1" spans="1:16384">
      <c r="A12" s="20">
        <v>3</v>
      </c>
      <c r="B12" s="21">
        <v>44189</v>
      </c>
      <c r="C12" s="22">
        <v>600000</v>
      </c>
      <c r="D12" s="27"/>
      <c r="E12" s="24" t="s">
        <v>52</v>
      </c>
      <c r="F12" s="25" t="s">
        <v>53</v>
      </c>
      <c r="G12" s="29"/>
      <c r="H12" s="26">
        <v>0.01</v>
      </c>
      <c r="I12" s="23">
        <v>6000</v>
      </c>
      <c r="K12" s="65">
        <v>12000</v>
      </c>
      <c r="L12" s="65" t="s">
        <v>54</v>
      </c>
      <c r="M12" s="23"/>
      <c r="N12" s="67"/>
      <c r="O12" s="55"/>
      <c r="P12" s="9"/>
      <c r="Q12" s="95" t="s">
        <v>68</v>
      </c>
      <c r="R12" s="9">
        <v>443271.5</v>
      </c>
      <c r="S12" s="9">
        <v>443271.5</v>
      </c>
      <c r="T12" s="96">
        <v>243271.5</v>
      </c>
      <c r="U12" s="68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7"/>
      <c r="E13" s="24"/>
      <c r="F13" s="24"/>
      <c r="G13" s="29"/>
      <c r="H13" s="26"/>
      <c r="I13" s="23">
        <v>-6000</v>
      </c>
      <c r="J13" s="29" t="s">
        <v>57</v>
      </c>
      <c r="K13" s="68">
        <v>-12000</v>
      </c>
      <c r="L13" s="68"/>
      <c r="M13" s="23"/>
      <c r="N13" s="67"/>
      <c r="O13" s="71"/>
      <c r="P13" s="70"/>
      <c r="Q13" s="95" t="s">
        <v>70</v>
      </c>
      <c r="R13" s="9">
        <v>245950</v>
      </c>
      <c r="S13" s="9">
        <v>245950</v>
      </c>
      <c r="T13" s="96">
        <v>113243.8</v>
      </c>
      <c r="U13" s="68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7" customHeight="1" spans="1:16384">
      <c r="A14" s="20"/>
      <c r="B14" s="30"/>
      <c r="C14" s="22"/>
      <c r="D14" s="27"/>
      <c r="E14" s="24"/>
      <c r="F14" s="24"/>
      <c r="G14" s="29"/>
      <c r="H14" s="26"/>
      <c r="I14" s="23"/>
      <c r="J14" s="29"/>
      <c r="K14" s="65"/>
      <c r="L14" s="65"/>
      <c r="M14" s="23"/>
      <c r="N14" s="67"/>
      <c r="O14" s="55"/>
      <c r="P14" s="9"/>
      <c r="Q14" s="97" t="s">
        <v>71</v>
      </c>
      <c r="R14" s="9">
        <v>53484.7</v>
      </c>
      <c r="S14" s="9">
        <v>53484.7</v>
      </c>
      <c r="T14" s="96">
        <v>53484.7</v>
      </c>
      <c r="U14" s="98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5" customHeight="1" spans="1:16384">
      <c r="A15" s="20"/>
      <c r="B15" s="31"/>
      <c r="C15" s="22"/>
      <c r="D15" s="32"/>
      <c r="E15" s="24"/>
      <c r="F15" s="24"/>
      <c r="G15" s="29"/>
      <c r="H15" s="26"/>
      <c r="I15" s="23"/>
      <c r="J15" s="29"/>
      <c r="K15" s="68"/>
      <c r="L15" s="68"/>
      <c r="M15" s="23"/>
      <c r="N15" s="67"/>
      <c r="O15" s="55"/>
      <c r="P15" s="9"/>
      <c r="Q15" s="95" t="s">
        <v>72</v>
      </c>
      <c r="R15" s="9">
        <v>190000</v>
      </c>
      <c r="S15" s="9">
        <v>190000</v>
      </c>
      <c r="T15" s="96">
        <v>190000</v>
      </c>
      <c r="U15" s="98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3" customHeight="1" spans="1:16384">
      <c r="A16" s="20">
        <v>4</v>
      </c>
      <c r="B16" s="30">
        <v>44246</v>
      </c>
      <c r="C16" s="22">
        <v>100000</v>
      </c>
      <c r="D16" s="33"/>
      <c r="E16" s="24"/>
      <c r="F16" s="24"/>
      <c r="G16" s="28"/>
      <c r="H16" s="26">
        <v>0.01</v>
      </c>
      <c r="I16" s="23">
        <v>2640</v>
      </c>
      <c r="J16" s="23" t="s">
        <v>74</v>
      </c>
      <c r="K16" s="65">
        <v>5280.98</v>
      </c>
      <c r="L16" s="65" t="s">
        <v>75</v>
      </c>
      <c r="M16" s="23">
        <v>4500</v>
      </c>
      <c r="N16" s="67" t="s">
        <v>76</v>
      </c>
      <c r="O16" s="23"/>
      <c r="P16" s="67"/>
      <c r="Q16" s="97" t="s">
        <v>70</v>
      </c>
      <c r="R16" s="9">
        <v>245950</v>
      </c>
      <c r="S16" s="9">
        <v>245950</v>
      </c>
      <c r="T16" s="99">
        <v>68150</v>
      </c>
      <c r="U16" s="98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5" customHeight="1" spans="1:16384">
      <c r="A17" s="20"/>
      <c r="B17" s="31"/>
      <c r="C17" s="22"/>
      <c r="D17" s="33"/>
      <c r="E17" s="34"/>
      <c r="F17" s="35"/>
      <c r="G17" s="36"/>
      <c r="H17" s="37"/>
      <c r="I17" s="23">
        <v>-2640</v>
      </c>
      <c r="J17" s="34" t="s">
        <v>77</v>
      </c>
      <c r="K17" s="23">
        <v>-5280.98</v>
      </c>
      <c r="L17" s="34" t="s">
        <v>77</v>
      </c>
      <c r="M17" s="23">
        <v>-4500</v>
      </c>
      <c r="N17" s="67" t="s">
        <v>77</v>
      </c>
      <c r="O17" s="23"/>
      <c r="P17" s="67"/>
      <c r="Q17" s="97" t="s">
        <v>78</v>
      </c>
      <c r="R17" s="9">
        <v>21000</v>
      </c>
      <c r="S17" s="9">
        <v>20000</v>
      </c>
      <c r="T17" s="99">
        <v>20000</v>
      </c>
      <c r="U17" s="98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45" customHeight="1" spans="1:16384">
      <c r="A18" s="20"/>
      <c r="B18" s="31"/>
      <c r="C18" s="22"/>
      <c r="D18" s="33"/>
      <c r="E18" s="34"/>
      <c r="F18" s="35"/>
      <c r="G18" s="36"/>
      <c r="H18" s="37"/>
      <c r="I18" s="23"/>
      <c r="J18" s="34"/>
      <c r="K18" s="34">
        <v>16135</v>
      </c>
      <c r="L18" s="34" t="s">
        <v>79</v>
      </c>
      <c r="M18" s="23"/>
      <c r="N18" s="67"/>
      <c r="O18" s="23"/>
      <c r="P18" s="67"/>
      <c r="Q18" s="97"/>
      <c r="R18" s="9"/>
      <c r="S18" s="9"/>
      <c r="T18" s="99"/>
      <c r="U18" s="98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3" customHeight="1" spans="1:16384">
      <c r="A19" s="20">
        <v>5</v>
      </c>
      <c r="B19" s="31">
        <v>44274</v>
      </c>
      <c r="C19" s="22"/>
      <c r="D19" s="38">
        <v>-11165</v>
      </c>
      <c r="E19" s="25" t="s">
        <v>80</v>
      </c>
      <c r="F19" s="25" t="s">
        <v>81</v>
      </c>
      <c r="G19" s="36"/>
      <c r="H19" s="39"/>
      <c r="I19" s="23"/>
      <c r="J19" s="23"/>
      <c r="K19" s="68"/>
      <c r="L19" s="68"/>
      <c r="M19" s="23"/>
      <c r="N19" s="67"/>
      <c r="O19" s="23"/>
      <c r="P19" s="67"/>
      <c r="Q19" s="100"/>
      <c r="R19" s="9"/>
      <c r="S19" s="9"/>
      <c r="T19" s="99"/>
      <c r="U19" s="98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43" customHeight="1" spans="1:16384">
      <c r="A20" s="20">
        <v>6</v>
      </c>
      <c r="B20" s="31">
        <v>44457</v>
      </c>
      <c r="C20" s="22">
        <v>110000</v>
      </c>
      <c r="D20" s="33"/>
      <c r="E20" s="24" t="s">
        <v>52</v>
      </c>
      <c r="F20" s="25" t="s">
        <v>53</v>
      </c>
      <c r="G20" s="36"/>
      <c r="H20" s="39"/>
      <c r="I20" s="23">
        <v>0</v>
      </c>
      <c r="J20" s="23"/>
      <c r="K20" s="68">
        <v>0</v>
      </c>
      <c r="L20" s="68"/>
      <c r="M20" s="23"/>
      <c r="N20" s="67"/>
      <c r="O20" s="23"/>
      <c r="P20" s="67"/>
      <c r="Q20" s="97" t="s">
        <v>70</v>
      </c>
      <c r="R20" s="9">
        <v>245950</v>
      </c>
      <c r="S20" s="9"/>
      <c r="T20" s="99">
        <v>20000</v>
      </c>
      <c r="U20" s="98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2" customHeight="1" spans="1:16384">
      <c r="A21" s="20"/>
      <c r="B21" s="31"/>
      <c r="C21" s="40"/>
      <c r="D21" s="33"/>
      <c r="E21" s="25"/>
      <c r="F21" s="25"/>
      <c r="G21" s="36"/>
      <c r="H21" s="39"/>
      <c r="I21" s="23"/>
      <c r="J21" s="23"/>
      <c r="K21" s="68"/>
      <c r="L21" s="68"/>
      <c r="M21" s="23"/>
      <c r="N21" s="67"/>
      <c r="O21" s="23"/>
      <c r="P21" s="67"/>
      <c r="Q21" s="97" t="s">
        <v>82</v>
      </c>
      <c r="R21" s="9">
        <v>90060</v>
      </c>
      <c r="S21" s="9"/>
      <c r="T21" s="99">
        <v>90000</v>
      </c>
      <c r="U21" s="98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42" customHeight="1" spans="1:16384">
      <c r="A22" s="41">
        <v>7</v>
      </c>
      <c r="B22" s="42">
        <v>44946</v>
      </c>
      <c r="C22" s="43">
        <v>54049.8</v>
      </c>
      <c r="D22" s="44"/>
      <c r="E22" s="45" t="s">
        <v>52</v>
      </c>
      <c r="F22" s="46" t="s">
        <v>53</v>
      </c>
      <c r="G22" s="47"/>
      <c r="H22" s="48"/>
      <c r="I22" s="72">
        <v>0</v>
      </c>
      <c r="J22" s="72"/>
      <c r="K22" s="73">
        <v>0</v>
      </c>
      <c r="L22" s="73"/>
      <c r="M22" s="72"/>
      <c r="N22" s="74"/>
      <c r="O22" s="72"/>
      <c r="P22" s="74"/>
      <c r="Q22" s="101" t="s">
        <v>83</v>
      </c>
      <c r="R22" s="102"/>
      <c r="S22" s="102"/>
      <c r="T22" s="103">
        <v>6800</v>
      </c>
      <c r="U22" s="98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43" customHeight="1" spans="1:16384">
      <c r="A23" s="49"/>
      <c r="B23" s="50"/>
      <c r="C23" s="51"/>
      <c r="D23" s="52">
        <v>-2693.6</v>
      </c>
      <c r="E23" s="46" t="s">
        <v>80</v>
      </c>
      <c r="F23" s="46" t="s">
        <v>81</v>
      </c>
      <c r="G23" s="47"/>
      <c r="H23" s="48"/>
      <c r="I23" s="72"/>
      <c r="J23" s="72"/>
      <c r="K23" s="73"/>
      <c r="L23" s="73"/>
      <c r="M23" s="72"/>
      <c r="N23" s="74"/>
      <c r="O23" s="72"/>
      <c r="P23" s="74"/>
      <c r="Q23" s="101" t="s">
        <v>70</v>
      </c>
      <c r="R23" s="102">
        <v>245950</v>
      </c>
      <c r="S23" s="102"/>
      <c r="T23" s="103">
        <v>44556.2</v>
      </c>
      <c r="U23" s="98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3" customHeight="1" spans="1:16384">
      <c r="A24" s="49"/>
      <c r="B24" s="50"/>
      <c r="C24" s="51"/>
      <c r="D24" s="44"/>
      <c r="E24" s="46"/>
      <c r="F24" s="46"/>
      <c r="G24" s="47"/>
      <c r="H24" s="48"/>
      <c r="I24" s="72"/>
      <c r="J24" s="72"/>
      <c r="K24" s="73"/>
      <c r="L24" s="73"/>
      <c r="M24" s="72"/>
      <c r="N24" s="74"/>
      <c r="O24" s="72"/>
      <c r="P24" s="74"/>
      <c r="Q24" s="104"/>
      <c r="R24" s="102"/>
      <c r="S24" s="102"/>
      <c r="T24" s="103"/>
      <c r="U24" s="98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59</v>
      </c>
      <c r="B25" s="6"/>
      <c r="C25" s="53">
        <f>SUM(C8:C24)</f>
        <v>1524049.8</v>
      </c>
      <c r="D25" s="54">
        <f>SUM(D8:D24)</f>
        <v>1641.4</v>
      </c>
      <c r="E25" s="55"/>
      <c r="F25" s="56"/>
      <c r="G25" s="56"/>
      <c r="H25" s="53" t="s">
        <v>60</v>
      </c>
      <c r="I25" s="55">
        <f t="shared" ref="I25:M25" si="0">SUM(I8:I24)</f>
        <v>0</v>
      </c>
      <c r="J25" s="56"/>
      <c r="K25" s="55">
        <f t="shared" si="0"/>
        <v>16135</v>
      </c>
      <c r="L25" s="55"/>
      <c r="M25" s="55">
        <f t="shared" si="0"/>
        <v>0</v>
      </c>
      <c r="N25" s="53" t="s">
        <v>60</v>
      </c>
      <c r="O25" s="55">
        <f>SUM(O8:O24)</f>
        <v>0</v>
      </c>
      <c r="P25" s="53" t="s">
        <v>60</v>
      </c>
      <c r="Q25" s="53" t="s">
        <v>60</v>
      </c>
      <c r="R25" s="53"/>
      <c r="S25" s="53"/>
      <c r="T25" s="55">
        <f>SUM(T8:T24)</f>
        <v>1509556.2</v>
      </c>
      <c r="U25" s="105">
        <f>D25+C25-T25-I25-K25-M25-O25</f>
        <v>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7" t="s">
        <v>61</v>
      </c>
      <c r="B26" s="57"/>
      <c r="C26" s="57" t="s">
        <v>62</v>
      </c>
      <c r="D26" s="57"/>
      <c r="E26" s="57"/>
      <c r="F26" s="58">
        <f>O26</f>
        <v>54049.8</v>
      </c>
      <c r="G26" s="59"/>
      <c r="H26" s="60" t="s">
        <v>63</v>
      </c>
      <c r="I26" s="75"/>
      <c r="J26" s="75"/>
      <c r="K26" s="75"/>
      <c r="L26" s="75"/>
      <c r="M26" s="76"/>
      <c r="N26" s="57" t="s">
        <v>64</v>
      </c>
      <c r="O26" s="77">
        <f>T22+T23-D23</f>
        <v>54049.8</v>
      </c>
      <c r="P26" s="78"/>
      <c r="Q26" s="78"/>
      <c r="R26" s="78"/>
      <c r="S26" s="78"/>
      <c r="T26" s="78"/>
      <c r="U26" s="106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7"/>
      <c r="B27" s="57"/>
      <c r="C27" s="57" t="s">
        <v>65</v>
      </c>
      <c r="D27" s="57"/>
      <c r="E27" s="57"/>
      <c r="F27" s="58">
        <v>0</v>
      </c>
      <c r="G27" s="59"/>
      <c r="H27" s="61"/>
      <c r="I27" s="79"/>
      <c r="J27" s="79"/>
      <c r="K27" s="79"/>
      <c r="L27" s="79"/>
      <c r="M27" s="80"/>
      <c r="N27" s="57" t="s">
        <v>66</v>
      </c>
      <c r="O27" s="81">
        <f>O26</f>
        <v>54049.8</v>
      </c>
      <c r="P27" s="82"/>
      <c r="Q27" s="82"/>
      <c r="R27" s="82"/>
      <c r="S27" s="82"/>
      <c r="T27" s="82"/>
      <c r="U27" s="107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2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1-1</vt:lpstr>
      <vt:lpstr>2-1</vt:lpstr>
      <vt:lpstr>3-1</vt:lpstr>
      <vt:lpstr>4</vt:lpstr>
      <vt:lpstr>4-2</vt:lpstr>
      <vt:lpstr>5-1</vt:lpstr>
      <vt:lpstr>6-1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2023-02-09T07:30:02Z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BE74259FB0264CFA9DDC78E7AB7648E2</vt:lpwstr>
  </property>
</Properties>
</file>