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4"/>
  </bookViews>
  <sheets>
    <sheet name="1-1" sheetId="10" r:id="rId1"/>
    <sheet name="2-1" sheetId="11" r:id="rId2"/>
    <sheet name="3-1" sheetId="12" r:id="rId3"/>
    <sheet name="4" sheetId="14" r:id="rId4"/>
    <sheet name="4-2" sheetId="15" r:id="rId5"/>
  </sheets>
  <calcPr calcId="144525"/>
</workbook>
</file>

<file path=xl/sharedStrings.xml><?xml version="1.0" encoding="utf-8"?>
<sst xmlns="http://schemas.openxmlformats.org/spreadsheetml/2006/main" count="472" uniqueCount="82">
  <si>
    <t xml:space="preserve">工程款支付证书 </t>
  </si>
  <si>
    <t>工程名称</t>
  </si>
  <si>
    <t>12502-休宁县2020年农村公路扩面延伸工程（首源路）</t>
  </si>
  <si>
    <t>建设单位</t>
  </si>
  <si>
    <t>ERP编号</t>
  </si>
  <si>
    <t>档案编号</t>
  </si>
  <si>
    <t>2020016</t>
  </si>
  <si>
    <t>合同金额</t>
  </si>
  <si>
    <t>中标时间</t>
  </si>
  <si>
    <t>2020.6.9</t>
  </si>
  <si>
    <t>已提供工程资料</t>
  </si>
  <si>
    <t>中标通知书、施工合同、投资协议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</si>
  <si>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</si>
  <si>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</si>
  <si>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</si>
  <si>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</si>
  <si>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</si>
  <si>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</si>
  <si>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</si>
  <si>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</si>
  <si>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</si>
  <si>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汪桂君13805595218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</si>
  <si>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</si>
  <si>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</si>
  <si>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</si>
  <si>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</si>
  <si>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</si>
  <si>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</si>
  <si>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</si>
  <si>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</si>
  <si>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</si>
  <si>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</si>
  <si>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</si>
  <si>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</si>
  <si>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</si>
  <si>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</si>
  <si>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</si>
  <si>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</si>
  <si>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</si>
  <si>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</si>
  <si>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</si>
  <si>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</si>
  <si>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</si>
  <si>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</si>
  <si>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</si>
  <si>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</si>
  <si>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</si>
  <si>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</si>
  <si>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</si>
  <si>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</si>
  <si>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</si>
  <si>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</si>
  <si>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中行休宁分公司</t>
  </si>
  <si>
    <t>185 757 934 369</t>
  </si>
  <si>
    <t>企税2%</t>
  </si>
  <si>
    <t>歙县腾翼建筑材料商店-水泥
开户行：中国工商银行歙县支行
账号：1310 0940 0920 0075 911</t>
  </si>
  <si>
    <t>休宁分公司账户-汪桂君转</t>
  </si>
  <si>
    <t>管理费税金合作人已转王光如账号</t>
  </si>
  <si>
    <t>歙县鸿腾建材经营部-水泥
开户行：中国工商银行歙县支行
账号：1310 0940 0920 0088 771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</si>
  <si>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</si>
  <si>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</si>
  <si>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</si>
  <si>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</si>
  <si>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</si>
  <si>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</si>
  <si>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</si>
  <si>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</si>
  <si>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叁拾万零壹佰伍拾元整</t>
  </si>
  <si>
    <t>休宁县云清施工队-劳务
开户行：建行休宁支行
账号：3405 0169 7208 0000 0351</t>
  </si>
  <si>
    <t>黄山市荣柯土石方工程有限公司-机械
开户行：工商银行徽州支行
账号：1310 0941 0920 0019 070</t>
  </si>
  <si>
    <t>鲍云飞-砂石
开户行：建行休宁支行
账号：6217 0017 1000 3034 136</t>
  </si>
  <si>
    <t>山东冠县杰达交通设施有限公司-护栏
开户行：工行冠县支行
账号：1611 0020 0920 0141 522</t>
  </si>
  <si>
    <t>黄雪英-石子
开户行：建行休宁支行
账号：6217 0017 1000 2614 599</t>
  </si>
  <si>
    <t>中标通知书、施工合同、投资协议、交工、审计、不领章承诺书、终结结算承诺书</t>
  </si>
  <si>
    <t>剩余全部管理费</t>
  </si>
  <si>
    <t>剩余全部企税</t>
  </si>
  <si>
    <t>建造师占用费</t>
  </si>
  <si>
    <t>合作人已转王光如账号</t>
  </si>
  <si>
    <t>黄山聚合广告传媒有限公司-标志牌
开户行：建行休宁支行
行号：2000 0590 5476 1030 0000 163</t>
  </si>
  <si>
    <t>补扣增值税及附加</t>
  </si>
  <si>
    <t>汪桂君-建行徽州区支行</t>
  </si>
  <si>
    <t>6236 6817 1000 0078 208</t>
  </si>
</sst>
</file>

<file path=xl/styles.xml><?xml version="1.0" encoding="utf-8"?>
<styleSheet xmlns="http://schemas.openxmlformats.org/spreadsheetml/2006/main">
  <numFmts count="12">
    <numFmt numFmtId="176" formatCode="#,##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yy/m/d;@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2" fillId="9" borderId="12" applyNumberFormat="0" applyAlignment="0" applyProtection="0">
      <alignment vertical="center"/>
    </xf>
    <xf numFmtId="44" fontId="20" fillId="0" borderId="0">
      <protection locked="0"/>
    </xf>
    <xf numFmtId="41" fontId="18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6" borderId="13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20" fillId="0" borderId="0">
      <protection locked="0"/>
    </xf>
    <xf numFmtId="0" fontId="26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19" borderId="15" applyNumberFormat="0" applyAlignment="0" applyProtection="0">
      <alignment vertical="center"/>
    </xf>
    <xf numFmtId="0" fontId="33" fillId="19" borderId="12" applyNumberFormat="0" applyAlignment="0" applyProtection="0">
      <alignment vertical="center"/>
    </xf>
    <xf numFmtId="0" fontId="34" fillId="21" borderId="19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0" borderId="0">
      <protection locked="0"/>
    </xf>
  </cellStyleXfs>
  <cellXfs count="124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6" fontId="5" fillId="2" borderId="4" xfId="50" applyNumberFormat="1" applyFont="1" applyFill="1" applyBorder="1" applyAlignment="1" applyProtection="1">
      <alignment horizontal="right" vertical="center" shrinkToFit="1"/>
    </xf>
    <xf numFmtId="176" fontId="1" fillId="2" borderId="2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6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6" fontId="6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6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6" fontId="8" fillId="2" borderId="4" xfId="50" applyNumberFormat="1" applyFont="1" applyFill="1" applyBorder="1" applyAlignment="1" applyProtection="1">
      <alignment horizontal="right" vertical="center" shrinkToFit="1"/>
    </xf>
    <xf numFmtId="179" fontId="7" fillId="2" borderId="2" xfId="4" applyNumberFormat="1" applyFont="1" applyFill="1" applyBorder="1" applyAlignment="1" applyProtection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 wrapText="1"/>
    </xf>
    <xf numFmtId="176" fontId="7" fillId="2" borderId="2" xfId="50" applyNumberFormat="1" applyFont="1" applyFill="1" applyBorder="1" applyAlignment="1" applyProtection="1">
      <alignment vertical="center" wrapText="1" shrinkToFit="1"/>
    </xf>
    <xf numFmtId="9" fontId="7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right" vertical="center" shrinkToFit="1"/>
    </xf>
    <xf numFmtId="176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6" fontId="7" fillId="2" borderId="2" xfId="50" applyNumberFormat="1" applyFont="1" applyFill="1" applyBorder="1" applyAlignment="1" applyProtection="1">
      <alignment horizontal="right" vertical="center" shrinkToFit="1"/>
    </xf>
    <xf numFmtId="0" fontId="7" fillId="2" borderId="2" xfId="50" applyFont="1" applyFill="1" applyBorder="1" applyAlignment="1" applyProtection="1">
      <alignment horizontal="center" vertical="center"/>
    </xf>
    <xf numFmtId="176" fontId="7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6" fontId="12" fillId="2" borderId="3" xfId="50" applyNumberFormat="1" applyFont="1" applyFill="1" applyBorder="1" applyAlignment="1" applyProtection="1">
      <alignment horizontal="center" vertical="center" shrinkToFit="1"/>
    </xf>
    <xf numFmtId="176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5" fillId="2" borderId="2" xfId="50" applyNumberFormat="1" applyFont="1" applyFill="1" applyBorder="1" applyAlignment="1" applyProtection="1">
      <alignment horizontal="center" vertical="center" wrapText="1"/>
    </xf>
    <xf numFmtId="176" fontId="3" fillId="3" borderId="3" xfId="50" applyNumberFormat="1" applyFont="1" applyFill="1" applyBorder="1" applyAlignment="1" applyProtection="1">
      <alignment horizontal="center" vertical="center" wrapText="1"/>
    </xf>
    <xf numFmtId="176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6" fontId="3" fillId="2" borderId="3" xfId="50" applyNumberFormat="1" applyFont="1" applyFill="1" applyBorder="1" applyAlignment="1" applyProtection="1">
      <alignment vertical="center" wrapText="1"/>
    </xf>
    <xf numFmtId="176" fontId="3" fillId="2" borderId="5" xfId="50" applyNumberFormat="1" applyFont="1" applyFill="1" applyBorder="1" applyAlignment="1" applyProtection="1">
      <alignment vertical="center" wrapText="1"/>
    </xf>
    <xf numFmtId="176" fontId="0" fillId="2" borderId="2" xfId="50" applyNumberFormat="1" applyFont="1" applyFill="1" applyBorder="1" applyAlignment="1" applyProtection="1">
      <alignment horizontal="left" vertical="center" wrapText="1"/>
    </xf>
    <xf numFmtId="176" fontId="0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 wrapText="1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 applyAlignment="1">
      <alignment vertical="center"/>
    </xf>
    <xf numFmtId="10" fontId="9" fillId="0" borderId="2" xfId="0" applyNumberFormat="1" applyFont="1" applyFill="1" applyBorder="1" applyAlignment="1">
      <alignment vertical="center"/>
    </xf>
    <xf numFmtId="176" fontId="13" fillId="2" borderId="2" xfId="50" applyNumberFormat="1" applyFont="1" applyFill="1" applyBorder="1" applyAlignment="1" applyProtection="1">
      <alignment horizontal="center" vertical="center" wrapText="1"/>
    </xf>
    <xf numFmtId="179" fontId="9" fillId="2" borderId="2" xfId="0" applyNumberFormat="1" applyFont="1" applyFill="1" applyBorder="1" applyAlignment="1">
      <alignment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6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8" fontId="9" fillId="0" borderId="6" xfId="0" applyNumberFormat="1" applyFont="1" applyFill="1" applyBorder="1" applyAlignment="1">
      <alignment horizontal="center" vertical="center"/>
    </xf>
    <xf numFmtId="179" fontId="9" fillId="0" borderId="2" xfId="0" applyNumberFormat="1" applyFont="1" applyFill="1" applyBorder="1" applyAlignment="1">
      <alignment horizontal="center" vertical="center"/>
    </xf>
    <xf numFmtId="176" fontId="7" fillId="2" borderId="2" xfId="50" applyNumberFormat="1" applyFont="1" applyFill="1" applyBorder="1" applyAlignment="1" applyProtection="1">
      <alignment vertical="center" shrinkToFit="1"/>
    </xf>
    <xf numFmtId="180" fontId="7" fillId="2" borderId="2" xfId="19" applyNumberFormat="1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176" fontId="7" fillId="2" borderId="2" xfId="50" applyNumberFormat="1" applyFont="1" applyFill="1" applyBorder="1" applyAlignment="1" applyProtection="1">
      <alignment horizontal="center" vertical="center" wrapText="1" shrinkToFit="1"/>
    </xf>
    <xf numFmtId="10" fontId="9" fillId="0" borderId="2" xfId="0" applyNumberFormat="1" applyFont="1" applyFill="1" applyBorder="1" applyAlignment="1">
      <alignment vertical="center" wrapText="1"/>
    </xf>
    <xf numFmtId="10" fontId="0" fillId="0" borderId="2" xfId="0" applyNumberFormat="1" applyFont="1" applyFill="1" applyBorder="1" applyAlignment="1">
      <alignment vertical="center"/>
    </xf>
    <xf numFmtId="178" fontId="9" fillId="0" borderId="2" xfId="0" applyNumberFormat="1" applyFont="1" applyFill="1" applyBorder="1" applyAlignment="1">
      <alignment horizontal="center" vertical="center"/>
    </xf>
    <xf numFmtId="179" fontId="9" fillId="0" borderId="2" xfId="0" applyNumberFormat="1" applyFont="1" applyFill="1" applyBorder="1" applyAlignment="1">
      <alignment vertical="center"/>
    </xf>
    <xf numFmtId="176" fontId="7" fillId="2" borderId="2" xfId="50" applyNumberFormat="1" applyFont="1" applyFill="1" applyBorder="1" applyAlignment="1" applyProtection="1">
      <alignment horizontal="left" vertical="center" wrapText="1" shrinkToFi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6" fontId="14" fillId="2" borderId="2" xfId="50" applyNumberFormat="1" applyFont="1" applyFill="1" applyBorder="1" applyAlignment="1" applyProtection="1">
      <alignment horizontal="right" vertical="center" shrinkToFit="1"/>
    </xf>
    <xf numFmtId="176" fontId="13" fillId="2" borderId="2" xfId="50" applyNumberFormat="1" applyFont="1" applyFill="1" applyBorder="1" applyAlignment="1" applyProtection="1">
      <alignment horizontal="right" vertical="center" shrinkToFit="1"/>
    </xf>
    <xf numFmtId="176" fontId="9" fillId="2" borderId="2" xfId="50" applyNumberFormat="1" applyFont="1" applyFill="1" applyBorder="1" applyAlignment="1" applyProtection="1">
      <alignment horizontal="left" vertical="center" wrapText="1"/>
    </xf>
    <xf numFmtId="176" fontId="9" fillId="2" borderId="2" xfId="50" applyNumberFormat="1" applyFont="1" applyFill="1" applyBorder="1" applyAlignment="1" applyProtection="1">
      <alignment horizontal="right" vertical="center" shrinkToFit="1"/>
    </xf>
    <xf numFmtId="176" fontId="1" fillId="2" borderId="2" xfId="50" applyNumberFormat="1" applyFont="1" applyFill="1" applyBorder="1" applyAlignment="1" applyProtection="1">
      <alignment horizontal="right" vertical="center" wrapText="1"/>
    </xf>
    <xf numFmtId="176" fontId="7" fillId="2" borderId="4" xfId="50" applyNumberFormat="1" applyFont="1" applyFill="1" applyBorder="1" applyAlignment="1" applyProtection="1">
      <alignment horizontal="right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82" fontId="7" fillId="2" borderId="2" xfId="50" applyNumberFormat="1" applyFont="1" applyFill="1" applyBorder="1" applyAlignment="1" applyProtection="1">
      <alignment vertical="center" shrinkToFit="1"/>
    </xf>
    <xf numFmtId="176" fontId="7" fillId="2" borderId="2" xfId="50" applyNumberFormat="1" applyFont="1" applyFill="1" applyBorder="1" applyAlignment="1" applyProtection="1">
      <alignment vertical="center" wrapText="1"/>
    </xf>
    <xf numFmtId="179" fontId="7" fillId="2" borderId="2" xfId="50" applyNumberFormat="1" applyFont="1" applyFill="1" applyBorder="1" applyAlignment="1" applyProtection="1">
      <alignment horizontal="center" vertical="center"/>
    </xf>
    <xf numFmtId="0" fontId="12" fillId="2" borderId="3" xfId="50" applyFont="1" applyFill="1" applyBorder="1" applyAlignment="1" applyProtection="1">
      <alignment horizontal="center" vertical="center" shrinkToFit="1"/>
    </xf>
    <xf numFmtId="0" fontId="12" fillId="2" borderId="5" xfId="50" applyFont="1" applyFill="1" applyBorder="1" applyAlignment="1" applyProtection="1">
      <alignment horizontal="center" vertical="center" shrinkToFit="1"/>
    </xf>
    <xf numFmtId="0" fontId="12" fillId="2" borderId="4" xfId="50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4" Type="http://schemas.openxmlformats.org/officeDocument/2006/relationships/image" Target="../media/image8.jpeg"/><Relationship Id="rId3" Type="http://schemas.openxmlformats.org/officeDocument/2006/relationships/image" Target="../media/image7.jpeg"/><Relationship Id="rId2" Type="http://schemas.openxmlformats.org/officeDocument/2006/relationships/image" Target="../media/image6.jpeg"/><Relationship Id="rId1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10.jpeg"/><Relationship Id="rId1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4" Type="http://schemas.openxmlformats.org/officeDocument/2006/relationships/image" Target="../media/image15.jpeg"/><Relationship Id="rId3" Type="http://schemas.openxmlformats.org/officeDocument/2006/relationships/image" Target="../media/image14.jpeg"/><Relationship Id="rId2" Type="http://schemas.openxmlformats.org/officeDocument/2006/relationships/image" Target="../media/image13.jpeg"/><Relationship Id="rId1" Type="http://schemas.openxmlformats.org/officeDocument/2006/relationships/image" Target="../media/image12.pn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15.jpeg"/><Relationship Id="rId3" Type="http://schemas.openxmlformats.org/officeDocument/2006/relationships/image" Target="../media/image14.jpeg"/><Relationship Id="rId2" Type="http://schemas.openxmlformats.org/officeDocument/2006/relationships/image" Target="../media/image13.jpeg"/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85725</xdr:rowOff>
    </xdr:from>
    <xdr:to>
      <xdr:col>6</xdr:col>
      <xdr:colOff>1057910</xdr:colOff>
      <xdr:row>55</xdr:row>
      <xdr:rowOff>123825</xdr:rowOff>
    </xdr:to>
    <xdr:pic>
      <xdr:nvPicPr>
        <xdr:cNvPr id="9" name="图片 8" descr="_%AH4F(1U7PRFCR)_U%(`{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887335"/>
          <a:ext cx="7806055" cy="4838700"/>
        </a:xfrm>
        <a:prstGeom prst="rect">
          <a:avLst/>
        </a:prstGeom>
      </xdr:spPr>
    </xdr:pic>
    <xdr:clientData/>
  </xdr:twoCellAnchor>
  <xdr:twoCellAnchor editAs="oneCell">
    <xdr:from>
      <xdr:col>6</xdr:col>
      <xdr:colOff>1190625</xdr:colOff>
      <xdr:row>27</xdr:row>
      <xdr:rowOff>66675</xdr:rowOff>
    </xdr:from>
    <xdr:to>
      <xdr:col>15</xdr:col>
      <xdr:colOff>71120</xdr:colOff>
      <xdr:row>69</xdr:row>
      <xdr:rowOff>142875</xdr:rowOff>
    </xdr:to>
    <xdr:pic>
      <xdr:nvPicPr>
        <xdr:cNvPr id="2" name="图片 1" descr=")D@QU7R6X[P`(HIO7]U2NDH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939405" y="7868285"/>
          <a:ext cx="6288405" cy="7277100"/>
        </a:xfrm>
        <a:prstGeom prst="rect">
          <a:avLst/>
        </a:prstGeom>
      </xdr:spPr>
    </xdr:pic>
    <xdr:clientData/>
  </xdr:twoCellAnchor>
  <xdr:twoCellAnchor editAs="oneCell">
    <xdr:from>
      <xdr:col>15</xdr:col>
      <xdr:colOff>134620</xdr:colOff>
      <xdr:row>27</xdr:row>
      <xdr:rowOff>76200</xdr:rowOff>
    </xdr:from>
    <xdr:to>
      <xdr:col>20</xdr:col>
      <xdr:colOff>67945</xdr:colOff>
      <xdr:row>69</xdr:row>
      <xdr:rowOff>152400</xdr:rowOff>
    </xdr:to>
    <xdr:pic>
      <xdr:nvPicPr>
        <xdr:cNvPr id="3" name="图片 2" descr="KX4TON)H@(7%9MO}~_9U{T0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291310" y="7877810"/>
          <a:ext cx="6688455" cy="7277100"/>
        </a:xfrm>
        <a:prstGeom prst="rect">
          <a:avLst/>
        </a:prstGeom>
      </xdr:spPr>
    </xdr:pic>
    <xdr:clientData/>
  </xdr:twoCellAnchor>
  <xdr:twoCellAnchor editAs="oneCell">
    <xdr:from>
      <xdr:col>19</xdr:col>
      <xdr:colOff>1133475</xdr:colOff>
      <xdr:row>27</xdr:row>
      <xdr:rowOff>47625</xdr:rowOff>
    </xdr:from>
    <xdr:to>
      <xdr:col>32</xdr:col>
      <xdr:colOff>424815</xdr:colOff>
      <xdr:row>54</xdr:row>
      <xdr:rowOff>120015</xdr:rowOff>
    </xdr:to>
    <xdr:pic>
      <xdr:nvPicPr>
        <xdr:cNvPr id="4" name="图片 3" descr="7a83623ad9cd844f101b381d8ed13a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0861655" y="7849235"/>
          <a:ext cx="9195435" cy="47015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60960</xdr:rowOff>
    </xdr:from>
    <xdr:to>
      <xdr:col>6</xdr:col>
      <xdr:colOff>213995</xdr:colOff>
      <xdr:row>48</xdr:row>
      <xdr:rowOff>83820</xdr:rowOff>
    </xdr:to>
    <xdr:pic>
      <xdr:nvPicPr>
        <xdr:cNvPr id="6" name="图片 5" descr="c99ad21615655d77c3c9e2b1a3f7e3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192770"/>
          <a:ext cx="6962140" cy="3623310"/>
        </a:xfrm>
        <a:prstGeom prst="rect">
          <a:avLst/>
        </a:prstGeom>
      </xdr:spPr>
    </xdr:pic>
    <xdr:clientData/>
  </xdr:twoCellAnchor>
  <xdr:twoCellAnchor editAs="oneCell">
    <xdr:from>
      <xdr:col>6</xdr:col>
      <xdr:colOff>342900</xdr:colOff>
      <xdr:row>27</xdr:row>
      <xdr:rowOff>76200</xdr:rowOff>
    </xdr:from>
    <xdr:to>
      <xdr:col>14</xdr:col>
      <xdr:colOff>640080</xdr:colOff>
      <xdr:row>48</xdr:row>
      <xdr:rowOff>76200</xdr:rowOff>
    </xdr:to>
    <xdr:pic>
      <xdr:nvPicPr>
        <xdr:cNvPr id="7" name="图片 6" descr="bc99b72f4631ed15b0882e1390aa1d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91680" y="8208010"/>
          <a:ext cx="6934835" cy="3600450"/>
        </a:xfrm>
        <a:prstGeom prst="rect">
          <a:avLst/>
        </a:prstGeom>
      </xdr:spPr>
    </xdr:pic>
    <xdr:clientData/>
  </xdr:twoCellAnchor>
  <xdr:twoCellAnchor editAs="oneCell">
    <xdr:from>
      <xdr:col>14</xdr:col>
      <xdr:colOff>609600</xdr:colOff>
      <xdr:row>27</xdr:row>
      <xdr:rowOff>99060</xdr:rowOff>
    </xdr:from>
    <xdr:to>
      <xdr:col>20</xdr:col>
      <xdr:colOff>360045</xdr:colOff>
      <xdr:row>67</xdr:row>
      <xdr:rowOff>146685</xdr:rowOff>
    </xdr:to>
    <xdr:pic>
      <xdr:nvPicPr>
        <xdr:cNvPr id="8" name="图片 7" descr="AC7FB1210B8EF1511A5D720D43E3D5C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3996035" y="8230870"/>
          <a:ext cx="7275830" cy="6905625"/>
        </a:xfrm>
        <a:prstGeom prst="rect">
          <a:avLst/>
        </a:prstGeom>
      </xdr:spPr>
    </xdr:pic>
    <xdr:clientData/>
  </xdr:twoCellAnchor>
  <xdr:twoCellAnchor editAs="oneCell">
    <xdr:from>
      <xdr:col>20</xdr:col>
      <xdr:colOff>403860</xdr:colOff>
      <xdr:row>27</xdr:row>
      <xdr:rowOff>129540</xdr:rowOff>
    </xdr:from>
    <xdr:to>
      <xdr:col>30</xdr:col>
      <xdr:colOff>523875</xdr:colOff>
      <xdr:row>68</xdr:row>
      <xdr:rowOff>51435</xdr:rowOff>
    </xdr:to>
    <xdr:pic>
      <xdr:nvPicPr>
        <xdr:cNvPr id="9" name="图片 8" descr="7CDA734736A6C7D784DE5AE4332EA5BF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1315680" y="8261350"/>
          <a:ext cx="7468870" cy="69513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20320</xdr:colOff>
      <xdr:row>21</xdr:row>
      <xdr:rowOff>85725</xdr:rowOff>
    </xdr:from>
    <xdr:to>
      <xdr:col>6</xdr:col>
      <xdr:colOff>1149350</xdr:colOff>
      <xdr:row>49</xdr:row>
      <xdr:rowOff>133350</xdr:rowOff>
    </xdr:to>
    <xdr:pic>
      <xdr:nvPicPr>
        <xdr:cNvPr id="6" name="图片 5" descr="2]P`8W5U[}FF{`@{I(]ZKXY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20" y="9360535"/>
          <a:ext cx="7877810" cy="4848225"/>
        </a:xfrm>
        <a:prstGeom prst="rect">
          <a:avLst/>
        </a:prstGeom>
      </xdr:spPr>
    </xdr:pic>
    <xdr:clientData/>
  </xdr:twoCellAnchor>
  <xdr:twoCellAnchor editAs="oneCell">
    <xdr:from>
      <xdr:col>7</xdr:col>
      <xdr:colOff>79375</xdr:colOff>
      <xdr:row>22</xdr:row>
      <xdr:rowOff>142875</xdr:rowOff>
    </xdr:from>
    <xdr:to>
      <xdr:col>15</xdr:col>
      <xdr:colOff>391160</xdr:colOff>
      <xdr:row>64</xdr:row>
      <xdr:rowOff>66675</xdr:rowOff>
    </xdr:to>
    <xdr:pic>
      <xdr:nvPicPr>
        <xdr:cNvPr id="2" name="图片 1" descr="F]`@[QO%AU95G4WDIX8OG_X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157210" y="9589135"/>
          <a:ext cx="6390640" cy="7124700"/>
        </a:xfrm>
        <a:prstGeom prst="rect">
          <a:avLst/>
        </a:prstGeom>
      </xdr:spPr>
    </xdr:pic>
    <xdr:clientData/>
  </xdr:twoCellAnchor>
  <xdr:twoCellAnchor editAs="oneCell">
    <xdr:from>
      <xdr:col>15</xdr:col>
      <xdr:colOff>477520</xdr:colOff>
      <xdr:row>21</xdr:row>
      <xdr:rowOff>152400</xdr:rowOff>
    </xdr:from>
    <xdr:to>
      <xdr:col>20</xdr:col>
      <xdr:colOff>39370</xdr:colOff>
      <xdr:row>64</xdr:row>
      <xdr:rowOff>28575</xdr:rowOff>
    </xdr:to>
    <xdr:pic>
      <xdr:nvPicPr>
        <xdr:cNvPr id="3" name="图片 2" descr="JNNK8DB]3[EB_MP@T7`1ZEK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634210" y="9427210"/>
          <a:ext cx="6316980" cy="72485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21</xdr:row>
      <xdr:rowOff>28575</xdr:rowOff>
    </xdr:from>
    <xdr:to>
      <xdr:col>6</xdr:col>
      <xdr:colOff>1139825</xdr:colOff>
      <xdr:row>49</xdr:row>
      <xdr:rowOff>47625</xdr:rowOff>
    </xdr:to>
    <xdr:pic>
      <xdr:nvPicPr>
        <xdr:cNvPr id="5" name="图片 4" descr="XJO205U0@WZ]R[87WE5O{L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9684385"/>
          <a:ext cx="7887970" cy="4819650"/>
        </a:xfrm>
        <a:prstGeom prst="rect">
          <a:avLst/>
        </a:prstGeom>
      </xdr:spPr>
    </xdr:pic>
    <xdr:clientData/>
  </xdr:twoCellAnchor>
  <xdr:twoCellAnchor editAs="oneCell">
    <xdr:from>
      <xdr:col>6</xdr:col>
      <xdr:colOff>1120775</xdr:colOff>
      <xdr:row>21</xdr:row>
      <xdr:rowOff>85725</xdr:rowOff>
    </xdr:from>
    <xdr:to>
      <xdr:col>15</xdr:col>
      <xdr:colOff>0</xdr:colOff>
      <xdr:row>63</xdr:row>
      <xdr:rowOff>95250</xdr:rowOff>
    </xdr:to>
    <xdr:pic>
      <xdr:nvPicPr>
        <xdr:cNvPr id="2" name="图片 1" descr="IRB@4HVWOQOV~H0P@2TPNVF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69555" y="9741535"/>
          <a:ext cx="6287135" cy="7210425"/>
        </a:xfrm>
        <a:prstGeom prst="rect">
          <a:avLst/>
        </a:prstGeom>
      </xdr:spPr>
    </xdr:pic>
    <xdr:clientData/>
  </xdr:twoCellAnchor>
  <xdr:twoCellAnchor editAs="oneCell">
    <xdr:from>
      <xdr:col>15</xdr:col>
      <xdr:colOff>67945</xdr:colOff>
      <xdr:row>21</xdr:row>
      <xdr:rowOff>57150</xdr:rowOff>
    </xdr:from>
    <xdr:to>
      <xdr:col>19</xdr:col>
      <xdr:colOff>775335</xdr:colOff>
      <xdr:row>63</xdr:row>
      <xdr:rowOff>19050</xdr:rowOff>
    </xdr:to>
    <xdr:pic>
      <xdr:nvPicPr>
        <xdr:cNvPr id="3" name="图片 2" descr=")(W$]J[E4IUXSK]F}UDP)0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224635" y="9712960"/>
          <a:ext cx="6278880" cy="7162800"/>
        </a:xfrm>
        <a:prstGeom prst="rect">
          <a:avLst/>
        </a:prstGeom>
      </xdr:spPr>
    </xdr:pic>
    <xdr:clientData/>
  </xdr:twoCellAnchor>
  <xdr:twoCellAnchor editAs="oneCell">
    <xdr:from>
      <xdr:col>19</xdr:col>
      <xdr:colOff>847725</xdr:colOff>
      <xdr:row>21</xdr:row>
      <xdr:rowOff>76200</xdr:rowOff>
    </xdr:from>
    <xdr:to>
      <xdr:col>27</xdr:col>
      <xdr:colOff>638175</xdr:colOff>
      <xdr:row>64</xdr:row>
      <xdr:rowOff>114300</xdr:rowOff>
    </xdr:to>
    <xdr:pic>
      <xdr:nvPicPr>
        <xdr:cNvPr id="4" name="图片 3" descr="PBTZG5L)QF[N~QT_N6WK`8J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0575905" y="9732010"/>
          <a:ext cx="6265545" cy="7410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22</xdr:row>
      <xdr:rowOff>28575</xdr:rowOff>
    </xdr:from>
    <xdr:to>
      <xdr:col>6</xdr:col>
      <xdr:colOff>1139825</xdr:colOff>
      <xdr:row>50</xdr:row>
      <xdr:rowOff>47625</xdr:rowOff>
    </xdr:to>
    <xdr:pic>
      <xdr:nvPicPr>
        <xdr:cNvPr id="2" name="图片 1" descr="XJO205U0@WZ]R[87WE5O{LW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306685"/>
          <a:ext cx="7887970" cy="4819650"/>
        </a:xfrm>
        <a:prstGeom prst="rect">
          <a:avLst/>
        </a:prstGeom>
      </xdr:spPr>
    </xdr:pic>
    <xdr:clientData/>
  </xdr:twoCellAnchor>
  <xdr:twoCellAnchor editAs="oneCell">
    <xdr:from>
      <xdr:col>6</xdr:col>
      <xdr:colOff>1149350</xdr:colOff>
      <xdr:row>22</xdr:row>
      <xdr:rowOff>85725</xdr:rowOff>
    </xdr:from>
    <xdr:to>
      <xdr:col>15</xdr:col>
      <xdr:colOff>28575</xdr:colOff>
      <xdr:row>64</xdr:row>
      <xdr:rowOff>95250</xdr:rowOff>
    </xdr:to>
    <xdr:pic>
      <xdr:nvPicPr>
        <xdr:cNvPr id="3" name="图片 2" descr="IRB@4HVWOQOV~H0P@2TPNVF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98130" y="10363835"/>
          <a:ext cx="6287135" cy="7210425"/>
        </a:xfrm>
        <a:prstGeom prst="rect">
          <a:avLst/>
        </a:prstGeom>
      </xdr:spPr>
    </xdr:pic>
    <xdr:clientData/>
  </xdr:twoCellAnchor>
  <xdr:twoCellAnchor editAs="oneCell">
    <xdr:from>
      <xdr:col>15</xdr:col>
      <xdr:colOff>67945</xdr:colOff>
      <xdr:row>22</xdr:row>
      <xdr:rowOff>57150</xdr:rowOff>
    </xdr:from>
    <xdr:to>
      <xdr:col>19</xdr:col>
      <xdr:colOff>775335</xdr:colOff>
      <xdr:row>64</xdr:row>
      <xdr:rowOff>19050</xdr:rowOff>
    </xdr:to>
    <xdr:pic>
      <xdr:nvPicPr>
        <xdr:cNvPr id="4" name="图片 3" descr=")(W$]J[E4IUXSK]F}UDP)0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224635" y="10335260"/>
          <a:ext cx="6278880" cy="7162800"/>
        </a:xfrm>
        <a:prstGeom prst="rect">
          <a:avLst/>
        </a:prstGeom>
      </xdr:spPr>
    </xdr:pic>
    <xdr:clientData/>
  </xdr:twoCellAnchor>
  <xdr:twoCellAnchor editAs="oneCell">
    <xdr:from>
      <xdr:col>19</xdr:col>
      <xdr:colOff>847725</xdr:colOff>
      <xdr:row>22</xdr:row>
      <xdr:rowOff>76200</xdr:rowOff>
    </xdr:from>
    <xdr:to>
      <xdr:col>27</xdr:col>
      <xdr:colOff>638175</xdr:colOff>
      <xdr:row>65</xdr:row>
      <xdr:rowOff>114300</xdr:rowOff>
    </xdr:to>
    <xdr:pic>
      <xdr:nvPicPr>
        <xdr:cNvPr id="5" name="图片 4" descr="PBTZG5L)QF[N~QT_N6WK`8J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0575905" y="10354310"/>
          <a:ext cx="6265545" cy="7410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D13" sqref="D13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4.6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7"/>
      <c r="J2" s="7"/>
      <c r="K2" s="7"/>
      <c r="L2" s="7"/>
      <c r="M2" s="7"/>
      <c r="N2" s="7"/>
      <c r="O2" s="58" t="s">
        <v>4</v>
      </c>
      <c r="P2" s="58"/>
      <c r="Q2" s="76">
        <v>12502</v>
      </c>
      <c r="R2" s="59" t="s">
        <v>5</v>
      </c>
      <c r="S2" s="59"/>
      <c r="T2" s="77" t="s">
        <v>6</v>
      </c>
      <c r="U2" s="7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1484913.3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20"/>
      <c r="O3" s="6" t="s">
        <v>12</v>
      </c>
      <c r="P3" s="6"/>
      <c r="Q3" s="20" t="s">
        <v>13</v>
      </c>
      <c r="R3" s="78" t="s">
        <v>14</v>
      </c>
      <c r="S3" s="79"/>
      <c r="T3" s="80" t="s">
        <v>15</v>
      </c>
      <c r="U3" s="8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5"/>
      <c r="D4" s="115"/>
      <c r="E4" s="115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0" t="s">
        <v>21</v>
      </c>
      <c r="R4" s="9" t="s">
        <v>22</v>
      </c>
      <c r="S4" s="60" t="s">
        <v>23</v>
      </c>
      <c r="T4" s="81" t="s">
        <v>24</v>
      </c>
      <c r="U4" s="82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83" t="s">
        <v>31</v>
      </c>
      <c r="R5" s="84"/>
      <c r="S5" s="84"/>
      <c r="T5" s="81" t="s">
        <v>32</v>
      </c>
      <c r="U5" s="85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86" t="s">
        <v>39</v>
      </c>
      <c r="R6" s="87"/>
      <c r="S6" s="87"/>
      <c r="T6" s="81"/>
      <c r="U6" s="8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59" t="s">
        <v>47</v>
      </c>
      <c r="L7" s="5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1"/>
      <c r="U7" s="8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0">
        <v>1</v>
      </c>
      <c r="B8" s="107">
        <v>44096</v>
      </c>
      <c r="C8" s="42">
        <v>300000</v>
      </c>
      <c r="D8" s="65"/>
      <c r="E8" s="100" t="s">
        <v>52</v>
      </c>
      <c r="F8" s="44" t="s">
        <v>53</v>
      </c>
      <c r="G8" s="65"/>
      <c r="H8" s="102">
        <v>0.01</v>
      </c>
      <c r="I8" s="65">
        <f>300000*0.01</f>
        <v>3000</v>
      </c>
      <c r="J8" s="104"/>
      <c r="K8" s="40">
        <v>6000</v>
      </c>
      <c r="L8" s="40" t="s">
        <v>54</v>
      </c>
      <c r="M8" s="65"/>
      <c r="N8" s="67"/>
      <c r="O8" s="112"/>
      <c r="P8" s="94"/>
      <c r="Q8" s="113" t="s">
        <v>55</v>
      </c>
      <c r="R8" s="94">
        <v>169650</v>
      </c>
      <c r="S8" s="94">
        <v>169650</v>
      </c>
      <c r="T8" s="114">
        <v>169650</v>
      </c>
      <c r="U8" s="6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40"/>
      <c r="B9" s="107"/>
      <c r="C9" s="116"/>
      <c r="D9" s="108">
        <v>5000</v>
      </c>
      <c r="E9" s="44" t="s">
        <v>56</v>
      </c>
      <c r="F9" s="100" t="s">
        <v>53</v>
      </c>
      <c r="G9" s="101"/>
      <c r="H9" s="102"/>
      <c r="I9" s="65">
        <v>-3000</v>
      </c>
      <c r="J9" s="104" t="s">
        <v>57</v>
      </c>
      <c r="K9" s="66">
        <v>-6000</v>
      </c>
      <c r="L9" s="66"/>
      <c r="M9" s="65"/>
      <c r="N9" s="67"/>
      <c r="O9" s="112"/>
      <c r="P9" s="94"/>
      <c r="Q9" s="113" t="s">
        <v>58</v>
      </c>
      <c r="R9" s="94">
        <v>130500</v>
      </c>
      <c r="S9" s="94">
        <v>130500</v>
      </c>
      <c r="T9" s="114">
        <v>130500</v>
      </c>
      <c r="U9" s="6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35" customHeight="1" spans="1:16384">
      <c r="A10" s="40"/>
      <c r="B10" s="107"/>
      <c r="C10" s="42"/>
      <c r="D10" s="108"/>
      <c r="E10" s="44"/>
      <c r="F10" s="100"/>
      <c r="G10" s="101"/>
      <c r="H10" s="102"/>
      <c r="I10" s="65"/>
      <c r="J10" s="109"/>
      <c r="K10" s="40"/>
      <c r="L10" s="40"/>
      <c r="M10" s="65"/>
      <c r="N10" s="67"/>
      <c r="O10" s="112"/>
      <c r="P10" s="94"/>
      <c r="Q10" s="113"/>
      <c r="R10" s="94"/>
      <c r="S10" s="94"/>
      <c r="T10" s="114"/>
      <c r="U10" s="6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40"/>
      <c r="B11" s="107"/>
      <c r="C11" s="116"/>
      <c r="D11" s="108"/>
      <c r="E11" s="100"/>
      <c r="F11" s="100"/>
      <c r="G11" s="109"/>
      <c r="H11" s="102"/>
      <c r="I11" s="65"/>
      <c r="J11" s="104"/>
      <c r="K11" s="66"/>
      <c r="L11" s="66"/>
      <c r="M11" s="65"/>
      <c r="N11" s="67"/>
      <c r="O11" s="118"/>
      <c r="P11" s="119"/>
      <c r="Q11" s="113"/>
      <c r="R11" s="94"/>
      <c r="S11" s="94"/>
      <c r="T11" s="114"/>
      <c r="U11" s="6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0"/>
      <c r="B12" s="107"/>
      <c r="C12" s="42"/>
      <c r="D12" s="108"/>
      <c r="E12" s="44"/>
      <c r="F12" s="100"/>
      <c r="G12" s="109"/>
      <c r="H12" s="102"/>
      <c r="I12" s="65"/>
      <c r="J12" s="109"/>
      <c r="K12" s="40"/>
      <c r="L12" s="40"/>
      <c r="M12" s="65"/>
      <c r="N12" s="67"/>
      <c r="O12" s="112"/>
      <c r="P12" s="94"/>
      <c r="Q12" s="113"/>
      <c r="R12" s="94"/>
      <c r="S12" s="94"/>
      <c r="T12" s="114"/>
      <c r="U12" s="6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8"/>
      <c r="E13" s="24"/>
      <c r="F13" s="24"/>
      <c r="G13" s="30"/>
      <c r="H13" s="26"/>
      <c r="I13" s="23"/>
      <c r="J13" s="30"/>
      <c r="K13" s="61"/>
      <c r="L13" s="61"/>
      <c r="M13" s="23"/>
      <c r="N13" s="60"/>
      <c r="O13" s="64"/>
      <c r="P13" s="63"/>
      <c r="Q13" s="88"/>
      <c r="R13" s="9"/>
      <c r="S13" s="9"/>
      <c r="T13" s="89"/>
      <c r="U13" s="6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8"/>
      <c r="E14" s="24"/>
      <c r="F14" s="24"/>
      <c r="G14" s="30"/>
      <c r="H14" s="26"/>
      <c r="I14" s="23"/>
      <c r="J14" s="30"/>
      <c r="K14" s="20"/>
      <c r="L14" s="20"/>
      <c r="M14" s="23"/>
      <c r="N14" s="60"/>
      <c r="O14" s="49"/>
      <c r="P14" s="9"/>
      <c r="Q14" s="106"/>
      <c r="R14" s="9"/>
      <c r="S14" s="9"/>
      <c r="T14" s="89"/>
      <c r="U14" s="9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0"/>
      <c r="B15" s="110"/>
      <c r="C15" s="42"/>
      <c r="D15" s="111"/>
      <c r="E15" s="100"/>
      <c r="F15" s="100"/>
      <c r="G15" s="109"/>
      <c r="H15" s="102"/>
      <c r="I15" s="65"/>
      <c r="J15" s="109"/>
      <c r="K15" s="66"/>
      <c r="L15" s="66"/>
      <c r="M15" s="65"/>
      <c r="N15" s="67"/>
      <c r="O15" s="112"/>
      <c r="P15" s="94"/>
      <c r="Q15" s="113"/>
      <c r="R15" s="94"/>
      <c r="S15" s="94"/>
      <c r="T15" s="114"/>
      <c r="U15" s="9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0"/>
      <c r="B16" s="99"/>
      <c r="C16" s="42"/>
      <c r="D16" s="43"/>
      <c r="E16" s="100"/>
      <c r="F16" s="100"/>
      <c r="G16" s="101"/>
      <c r="H16" s="102"/>
      <c r="I16" s="65"/>
      <c r="J16" s="65"/>
      <c r="K16" s="40"/>
      <c r="L16" s="40"/>
      <c r="M16" s="65"/>
      <c r="N16" s="67"/>
      <c r="O16" s="65"/>
      <c r="P16" s="67"/>
      <c r="Q16" s="93"/>
      <c r="R16" s="94"/>
      <c r="S16" s="94"/>
      <c r="T16" s="95"/>
      <c r="U16" s="9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5"/>
      <c r="C17" s="22"/>
      <c r="D17" s="34"/>
      <c r="E17" s="36"/>
      <c r="F17" s="37"/>
      <c r="G17" s="38"/>
      <c r="H17" s="39"/>
      <c r="I17" s="23"/>
      <c r="J17" s="23"/>
      <c r="K17" s="23"/>
      <c r="L17" s="23"/>
      <c r="M17" s="23"/>
      <c r="N17" s="60"/>
      <c r="O17" s="23"/>
      <c r="P17" s="60"/>
      <c r="Q17" s="106"/>
      <c r="R17" s="9"/>
      <c r="S17" s="9"/>
      <c r="T17" s="92"/>
      <c r="U17" s="9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5"/>
      <c r="C18" s="22"/>
      <c r="D18" s="34"/>
      <c r="E18" s="24"/>
      <c r="F18" s="24"/>
      <c r="G18" s="38"/>
      <c r="H18" s="103"/>
      <c r="I18" s="23"/>
      <c r="J18" s="23"/>
      <c r="K18" s="36"/>
      <c r="L18" s="36"/>
      <c r="M18" s="23"/>
      <c r="N18" s="60"/>
      <c r="O18" s="23"/>
      <c r="P18" s="60"/>
      <c r="Q18" s="106"/>
      <c r="R18" s="9"/>
      <c r="S18" s="9"/>
      <c r="T18" s="92"/>
      <c r="U18" s="9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5"/>
      <c r="C19" s="117"/>
      <c r="D19" s="34"/>
      <c r="E19" s="36"/>
      <c r="F19" s="37"/>
      <c r="G19" s="38"/>
      <c r="H19" s="39"/>
      <c r="I19" s="23"/>
      <c r="J19" s="23"/>
      <c r="K19" s="23"/>
      <c r="L19" s="23"/>
      <c r="M19" s="23"/>
      <c r="N19" s="60"/>
      <c r="O19" s="23"/>
      <c r="P19" s="60"/>
      <c r="Q19" s="90"/>
      <c r="R19" s="9"/>
      <c r="S19" s="9"/>
      <c r="T19" s="92"/>
      <c r="U19" s="12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5"/>
      <c r="C20" s="22"/>
      <c r="D20" s="34"/>
      <c r="E20" s="24"/>
      <c r="F20" s="24"/>
      <c r="G20" s="38"/>
      <c r="H20" s="103"/>
      <c r="I20" s="23"/>
      <c r="J20" s="23"/>
      <c r="K20" s="23"/>
      <c r="L20" s="23"/>
      <c r="M20" s="23"/>
      <c r="N20" s="60"/>
      <c r="O20" s="23"/>
      <c r="P20" s="60"/>
      <c r="Q20" s="90"/>
      <c r="R20" s="9"/>
      <c r="S20" s="9"/>
      <c r="T20" s="92"/>
      <c r="U20" s="12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5"/>
      <c r="C21" s="22"/>
      <c r="D21" s="34"/>
      <c r="E21" s="24"/>
      <c r="F21" s="24"/>
      <c r="G21" s="38"/>
      <c r="H21" s="103"/>
      <c r="I21" s="23"/>
      <c r="J21" s="23"/>
      <c r="K21" s="23"/>
      <c r="L21" s="23"/>
      <c r="M21" s="23"/>
      <c r="N21" s="60"/>
      <c r="O21" s="23"/>
      <c r="P21" s="60"/>
      <c r="Q21" s="90"/>
      <c r="R21" s="9"/>
      <c r="S21" s="9"/>
      <c r="T21" s="92"/>
      <c r="U21" s="12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0"/>
      <c r="B22" s="41"/>
      <c r="C22" s="42"/>
      <c r="D22" s="43"/>
      <c r="E22" s="100"/>
      <c r="F22" s="100"/>
      <c r="G22" s="45"/>
      <c r="H22" s="46"/>
      <c r="I22" s="65"/>
      <c r="J22" s="65"/>
      <c r="K22" s="65"/>
      <c r="L22" s="65"/>
      <c r="M22" s="65"/>
      <c r="N22" s="67"/>
      <c r="O22" s="65"/>
      <c r="P22" s="67"/>
      <c r="Q22" s="105"/>
      <c r="R22" s="94"/>
      <c r="S22" s="94"/>
      <c r="T22" s="95"/>
      <c r="U22" s="12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0"/>
      <c r="B23" s="41"/>
      <c r="C23" s="42"/>
      <c r="D23" s="43"/>
      <c r="E23" s="100"/>
      <c r="F23" s="100"/>
      <c r="G23" s="45"/>
      <c r="H23" s="46"/>
      <c r="I23" s="65"/>
      <c r="J23" s="65"/>
      <c r="K23" s="65"/>
      <c r="L23" s="65"/>
      <c r="M23" s="65"/>
      <c r="N23" s="67"/>
      <c r="O23" s="65"/>
      <c r="P23" s="67"/>
      <c r="Q23" s="105"/>
      <c r="R23" s="94"/>
      <c r="S23" s="94"/>
      <c r="T23" s="95"/>
      <c r="U23" s="12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0"/>
      <c r="B24" s="41"/>
      <c r="C24" s="42"/>
      <c r="D24" s="43"/>
      <c r="E24" s="100"/>
      <c r="F24" s="100"/>
      <c r="G24" s="45"/>
      <c r="H24" s="46"/>
      <c r="I24" s="65"/>
      <c r="J24" s="65"/>
      <c r="K24" s="65"/>
      <c r="L24" s="65"/>
      <c r="M24" s="65"/>
      <c r="N24" s="67"/>
      <c r="O24" s="65"/>
      <c r="P24" s="67"/>
      <c r="Q24" s="105"/>
      <c r="R24" s="94"/>
      <c r="S24" s="94"/>
      <c r="T24" s="95"/>
      <c r="U24" s="12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59</v>
      </c>
      <c r="B25" s="6"/>
      <c r="C25" s="47">
        <f>SUM(C8:C24)</f>
        <v>300000</v>
      </c>
      <c r="D25" s="48">
        <f>SUM(D8:D24)</f>
        <v>5000</v>
      </c>
      <c r="E25" s="50"/>
      <c r="F25" s="50"/>
      <c r="G25" s="50"/>
      <c r="H25" s="47" t="s">
        <v>60</v>
      </c>
      <c r="I25" s="49">
        <f>SUM(I8:I24)</f>
        <v>0</v>
      </c>
      <c r="J25" s="50"/>
      <c r="K25" s="49">
        <f>SUM(K8:K17)</f>
        <v>0</v>
      </c>
      <c r="L25" s="49"/>
      <c r="M25" s="49">
        <f>SUM(M8:M24)</f>
        <v>0</v>
      </c>
      <c r="N25" s="47" t="s">
        <v>60</v>
      </c>
      <c r="O25" s="49">
        <f>SUM(O8:O24)</f>
        <v>0</v>
      </c>
      <c r="P25" s="47" t="s">
        <v>60</v>
      </c>
      <c r="Q25" s="47" t="s">
        <v>60</v>
      </c>
      <c r="R25" s="47"/>
      <c r="S25" s="47"/>
      <c r="T25" s="49">
        <f>SUM(T8:T24)</f>
        <v>300150</v>
      </c>
      <c r="U25" s="96">
        <f>D25+C25-T25-I25-K25-M25-O25</f>
        <v>4850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1" t="s">
        <v>61</v>
      </c>
      <c r="B26" s="51"/>
      <c r="C26" s="51" t="s">
        <v>62</v>
      </c>
      <c r="D26" s="51"/>
      <c r="E26" s="51"/>
      <c r="F26" s="52">
        <f>O26</f>
        <v>300150</v>
      </c>
      <c r="G26" s="53"/>
      <c r="H26" s="54" t="s">
        <v>63</v>
      </c>
      <c r="I26" s="68"/>
      <c r="J26" s="68"/>
      <c r="K26" s="68"/>
      <c r="L26" s="68"/>
      <c r="M26" s="69"/>
      <c r="N26" s="51" t="s">
        <v>64</v>
      </c>
      <c r="O26" s="70">
        <v>300150</v>
      </c>
      <c r="P26" s="71"/>
      <c r="Q26" s="71"/>
      <c r="R26" s="71"/>
      <c r="S26" s="71"/>
      <c r="T26" s="71"/>
      <c r="U26" s="9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1"/>
      <c r="B27" s="51"/>
      <c r="C27" s="51" t="s">
        <v>65</v>
      </c>
      <c r="D27" s="51"/>
      <c r="E27" s="51"/>
      <c r="F27" s="52">
        <v>0</v>
      </c>
      <c r="G27" s="53"/>
      <c r="H27" s="55"/>
      <c r="I27" s="72"/>
      <c r="J27" s="72"/>
      <c r="K27" s="72"/>
      <c r="L27" s="72"/>
      <c r="M27" s="73"/>
      <c r="N27" s="51" t="s">
        <v>66</v>
      </c>
      <c r="O27" s="121" t="s">
        <v>67</v>
      </c>
      <c r="P27" s="122"/>
      <c r="Q27" s="122"/>
      <c r="R27" s="122"/>
      <c r="S27" s="122"/>
      <c r="T27" s="122"/>
      <c r="U27" s="12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6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10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4.6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7"/>
      <c r="J2" s="7"/>
      <c r="K2" s="7"/>
      <c r="L2" s="7"/>
      <c r="M2" s="7"/>
      <c r="N2" s="7"/>
      <c r="O2" s="58" t="s">
        <v>4</v>
      </c>
      <c r="P2" s="58"/>
      <c r="Q2" s="76">
        <v>12502</v>
      </c>
      <c r="R2" s="59" t="s">
        <v>5</v>
      </c>
      <c r="S2" s="59"/>
      <c r="T2" s="77" t="s">
        <v>6</v>
      </c>
      <c r="U2" s="7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1484913.3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20"/>
      <c r="O3" s="6" t="s">
        <v>12</v>
      </c>
      <c r="P3" s="6"/>
      <c r="Q3" s="20" t="s">
        <v>13</v>
      </c>
      <c r="R3" s="78" t="s">
        <v>14</v>
      </c>
      <c r="S3" s="79"/>
      <c r="T3" s="80" t="s">
        <v>15</v>
      </c>
      <c r="U3" s="8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5"/>
      <c r="D4" s="115"/>
      <c r="E4" s="115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0" t="s">
        <v>21</v>
      </c>
      <c r="R4" s="9" t="s">
        <v>22</v>
      </c>
      <c r="S4" s="60" t="s">
        <v>23</v>
      </c>
      <c r="T4" s="81" t="s">
        <v>24</v>
      </c>
      <c r="U4" s="82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83" t="s">
        <v>31</v>
      </c>
      <c r="R5" s="84"/>
      <c r="S5" s="84"/>
      <c r="T5" s="81" t="s">
        <v>32</v>
      </c>
      <c r="U5" s="85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86" t="s">
        <v>39</v>
      </c>
      <c r="R6" s="87"/>
      <c r="S6" s="87"/>
      <c r="T6" s="81"/>
      <c r="U6" s="8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59" t="s">
        <v>47</v>
      </c>
      <c r="L7" s="5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1"/>
      <c r="U7" s="8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0">
        <v>1</v>
      </c>
      <c r="B8" s="21">
        <v>44096</v>
      </c>
      <c r="C8" s="22">
        <v>300000</v>
      </c>
      <c r="D8" s="23"/>
      <c r="E8" s="24" t="s">
        <v>52</v>
      </c>
      <c r="F8" s="25" t="s">
        <v>53</v>
      </c>
      <c r="G8" s="23"/>
      <c r="H8" s="26">
        <v>0.01</v>
      </c>
      <c r="I8" s="23">
        <f>300000*0.01</f>
        <v>3000</v>
      </c>
      <c r="J8" s="36"/>
      <c r="K8" s="20">
        <v>6000</v>
      </c>
      <c r="L8" s="20" t="s">
        <v>54</v>
      </c>
      <c r="M8" s="23"/>
      <c r="N8" s="60"/>
      <c r="O8" s="49"/>
      <c r="P8" s="9"/>
      <c r="Q8" s="88" t="s">
        <v>55</v>
      </c>
      <c r="R8" s="9">
        <v>169650</v>
      </c>
      <c r="S8" s="9">
        <v>169650</v>
      </c>
      <c r="T8" s="89">
        <v>169650</v>
      </c>
      <c r="U8" s="6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>
        <v>5000</v>
      </c>
      <c r="E9" s="25" t="s">
        <v>56</v>
      </c>
      <c r="F9" s="24" t="s">
        <v>53</v>
      </c>
      <c r="G9" s="29"/>
      <c r="H9" s="26"/>
      <c r="I9" s="23">
        <v>-3000</v>
      </c>
      <c r="J9" s="36" t="s">
        <v>57</v>
      </c>
      <c r="K9" s="61">
        <v>-6000</v>
      </c>
      <c r="L9" s="61"/>
      <c r="M9" s="23"/>
      <c r="N9" s="60"/>
      <c r="O9" s="49"/>
      <c r="P9" s="9"/>
      <c r="Q9" s="88" t="s">
        <v>58</v>
      </c>
      <c r="R9" s="9">
        <v>130500</v>
      </c>
      <c r="S9" s="9">
        <v>130500</v>
      </c>
      <c r="T9" s="89">
        <v>130500</v>
      </c>
      <c r="U9" s="6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9" customHeight="1" spans="1:16384">
      <c r="A10" s="40">
        <v>2</v>
      </c>
      <c r="B10" s="107">
        <v>44126</v>
      </c>
      <c r="C10" s="42">
        <v>60000</v>
      </c>
      <c r="D10" s="108"/>
      <c r="E10" s="100" t="s">
        <v>52</v>
      </c>
      <c r="F10" s="44" t="s">
        <v>53</v>
      </c>
      <c r="G10" s="101"/>
      <c r="H10" s="102">
        <v>0.01</v>
      </c>
      <c r="I10" s="65">
        <v>3600</v>
      </c>
      <c r="J10" s="109"/>
      <c r="K10" s="40">
        <v>7200</v>
      </c>
      <c r="L10" s="40" t="s">
        <v>54</v>
      </c>
      <c r="M10" s="65"/>
      <c r="N10" s="67"/>
      <c r="O10" s="112"/>
      <c r="P10" s="94"/>
      <c r="Q10" s="113" t="s">
        <v>68</v>
      </c>
      <c r="R10" s="94">
        <v>443271.5</v>
      </c>
      <c r="S10" s="94">
        <v>200000</v>
      </c>
      <c r="T10" s="114">
        <v>200000</v>
      </c>
      <c r="U10" s="6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40"/>
      <c r="B11" s="107"/>
      <c r="C11" s="116">
        <v>300000</v>
      </c>
      <c r="D11" s="108"/>
      <c r="E11" s="100" t="s">
        <v>52</v>
      </c>
      <c r="F11" s="44" t="s">
        <v>53</v>
      </c>
      <c r="G11" s="109"/>
      <c r="H11" s="102"/>
      <c r="I11" s="65">
        <v>-3600</v>
      </c>
      <c r="J11" s="104" t="s">
        <v>57</v>
      </c>
      <c r="K11" s="66">
        <v>-7200</v>
      </c>
      <c r="L11" s="66"/>
      <c r="M11" s="65"/>
      <c r="N11" s="67"/>
      <c r="O11" s="118"/>
      <c r="P11" s="119"/>
      <c r="Q11" s="113" t="s">
        <v>69</v>
      </c>
      <c r="R11" s="94">
        <v>150000</v>
      </c>
      <c r="S11" s="94">
        <v>159900</v>
      </c>
      <c r="T11" s="114">
        <v>159900</v>
      </c>
      <c r="U11" s="6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40"/>
      <c r="B12" s="107"/>
      <c r="C12" s="42"/>
      <c r="D12" s="108"/>
      <c r="E12" s="44"/>
      <c r="F12" s="100"/>
      <c r="G12" s="109"/>
      <c r="H12" s="102"/>
      <c r="I12" s="65"/>
      <c r="J12" s="109"/>
      <c r="K12" s="40"/>
      <c r="L12" s="40"/>
      <c r="M12" s="65"/>
      <c r="N12" s="67"/>
      <c r="O12" s="112"/>
      <c r="P12" s="94"/>
      <c r="Q12" s="113"/>
      <c r="R12" s="94"/>
      <c r="S12" s="94"/>
      <c r="T12" s="114"/>
      <c r="U12" s="6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8"/>
      <c r="E13" s="24"/>
      <c r="F13" s="24"/>
      <c r="G13" s="30"/>
      <c r="H13" s="26"/>
      <c r="I13" s="23"/>
      <c r="J13" s="30"/>
      <c r="K13" s="61"/>
      <c r="L13" s="61"/>
      <c r="M13" s="23"/>
      <c r="N13" s="60"/>
      <c r="O13" s="64"/>
      <c r="P13" s="63"/>
      <c r="Q13" s="88"/>
      <c r="R13" s="9"/>
      <c r="S13" s="9"/>
      <c r="T13" s="89"/>
      <c r="U13" s="6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8"/>
      <c r="E14" s="24"/>
      <c r="F14" s="24"/>
      <c r="G14" s="30"/>
      <c r="H14" s="26"/>
      <c r="I14" s="23"/>
      <c r="J14" s="30"/>
      <c r="K14" s="20"/>
      <c r="L14" s="20"/>
      <c r="M14" s="23"/>
      <c r="N14" s="60"/>
      <c r="O14" s="49"/>
      <c r="P14" s="9"/>
      <c r="Q14" s="106"/>
      <c r="R14" s="9"/>
      <c r="S14" s="9"/>
      <c r="T14" s="89"/>
      <c r="U14" s="9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40"/>
      <c r="B15" s="110"/>
      <c r="C15" s="42"/>
      <c r="D15" s="111"/>
      <c r="E15" s="100"/>
      <c r="F15" s="100"/>
      <c r="G15" s="109"/>
      <c r="H15" s="102"/>
      <c r="I15" s="65"/>
      <c r="J15" s="109"/>
      <c r="K15" s="66"/>
      <c r="L15" s="66"/>
      <c r="M15" s="65"/>
      <c r="N15" s="67"/>
      <c r="O15" s="112"/>
      <c r="P15" s="94"/>
      <c r="Q15" s="113"/>
      <c r="R15" s="94"/>
      <c r="S15" s="94"/>
      <c r="T15" s="114"/>
      <c r="U15" s="9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0"/>
      <c r="B16" s="99"/>
      <c r="C16" s="42"/>
      <c r="D16" s="43"/>
      <c r="E16" s="100"/>
      <c r="F16" s="100"/>
      <c r="G16" s="101"/>
      <c r="H16" s="102"/>
      <c r="I16" s="65"/>
      <c r="J16" s="65"/>
      <c r="K16" s="40"/>
      <c r="L16" s="40"/>
      <c r="M16" s="65"/>
      <c r="N16" s="67"/>
      <c r="O16" s="65"/>
      <c r="P16" s="67"/>
      <c r="Q16" s="93"/>
      <c r="R16" s="94"/>
      <c r="S16" s="94"/>
      <c r="T16" s="95"/>
      <c r="U16" s="9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5"/>
      <c r="C17" s="22"/>
      <c r="D17" s="34"/>
      <c r="E17" s="36"/>
      <c r="F17" s="37"/>
      <c r="G17" s="38"/>
      <c r="H17" s="39"/>
      <c r="I17" s="23"/>
      <c r="J17" s="23"/>
      <c r="K17" s="23"/>
      <c r="L17" s="23"/>
      <c r="M17" s="23"/>
      <c r="N17" s="60"/>
      <c r="O17" s="23"/>
      <c r="P17" s="60"/>
      <c r="Q17" s="106"/>
      <c r="R17" s="9"/>
      <c r="S17" s="9"/>
      <c r="T17" s="92"/>
      <c r="U17" s="9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5"/>
      <c r="C18" s="22"/>
      <c r="D18" s="34"/>
      <c r="E18" s="24"/>
      <c r="F18" s="24"/>
      <c r="G18" s="38"/>
      <c r="H18" s="103"/>
      <c r="I18" s="23"/>
      <c r="J18" s="23"/>
      <c r="K18" s="36"/>
      <c r="L18" s="36"/>
      <c r="M18" s="23"/>
      <c r="N18" s="60"/>
      <c r="O18" s="23"/>
      <c r="P18" s="60"/>
      <c r="Q18" s="106"/>
      <c r="R18" s="9"/>
      <c r="S18" s="9"/>
      <c r="T18" s="92"/>
      <c r="U18" s="9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5"/>
      <c r="C19" s="117"/>
      <c r="D19" s="34"/>
      <c r="E19" s="36"/>
      <c r="F19" s="37"/>
      <c r="G19" s="38"/>
      <c r="H19" s="39"/>
      <c r="I19" s="23"/>
      <c r="J19" s="23"/>
      <c r="K19" s="23"/>
      <c r="L19" s="23"/>
      <c r="M19" s="23"/>
      <c r="N19" s="60"/>
      <c r="O19" s="23"/>
      <c r="P19" s="60"/>
      <c r="Q19" s="90"/>
      <c r="R19" s="9"/>
      <c r="S19" s="9"/>
      <c r="T19" s="92"/>
      <c r="U19" s="120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5"/>
      <c r="C20" s="22"/>
      <c r="D20" s="34"/>
      <c r="E20" s="24"/>
      <c r="F20" s="24"/>
      <c r="G20" s="38"/>
      <c r="H20" s="103"/>
      <c r="I20" s="23"/>
      <c r="J20" s="23"/>
      <c r="K20" s="23"/>
      <c r="L20" s="23"/>
      <c r="M20" s="23"/>
      <c r="N20" s="60"/>
      <c r="O20" s="23"/>
      <c r="P20" s="60"/>
      <c r="Q20" s="90"/>
      <c r="R20" s="9"/>
      <c r="S20" s="9"/>
      <c r="T20" s="92"/>
      <c r="U20" s="120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5"/>
      <c r="C21" s="22"/>
      <c r="D21" s="34"/>
      <c r="E21" s="24"/>
      <c r="F21" s="24"/>
      <c r="G21" s="38"/>
      <c r="H21" s="103"/>
      <c r="I21" s="23"/>
      <c r="J21" s="23"/>
      <c r="K21" s="23"/>
      <c r="L21" s="23"/>
      <c r="M21" s="23"/>
      <c r="N21" s="60"/>
      <c r="O21" s="23"/>
      <c r="P21" s="60"/>
      <c r="Q21" s="90"/>
      <c r="R21" s="9"/>
      <c r="S21" s="9"/>
      <c r="T21" s="92"/>
      <c r="U21" s="120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40"/>
      <c r="B22" s="41"/>
      <c r="C22" s="42"/>
      <c r="D22" s="43"/>
      <c r="E22" s="100"/>
      <c r="F22" s="100"/>
      <c r="G22" s="45"/>
      <c r="H22" s="46"/>
      <c r="I22" s="65"/>
      <c r="J22" s="65"/>
      <c r="K22" s="65"/>
      <c r="L22" s="65"/>
      <c r="M22" s="65"/>
      <c r="N22" s="67"/>
      <c r="O22" s="65"/>
      <c r="P22" s="67"/>
      <c r="Q22" s="105"/>
      <c r="R22" s="94"/>
      <c r="S22" s="94"/>
      <c r="T22" s="95"/>
      <c r="U22" s="120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40"/>
      <c r="B23" s="41"/>
      <c r="C23" s="42"/>
      <c r="D23" s="43"/>
      <c r="E23" s="100"/>
      <c r="F23" s="100"/>
      <c r="G23" s="45"/>
      <c r="H23" s="46"/>
      <c r="I23" s="65"/>
      <c r="J23" s="65"/>
      <c r="K23" s="65"/>
      <c r="L23" s="65"/>
      <c r="M23" s="65"/>
      <c r="N23" s="67"/>
      <c r="O23" s="65"/>
      <c r="P23" s="67"/>
      <c r="Q23" s="105"/>
      <c r="R23" s="94"/>
      <c r="S23" s="94"/>
      <c r="T23" s="95"/>
      <c r="U23" s="120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40"/>
      <c r="B24" s="41"/>
      <c r="C24" s="42"/>
      <c r="D24" s="43"/>
      <c r="E24" s="100"/>
      <c r="F24" s="100"/>
      <c r="G24" s="45"/>
      <c r="H24" s="46"/>
      <c r="I24" s="65"/>
      <c r="J24" s="65"/>
      <c r="K24" s="65"/>
      <c r="L24" s="65"/>
      <c r="M24" s="65"/>
      <c r="N24" s="67"/>
      <c r="O24" s="65"/>
      <c r="P24" s="67"/>
      <c r="Q24" s="105"/>
      <c r="R24" s="94"/>
      <c r="S24" s="94"/>
      <c r="T24" s="95"/>
      <c r="U24" s="120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59</v>
      </c>
      <c r="B25" s="6"/>
      <c r="C25" s="47">
        <f>SUM(C8:C24)</f>
        <v>660000</v>
      </c>
      <c r="D25" s="48">
        <f>SUM(D8:D24)</f>
        <v>5000</v>
      </c>
      <c r="E25" s="50"/>
      <c r="F25" s="50"/>
      <c r="G25" s="50"/>
      <c r="H25" s="47" t="s">
        <v>60</v>
      </c>
      <c r="I25" s="49">
        <f>SUM(I8:I24)</f>
        <v>0</v>
      </c>
      <c r="J25" s="50"/>
      <c r="K25" s="49">
        <f>SUM(K8:K17)</f>
        <v>0</v>
      </c>
      <c r="L25" s="49"/>
      <c r="M25" s="49">
        <f>SUM(M8:M24)</f>
        <v>0</v>
      </c>
      <c r="N25" s="47" t="s">
        <v>60</v>
      </c>
      <c r="O25" s="49">
        <f>SUM(O8:O24)</f>
        <v>0</v>
      </c>
      <c r="P25" s="47" t="s">
        <v>60</v>
      </c>
      <c r="Q25" s="47" t="s">
        <v>60</v>
      </c>
      <c r="R25" s="47"/>
      <c r="S25" s="47"/>
      <c r="T25" s="49">
        <f>SUM(T8:T24)</f>
        <v>660050</v>
      </c>
      <c r="U25" s="96">
        <f>D25+C25-T25-I25-K25-M25-O25</f>
        <v>4950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1" t="s">
        <v>61</v>
      </c>
      <c r="B26" s="51"/>
      <c r="C26" s="51" t="s">
        <v>62</v>
      </c>
      <c r="D26" s="51"/>
      <c r="E26" s="51"/>
      <c r="F26" s="52">
        <f>O26</f>
        <v>359900</v>
      </c>
      <c r="G26" s="53"/>
      <c r="H26" s="54" t="s">
        <v>63</v>
      </c>
      <c r="I26" s="68"/>
      <c r="J26" s="68"/>
      <c r="K26" s="68"/>
      <c r="L26" s="68"/>
      <c r="M26" s="69"/>
      <c r="N26" s="51" t="s">
        <v>64</v>
      </c>
      <c r="O26" s="70">
        <f>T10+T11</f>
        <v>359900</v>
      </c>
      <c r="P26" s="71"/>
      <c r="Q26" s="71"/>
      <c r="R26" s="71"/>
      <c r="S26" s="71"/>
      <c r="T26" s="71"/>
      <c r="U26" s="9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1"/>
      <c r="B27" s="51"/>
      <c r="C27" s="51" t="s">
        <v>65</v>
      </c>
      <c r="D27" s="51"/>
      <c r="E27" s="51"/>
      <c r="F27" s="52">
        <v>0</v>
      </c>
      <c r="G27" s="53"/>
      <c r="H27" s="55"/>
      <c r="I27" s="72"/>
      <c r="J27" s="72"/>
      <c r="K27" s="72"/>
      <c r="L27" s="72"/>
      <c r="M27" s="73"/>
      <c r="N27" s="51" t="s">
        <v>66</v>
      </c>
      <c r="O27" s="74">
        <f>O26</f>
        <v>359900</v>
      </c>
      <c r="P27" s="75"/>
      <c r="Q27" s="75"/>
      <c r="R27" s="75"/>
      <c r="S27" s="75"/>
      <c r="T27" s="75"/>
      <c r="U27" s="9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6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4.6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7"/>
      <c r="J2" s="7"/>
      <c r="K2" s="7"/>
      <c r="L2" s="7"/>
      <c r="M2" s="7"/>
      <c r="N2" s="7"/>
      <c r="O2" s="58" t="s">
        <v>4</v>
      </c>
      <c r="P2" s="58"/>
      <c r="Q2" s="76">
        <v>12502</v>
      </c>
      <c r="R2" s="59" t="s">
        <v>5</v>
      </c>
      <c r="S2" s="59"/>
      <c r="T2" s="77" t="s">
        <v>6</v>
      </c>
      <c r="U2" s="7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1484913.3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20"/>
      <c r="O3" s="6" t="s">
        <v>12</v>
      </c>
      <c r="P3" s="6"/>
      <c r="Q3" s="20" t="s">
        <v>13</v>
      </c>
      <c r="R3" s="78" t="s">
        <v>14</v>
      </c>
      <c r="S3" s="79"/>
      <c r="T3" s="80" t="s">
        <v>15</v>
      </c>
      <c r="U3" s="8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1524049.8</v>
      </c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0" t="s">
        <v>21</v>
      </c>
      <c r="R4" s="9" t="s">
        <v>22</v>
      </c>
      <c r="S4" s="60" t="s">
        <v>23</v>
      </c>
      <c r="T4" s="81" t="s">
        <v>24</v>
      </c>
      <c r="U4" s="82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83" t="s">
        <v>31</v>
      </c>
      <c r="R5" s="84"/>
      <c r="S5" s="84"/>
      <c r="T5" s="81" t="s">
        <v>32</v>
      </c>
      <c r="U5" s="85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86" t="s">
        <v>39</v>
      </c>
      <c r="R6" s="87"/>
      <c r="S6" s="87"/>
      <c r="T6" s="81"/>
      <c r="U6" s="8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59" t="s">
        <v>47</v>
      </c>
      <c r="L7" s="5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1"/>
      <c r="U7" s="8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0">
        <v>1</v>
      </c>
      <c r="B8" s="21">
        <v>44096</v>
      </c>
      <c r="C8" s="22">
        <v>300000</v>
      </c>
      <c r="D8" s="23"/>
      <c r="E8" s="24" t="s">
        <v>52</v>
      </c>
      <c r="F8" s="25" t="s">
        <v>53</v>
      </c>
      <c r="G8" s="23"/>
      <c r="H8" s="26">
        <v>0.01</v>
      </c>
      <c r="I8" s="23">
        <f>300000*0.01</f>
        <v>3000</v>
      </c>
      <c r="J8" s="36"/>
      <c r="K8" s="20">
        <v>6000</v>
      </c>
      <c r="L8" s="20" t="s">
        <v>54</v>
      </c>
      <c r="M8" s="23"/>
      <c r="N8" s="60"/>
      <c r="O8" s="49"/>
      <c r="P8" s="9"/>
      <c r="Q8" s="88" t="s">
        <v>55</v>
      </c>
      <c r="R8" s="9">
        <v>169650</v>
      </c>
      <c r="S8" s="9">
        <v>169650</v>
      </c>
      <c r="T8" s="89">
        <v>169650</v>
      </c>
      <c r="U8" s="6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>
        <v>5000</v>
      </c>
      <c r="E9" s="25" t="s">
        <v>56</v>
      </c>
      <c r="F9" s="24" t="s">
        <v>53</v>
      </c>
      <c r="G9" s="29"/>
      <c r="H9" s="26"/>
      <c r="I9" s="23">
        <v>-3000</v>
      </c>
      <c r="J9" s="36" t="s">
        <v>57</v>
      </c>
      <c r="K9" s="61">
        <v>-6000</v>
      </c>
      <c r="L9" s="61"/>
      <c r="M9" s="23"/>
      <c r="N9" s="60"/>
      <c r="O9" s="49"/>
      <c r="P9" s="9"/>
      <c r="Q9" s="88" t="s">
        <v>58</v>
      </c>
      <c r="R9" s="9">
        <v>130500</v>
      </c>
      <c r="S9" s="9">
        <v>130500</v>
      </c>
      <c r="T9" s="89">
        <v>130500</v>
      </c>
      <c r="U9" s="6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9" customHeight="1" spans="1:16384">
      <c r="A10" s="20">
        <v>2</v>
      </c>
      <c r="B10" s="21">
        <v>44126</v>
      </c>
      <c r="C10" s="22">
        <v>60000</v>
      </c>
      <c r="D10" s="28"/>
      <c r="E10" s="24" t="s">
        <v>52</v>
      </c>
      <c r="F10" s="25" t="s">
        <v>53</v>
      </c>
      <c r="G10" s="29"/>
      <c r="H10" s="26">
        <v>0.01</v>
      </c>
      <c r="I10" s="23">
        <v>3600</v>
      </c>
      <c r="J10" s="30"/>
      <c r="K10" s="20">
        <v>7200</v>
      </c>
      <c r="L10" s="20" t="s">
        <v>54</v>
      </c>
      <c r="M10" s="23"/>
      <c r="N10" s="60"/>
      <c r="O10" s="49"/>
      <c r="P10" s="9"/>
      <c r="Q10" s="88" t="s">
        <v>68</v>
      </c>
      <c r="R10" s="9">
        <v>443271.5</v>
      </c>
      <c r="S10" s="9">
        <v>200000</v>
      </c>
      <c r="T10" s="89">
        <v>200000</v>
      </c>
      <c r="U10" s="6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/>
      <c r="B11" s="21"/>
      <c r="C11" s="27">
        <v>300000</v>
      </c>
      <c r="D11" s="28"/>
      <c r="E11" s="24" t="s">
        <v>52</v>
      </c>
      <c r="F11" s="25" t="s">
        <v>53</v>
      </c>
      <c r="G11" s="30"/>
      <c r="H11" s="26"/>
      <c r="I11" s="23">
        <v>-3600</v>
      </c>
      <c r="J11" s="36" t="s">
        <v>57</v>
      </c>
      <c r="K11" s="61">
        <v>-7200</v>
      </c>
      <c r="L11" s="61"/>
      <c r="M11" s="23"/>
      <c r="N11" s="60"/>
      <c r="O11" s="62"/>
      <c r="P11" s="63"/>
      <c r="Q11" s="88" t="s">
        <v>69</v>
      </c>
      <c r="R11" s="9">
        <v>150000</v>
      </c>
      <c r="S11" s="9">
        <v>159900</v>
      </c>
      <c r="T11" s="89">
        <v>159900</v>
      </c>
      <c r="U11" s="6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2" customHeight="1" spans="1:16384">
      <c r="A12" s="40">
        <v>3</v>
      </c>
      <c r="B12" s="107">
        <v>44189</v>
      </c>
      <c r="C12" s="42">
        <v>600000</v>
      </c>
      <c r="D12" s="108"/>
      <c r="E12" s="100" t="s">
        <v>52</v>
      </c>
      <c r="F12" s="44" t="s">
        <v>53</v>
      </c>
      <c r="G12" s="109"/>
      <c r="H12" s="102">
        <v>0.01</v>
      </c>
      <c r="I12" s="65">
        <v>6000</v>
      </c>
      <c r="K12" s="40">
        <v>12000</v>
      </c>
      <c r="L12" s="40" t="s">
        <v>54</v>
      </c>
      <c r="M12" s="65"/>
      <c r="N12" s="67"/>
      <c r="O12" s="112"/>
      <c r="P12" s="94"/>
      <c r="Q12" s="113" t="s">
        <v>68</v>
      </c>
      <c r="R12" s="94">
        <v>443271.5</v>
      </c>
      <c r="S12" s="94">
        <v>443271.5</v>
      </c>
      <c r="T12" s="114">
        <v>243271.5</v>
      </c>
      <c r="U12" s="6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8"/>
      <c r="E13" s="24"/>
      <c r="F13" s="24"/>
      <c r="G13" s="30"/>
      <c r="H13" s="26"/>
      <c r="I13" s="65">
        <v>-6000</v>
      </c>
      <c r="J13" s="109" t="s">
        <v>57</v>
      </c>
      <c r="K13" s="66">
        <v>-12000</v>
      </c>
      <c r="L13" s="61"/>
      <c r="M13" s="23"/>
      <c r="N13" s="60"/>
      <c r="O13" s="64"/>
      <c r="P13" s="63"/>
      <c r="Q13" s="113" t="s">
        <v>70</v>
      </c>
      <c r="R13" s="94">
        <v>245950</v>
      </c>
      <c r="S13" s="94"/>
      <c r="T13" s="114">
        <v>113243.8</v>
      </c>
      <c r="U13" s="6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7" customHeight="1" spans="1:16384">
      <c r="A14" s="20"/>
      <c r="B14" s="31"/>
      <c r="C14" s="22"/>
      <c r="D14" s="28"/>
      <c r="E14" s="24"/>
      <c r="F14" s="24"/>
      <c r="G14" s="30"/>
      <c r="H14" s="26"/>
      <c r="I14" s="23"/>
      <c r="J14" s="30"/>
      <c r="K14" s="20"/>
      <c r="L14" s="20"/>
      <c r="M14" s="23"/>
      <c r="N14" s="60"/>
      <c r="O14" s="49"/>
      <c r="P14" s="9"/>
      <c r="Q14" s="105" t="s">
        <v>71</v>
      </c>
      <c r="R14" s="94">
        <v>53484.7</v>
      </c>
      <c r="S14" s="94">
        <v>53484.7</v>
      </c>
      <c r="T14" s="114">
        <v>53484.7</v>
      </c>
      <c r="U14" s="9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5" customHeight="1" spans="1:16384">
      <c r="A15" s="40"/>
      <c r="B15" s="110"/>
      <c r="C15" s="42"/>
      <c r="D15" s="111"/>
      <c r="E15" s="100"/>
      <c r="F15" s="100"/>
      <c r="G15" s="109"/>
      <c r="H15" s="102"/>
      <c r="I15" s="65"/>
      <c r="J15" s="109"/>
      <c r="K15" s="66"/>
      <c r="L15" s="66"/>
      <c r="M15" s="65"/>
      <c r="N15" s="67"/>
      <c r="O15" s="112"/>
      <c r="P15" s="94"/>
      <c r="Q15" s="113" t="s">
        <v>72</v>
      </c>
      <c r="R15" s="94">
        <v>190000</v>
      </c>
      <c r="S15" s="94">
        <v>190000</v>
      </c>
      <c r="T15" s="114">
        <v>190000</v>
      </c>
      <c r="U15" s="9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0"/>
      <c r="B16" s="99"/>
      <c r="C16" s="42"/>
      <c r="D16" s="43"/>
      <c r="E16" s="100"/>
      <c r="F16" s="100"/>
      <c r="G16" s="101"/>
      <c r="H16" s="102"/>
      <c r="I16" s="65"/>
      <c r="J16" s="65"/>
      <c r="K16" s="40"/>
      <c r="L16" s="40"/>
      <c r="M16" s="65"/>
      <c r="N16" s="67"/>
      <c r="O16" s="65"/>
      <c r="P16" s="67"/>
      <c r="Q16" s="93"/>
      <c r="R16" s="94"/>
      <c r="S16" s="94"/>
      <c r="T16" s="95"/>
      <c r="U16" s="9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20"/>
      <c r="B17" s="35"/>
      <c r="C17" s="22"/>
      <c r="D17" s="34"/>
      <c r="E17" s="36"/>
      <c r="F17" s="37"/>
      <c r="G17" s="38"/>
      <c r="H17" s="39"/>
      <c r="I17" s="23"/>
      <c r="J17" s="23"/>
      <c r="K17" s="23"/>
      <c r="L17" s="23"/>
      <c r="M17" s="23"/>
      <c r="N17" s="60"/>
      <c r="O17" s="23"/>
      <c r="P17" s="60"/>
      <c r="Q17" s="106"/>
      <c r="R17" s="9"/>
      <c r="S17" s="9"/>
      <c r="T17" s="92"/>
      <c r="U17" s="9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0"/>
      <c r="B18" s="35"/>
      <c r="C18" s="22"/>
      <c r="D18" s="34"/>
      <c r="E18" s="24"/>
      <c r="F18" s="24"/>
      <c r="G18" s="38"/>
      <c r="H18" s="103"/>
      <c r="I18" s="23"/>
      <c r="J18" s="23"/>
      <c r="K18" s="36"/>
      <c r="L18" s="36"/>
      <c r="M18" s="23"/>
      <c r="N18" s="60"/>
      <c r="O18" s="23"/>
      <c r="P18" s="60"/>
      <c r="Q18" s="106"/>
      <c r="R18" s="9"/>
      <c r="S18" s="9"/>
      <c r="T18" s="92"/>
      <c r="U18" s="9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0" customHeight="1" spans="1:16384">
      <c r="A19" s="6" t="s">
        <v>59</v>
      </c>
      <c r="B19" s="6"/>
      <c r="C19" s="47">
        <f>SUM(C8:C18)</f>
        <v>1260000</v>
      </c>
      <c r="D19" s="48">
        <f>SUM(D8:D18)</f>
        <v>5000</v>
      </c>
      <c r="E19" s="50"/>
      <c r="F19" s="50"/>
      <c r="G19" s="50"/>
      <c r="H19" s="47" t="s">
        <v>60</v>
      </c>
      <c r="I19" s="49">
        <f>SUM(I8:I18)</f>
        <v>0</v>
      </c>
      <c r="J19" s="50"/>
      <c r="K19" s="49">
        <f>SUM(K8:K17)</f>
        <v>0</v>
      </c>
      <c r="L19" s="49"/>
      <c r="M19" s="49">
        <f>SUM(M8:M18)</f>
        <v>0</v>
      </c>
      <c r="N19" s="47" t="s">
        <v>60</v>
      </c>
      <c r="O19" s="49">
        <f>SUM(O8:O18)</f>
        <v>0</v>
      </c>
      <c r="P19" s="47" t="s">
        <v>60</v>
      </c>
      <c r="Q19" s="47" t="s">
        <v>60</v>
      </c>
      <c r="R19" s="47"/>
      <c r="S19" s="47"/>
      <c r="T19" s="49">
        <f>SUM(T8:T18)</f>
        <v>1260050</v>
      </c>
      <c r="U19" s="96">
        <f>D19+C19-T19-I19-K19-M19-O19</f>
        <v>4950</v>
      </c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51" t="s">
        <v>61</v>
      </c>
      <c r="B20" s="51"/>
      <c r="C20" s="51" t="s">
        <v>62</v>
      </c>
      <c r="D20" s="51"/>
      <c r="E20" s="51"/>
      <c r="F20" s="52">
        <f>O20</f>
        <v>600000</v>
      </c>
      <c r="G20" s="53"/>
      <c r="H20" s="54" t="s">
        <v>63</v>
      </c>
      <c r="I20" s="68"/>
      <c r="J20" s="68"/>
      <c r="K20" s="68"/>
      <c r="L20" s="68"/>
      <c r="M20" s="69"/>
      <c r="N20" s="51" t="s">
        <v>64</v>
      </c>
      <c r="O20" s="70">
        <f>T12+T13+T14+T15</f>
        <v>600000</v>
      </c>
      <c r="P20" s="71"/>
      <c r="Q20" s="71"/>
      <c r="R20" s="71"/>
      <c r="S20" s="71"/>
      <c r="T20" s="71"/>
      <c r="U20" s="9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51"/>
      <c r="B21" s="51"/>
      <c r="C21" s="51" t="s">
        <v>65</v>
      </c>
      <c r="D21" s="51"/>
      <c r="E21" s="51"/>
      <c r="F21" s="52">
        <v>0</v>
      </c>
      <c r="G21" s="53"/>
      <c r="H21" s="55"/>
      <c r="I21" s="72"/>
      <c r="J21" s="72"/>
      <c r="K21" s="72"/>
      <c r="L21" s="72"/>
      <c r="M21" s="73"/>
      <c r="N21" s="51" t="s">
        <v>66</v>
      </c>
      <c r="O21" s="74">
        <f>O20</f>
        <v>600000</v>
      </c>
      <c r="P21" s="75"/>
      <c r="Q21" s="75"/>
      <c r="R21" s="75"/>
      <c r="S21" s="75"/>
      <c r="T21" s="75"/>
      <c r="U21" s="9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spans="2:16384">
      <c r="B22" s="2"/>
      <c r="E22" s="3"/>
      <c r="F22" s="3"/>
      <c r="G22" s="3"/>
      <c r="I22" s="3"/>
      <c r="J22" s="3"/>
      <c r="M22" s="3"/>
      <c r="T22" s="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M23" s="3"/>
      <c r="T23" s="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M24" s="3"/>
      <c r="T24" s="3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>
        <f>C19/C4</f>
        <v>0.82674463787207</v>
      </c>
      <c r="J25" s="3"/>
      <c r="M25" s="3"/>
      <c r="T25" s="3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M26" s="3"/>
      <c r="T26" s="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56"/>
      <c r="E27" s="3"/>
      <c r="F27" s="3"/>
      <c r="G27" s="3"/>
      <c r="I27" s="3"/>
      <c r="J27" s="3"/>
      <c r="M27" s="3"/>
      <c r="T27" s="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19:B19"/>
    <mergeCell ref="C20:E20"/>
    <mergeCell ref="F20:G20"/>
    <mergeCell ref="O20:U20"/>
    <mergeCell ref="C21:E21"/>
    <mergeCell ref="F21:G21"/>
    <mergeCell ref="O21:U21"/>
    <mergeCell ref="A5:A7"/>
    <mergeCell ref="T5:T7"/>
    <mergeCell ref="U5:U7"/>
    <mergeCell ref="A20:B21"/>
    <mergeCell ref="H20:M2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F13" workbookViewId="0">
      <selection activeCell="F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4.6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7"/>
      <c r="J2" s="7"/>
      <c r="K2" s="7"/>
      <c r="L2" s="7"/>
      <c r="M2" s="7"/>
      <c r="N2" s="7"/>
      <c r="O2" s="58" t="s">
        <v>4</v>
      </c>
      <c r="P2" s="58"/>
      <c r="Q2" s="76">
        <v>12502</v>
      </c>
      <c r="R2" s="59" t="s">
        <v>5</v>
      </c>
      <c r="S2" s="59"/>
      <c r="T2" s="77" t="s">
        <v>6</v>
      </c>
      <c r="U2" s="7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1484913.3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73</v>
      </c>
      <c r="K3" s="20"/>
      <c r="L3" s="20"/>
      <c r="M3" s="20"/>
      <c r="N3" s="20"/>
      <c r="O3" s="6" t="s">
        <v>12</v>
      </c>
      <c r="P3" s="6"/>
      <c r="Q3" s="20" t="s">
        <v>13</v>
      </c>
      <c r="R3" s="78" t="s">
        <v>14</v>
      </c>
      <c r="S3" s="79"/>
      <c r="T3" s="80" t="s">
        <v>15</v>
      </c>
      <c r="U3" s="8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1524049.8</v>
      </c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0" t="s">
        <v>21</v>
      </c>
      <c r="R4" s="9" t="s">
        <v>22</v>
      </c>
      <c r="S4" s="60" t="s">
        <v>23</v>
      </c>
      <c r="T4" s="81" t="s">
        <v>24</v>
      </c>
      <c r="U4" s="82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83" t="s">
        <v>31</v>
      </c>
      <c r="R5" s="84"/>
      <c r="S5" s="84"/>
      <c r="T5" s="81" t="s">
        <v>32</v>
      </c>
      <c r="U5" s="85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86" t="s">
        <v>39</v>
      </c>
      <c r="R6" s="87"/>
      <c r="S6" s="87"/>
      <c r="T6" s="81"/>
      <c r="U6" s="8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59" t="s">
        <v>47</v>
      </c>
      <c r="L7" s="5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1"/>
      <c r="U7" s="8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0">
        <v>1</v>
      </c>
      <c r="B8" s="21">
        <v>44096</v>
      </c>
      <c r="C8" s="22">
        <v>300000</v>
      </c>
      <c r="D8" s="23"/>
      <c r="E8" s="24" t="s">
        <v>52</v>
      </c>
      <c r="F8" s="25" t="s">
        <v>53</v>
      </c>
      <c r="G8" s="23"/>
      <c r="H8" s="26">
        <v>0.01</v>
      </c>
      <c r="I8" s="23">
        <f>300000*0.01</f>
        <v>3000</v>
      </c>
      <c r="J8" s="36"/>
      <c r="K8" s="20">
        <v>6000</v>
      </c>
      <c r="L8" s="20" t="s">
        <v>54</v>
      </c>
      <c r="M8" s="23"/>
      <c r="N8" s="60"/>
      <c r="O8" s="49"/>
      <c r="P8" s="9"/>
      <c r="Q8" s="88" t="s">
        <v>55</v>
      </c>
      <c r="R8" s="9">
        <v>169650</v>
      </c>
      <c r="S8" s="9">
        <v>169650</v>
      </c>
      <c r="T8" s="89">
        <v>169650</v>
      </c>
      <c r="U8" s="6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>
        <v>15500</v>
      </c>
      <c r="E9" s="25" t="s">
        <v>56</v>
      </c>
      <c r="F9" s="24" t="s">
        <v>53</v>
      </c>
      <c r="G9" s="29"/>
      <c r="H9" s="26"/>
      <c r="I9" s="23">
        <v>-3000</v>
      </c>
      <c r="J9" s="36" t="s">
        <v>57</v>
      </c>
      <c r="K9" s="61">
        <v>-6000</v>
      </c>
      <c r="L9" s="61"/>
      <c r="M9" s="23"/>
      <c r="N9" s="60"/>
      <c r="O9" s="49"/>
      <c r="P9" s="9"/>
      <c r="Q9" s="88" t="s">
        <v>58</v>
      </c>
      <c r="R9" s="9">
        <v>130500</v>
      </c>
      <c r="S9" s="9">
        <v>130500</v>
      </c>
      <c r="T9" s="89">
        <v>130500</v>
      </c>
      <c r="U9" s="6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9" customHeight="1" spans="1:16384">
      <c r="A10" s="20">
        <v>2</v>
      </c>
      <c r="B10" s="21">
        <v>44126</v>
      </c>
      <c r="C10" s="22">
        <v>60000</v>
      </c>
      <c r="D10" s="28"/>
      <c r="E10" s="24" t="s">
        <v>52</v>
      </c>
      <c r="F10" s="25" t="s">
        <v>53</v>
      </c>
      <c r="G10" s="29"/>
      <c r="H10" s="26">
        <v>0.01</v>
      </c>
      <c r="I10" s="23">
        <v>3600</v>
      </c>
      <c r="J10" s="30"/>
      <c r="K10" s="20">
        <v>7200</v>
      </c>
      <c r="L10" s="20" t="s">
        <v>54</v>
      </c>
      <c r="M10" s="23"/>
      <c r="N10" s="60"/>
      <c r="O10" s="49"/>
      <c r="P10" s="9"/>
      <c r="Q10" s="88" t="s">
        <v>68</v>
      </c>
      <c r="R10" s="9">
        <v>443271.5</v>
      </c>
      <c r="S10" s="9">
        <v>200000</v>
      </c>
      <c r="T10" s="89">
        <v>200000</v>
      </c>
      <c r="U10" s="6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/>
      <c r="B11" s="21"/>
      <c r="C11" s="27">
        <v>300000</v>
      </c>
      <c r="D11" s="28"/>
      <c r="E11" s="24" t="s">
        <v>52</v>
      </c>
      <c r="F11" s="25" t="s">
        <v>53</v>
      </c>
      <c r="G11" s="30"/>
      <c r="H11" s="26"/>
      <c r="I11" s="23">
        <v>-3600</v>
      </c>
      <c r="J11" s="36" t="s">
        <v>57</v>
      </c>
      <c r="K11" s="61">
        <v>-7200</v>
      </c>
      <c r="L11" s="61"/>
      <c r="M11" s="23"/>
      <c r="N11" s="60"/>
      <c r="O11" s="62"/>
      <c r="P11" s="63"/>
      <c r="Q11" s="88" t="s">
        <v>69</v>
      </c>
      <c r="R11" s="9">
        <v>150000</v>
      </c>
      <c r="S11" s="9">
        <v>159900</v>
      </c>
      <c r="T11" s="89">
        <v>159900</v>
      </c>
      <c r="U11" s="6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2" customHeight="1" spans="1:16384">
      <c r="A12" s="20">
        <v>3</v>
      </c>
      <c r="B12" s="21">
        <v>44189</v>
      </c>
      <c r="C12" s="22">
        <v>600000</v>
      </c>
      <c r="D12" s="28"/>
      <c r="E12" s="24" t="s">
        <v>52</v>
      </c>
      <c r="F12" s="25" t="s">
        <v>53</v>
      </c>
      <c r="G12" s="30"/>
      <c r="H12" s="26">
        <v>0.01</v>
      </c>
      <c r="I12" s="23">
        <v>6000</v>
      </c>
      <c r="K12" s="20">
        <v>12000</v>
      </c>
      <c r="L12" s="20" t="s">
        <v>54</v>
      </c>
      <c r="M12" s="23"/>
      <c r="N12" s="60"/>
      <c r="O12" s="49"/>
      <c r="P12" s="9"/>
      <c r="Q12" s="88" t="s">
        <v>68</v>
      </c>
      <c r="R12" s="9">
        <v>443271.5</v>
      </c>
      <c r="S12" s="9">
        <v>443271.5</v>
      </c>
      <c r="T12" s="89">
        <v>243271.5</v>
      </c>
      <c r="U12" s="6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8"/>
      <c r="E13" s="24"/>
      <c r="F13" s="24"/>
      <c r="G13" s="30"/>
      <c r="H13" s="26"/>
      <c r="I13" s="23">
        <v>-6000</v>
      </c>
      <c r="J13" s="30" t="s">
        <v>57</v>
      </c>
      <c r="K13" s="61">
        <v>-12000</v>
      </c>
      <c r="L13" s="61"/>
      <c r="M13" s="23"/>
      <c r="N13" s="60"/>
      <c r="O13" s="64"/>
      <c r="P13" s="63"/>
      <c r="Q13" s="88" t="s">
        <v>70</v>
      </c>
      <c r="R13" s="9">
        <v>245950</v>
      </c>
      <c r="S13" s="9">
        <v>245950</v>
      </c>
      <c r="T13" s="89">
        <v>113243.8</v>
      </c>
      <c r="U13" s="6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7" customHeight="1" spans="1:16384">
      <c r="A14" s="20"/>
      <c r="B14" s="31"/>
      <c r="C14" s="22"/>
      <c r="D14" s="28"/>
      <c r="E14" s="24"/>
      <c r="F14" s="24"/>
      <c r="G14" s="30"/>
      <c r="H14" s="26"/>
      <c r="I14" s="23"/>
      <c r="J14" s="30"/>
      <c r="K14" s="20"/>
      <c r="L14" s="20"/>
      <c r="M14" s="23"/>
      <c r="N14" s="60"/>
      <c r="O14" s="49"/>
      <c r="P14" s="9"/>
      <c r="Q14" s="90" t="s">
        <v>71</v>
      </c>
      <c r="R14" s="9">
        <v>53484.7</v>
      </c>
      <c r="S14" s="9">
        <v>53484.7</v>
      </c>
      <c r="T14" s="89">
        <v>53484.7</v>
      </c>
      <c r="U14" s="9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5" customHeight="1" spans="1:16384">
      <c r="A15" s="20"/>
      <c r="B15" s="32"/>
      <c r="C15" s="22"/>
      <c r="D15" s="33"/>
      <c r="E15" s="24"/>
      <c r="F15" s="24"/>
      <c r="G15" s="30"/>
      <c r="H15" s="26"/>
      <c r="I15" s="23"/>
      <c r="J15" s="30"/>
      <c r="K15" s="61"/>
      <c r="L15" s="61"/>
      <c r="M15" s="23"/>
      <c r="N15" s="60"/>
      <c r="O15" s="49"/>
      <c r="P15" s="9"/>
      <c r="Q15" s="88" t="s">
        <v>72</v>
      </c>
      <c r="R15" s="9">
        <v>190000</v>
      </c>
      <c r="S15" s="9">
        <v>190000</v>
      </c>
      <c r="T15" s="89">
        <v>190000</v>
      </c>
      <c r="U15" s="9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3" customHeight="1" spans="1:16384">
      <c r="A16" s="40">
        <v>4</v>
      </c>
      <c r="B16" s="99">
        <v>44246</v>
      </c>
      <c r="C16" s="42">
        <v>100000</v>
      </c>
      <c r="D16" s="43"/>
      <c r="E16" s="100"/>
      <c r="F16" s="100"/>
      <c r="G16" s="101"/>
      <c r="H16" s="102">
        <v>0.01</v>
      </c>
      <c r="I16" s="65">
        <v>2640</v>
      </c>
      <c r="J16" s="65" t="s">
        <v>74</v>
      </c>
      <c r="K16" s="40">
        <v>5280.98</v>
      </c>
      <c r="L16" s="40" t="s">
        <v>75</v>
      </c>
      <c r="M16" s="65">
        <v>4500</v>
      </c>
      <c r="N16" s="67" t="s">
        <v>76</v>
      </c>
      <c r="O16" s="65"/>
      <c r="P16" s="67"/>
      <c r="Q16" s="105" t="s">
        <v>70</v>
      </c>
      <c r="R16" s="94">
        <v>245950</v>
      </c>
      <c r="S16" s="94">
        <v>245950</v>
      </c>
      <c r="T16" s="95">
        <v>68150</v>
      </c>
      <c r="U16" s="9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5" customHeight="1" spans="1:16384">
      <c r="A17" s="20"/>
      <c r="B17" s="35"/>
      <c r="C17" s="22"/>
      <c r="D17" s="34"/>
      <c r="E17" s="36"/>
      <c r="F17" s="37"/>
      <c r="G17" s="38"/>
      <c r="H17" s="39"/>
      <c r="I17" s="65">
        <v>-2640</v>
      </c>
      <c r="J17" s="104" t="s">
        <v>77</v>
      </c>
      <c r="K17" s="65">
        <v>-5280.98</v>
      </c>
      <c r="L17" s="104" t="s">
        <v>77</v>
      </c>
      <c r="M17" s="65">
        <v>-4500</v>
      </c>
      <c r="N17" s="67" t="s">
        <v>77</v>
      </c>
      <c r="O17" s="23"/>
      <c r="P17" s="60"/>
      <c r="Q17" s="105" t="s">
        <v>78</v>
      </c>
      <c r="R17" s="94">
        <v>21000</v>
      </c>
      <c r="S17" s="94">
        <v>20000</v>
      </c>
      <c r="T17" s="95">
        <v>20000</v>
      </c>
      <c r="U17" s="9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20"/>
      <c r="B18" s="35"/>
      <c r="C18" s="22"/>
      <c r="D18" s="34"/>
      <c r="E18" s="24"/>
      <c r="F18" s="24"/>
      <c r="G18" s="38"/>
      <c r="H18" s="103"/>
      <c r="I18" s="23"/>
      <c r="J18" s="23"/>
      <c r="K18" s="104">
        <v>16135</v>
      </c>
      <c r="L18" s="104" t="s">
        <v>79</v>
      </c>
      <c r="M18" s="23"/>
      <c r="N18" s="60"/>
      <c r="O18" s="23"/>
      <c r="P18" s="60"/>
      <c r="Q18" s="106"/>
      <c r="R18" s="9"/>
      <c r="S18" s="9"/>
      <c r="T18" s="92"/>
      <c r="U18" s="9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0" customHeight="1" spans="1:16384">
      <c r="A19" s="6" t="s">
        <v>59</v>
      </c>
      <c r="B19" s="6"/>
      <c r="C19" s="47">
        <f>SUM(C8:C18)</f>
        <v>1360000</v>
      </c>
      <c r="D19" s="48">
        <f>SUM(D8:D18)</f>
        <v>15500</v>
      </c>
      <c r="E19" s="50"/>
      <c r="F19" s="50"/>
      <c r="G19" s="50"/>
      <c r="H19" s="47" t="s">
        <v>60</v>
      </c>
      <c r="I19" s="49">
        <f>SUM(I8:I18)</f>
        <v>0</v>
      </c>
      <c r="J19" s="50"/>
      <c r="K19" s="49">
        <f>SUM(K8:K18)</f>
        <v>16135</v>
      </c>
      <c r="L19" s="49"/>
      <c r="M19" s="49">
        <f>SUM(M8:M18)</f>
        <v>0</v>
      </c>
      <c r="N19" s="47" t="s">
        <v>60</v>
      </c>
      <c r="O19" s="49">
        <f>SUM(O8:O18)</f>
        <v>0</v>
      </c>
      <c r="P19" s="47" t="s">
        <v>60</v>
      </c>
      <c r="Q19" s="47" t="s">
        <v>60</v>
      </c>
      <c r="R19" s="47"/>
      <c r="S19" s="47"/>
      <c r="T19" s="49">
        <f>SUM(T8:T18)</f>
        <v>1348200</v>
      </c>
      <c r="U19" s="96">
        <f>D19+C19-T19-I19-K19-M19-O19</f>
        <v>11165</v>
      </c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51" t="s">
        <v>61</v>
      </c>
      <c r="B20" s="51"/>
      <c r="C20" s="51" t="s">
        <v>62</v>
      </c>
      <c r="D20" s="51"/>
      <c r="E20" s="51"/>
      <c r="F20" s="52">
        <f>O20</f>
        <v>88150</v>
      </c>
      <c r="G20" s="53"/>
      <c r="H20" s="54" t="s">
        <v>63</v>
      </c>
      <c r="I20" s="68"/>
      <c r="J20" s="68"/>
      <c r="K20" s="68"/>
      <c r="L20" s="68"/>
      <c r="M20" s="69"/>
      <c r="N20" s="51" t="s">
        <v>64</v>
      </c>
      <c r="O20" s="70">
        <f>T16+T17</f>
        <v>88150</v>
      </c>
      <c r="P20" s="71"/>
      <c r="Q20" s="71"/>
      <c r="R20" s="71"/>
      <c r="S20" s="71"/>
      <c r="T20" s="71"/>
      <c r="U20" s="97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51"/>
      <c r="B21" s="51"/>
      <c r="C21" s="51" t="s">
        <v>65</v>
      </c>
      <c r="D21" s="51"/>
      <c r="E21" s="51"/>
      <c r="F21" s="52">
        <v>0</v>
      </c>
      <c r="G21" s="53"/>
      <c r="H21" s="55"/>
      <c r="I21" s="72"/>
      <c r="J21" s="72"/>
      <c r="K21" s="72"/>
      <c r="L21" s="72"/>
      <c r="M21" s="73"/>
      <c r="N21" s="51" t="s">
        <v>66</v>
      </c>
      <c r="O21" s="74">
        <f>O20</f>
        <v>88150</v>
      </c>
      <c r="P21" s="75"/>
      <c r="Q21" s="75"/>
      <c r="R21" s="75"/>
      <c r="S21" s="75"/>
      <c r="T21" s="75"/>
      <c r="U21" s="98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spans="2:16384">
      <c r="B22" s="2"/>
      <c r="E22" s="3"/>
      <c r="F22" s="3"/>
      <c r="G22" s="3"/>
      <c r="I22" s="3"/>
      <c r="J22" s="3"/>
      <c r="M22" s="3"/>
      <c r="T22" s="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M23" s="3"/>
      <c r="T23" s="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M24" s="3"/>
      <c r="T24" s="3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M25" s="3"/>
      <c r="T25" s="3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M26" s="3"/>
      <c r="T26" s="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56"/>
      <c r="E27" s="3"/>
      <c r="F27" s="3"/>
      <c r="G27" s="3"/>
      <c r="I27" s="3"/>
      <c r="J27" s="3"/>
      <c r="M27" s="3"/>
      <c r="T27" s="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19:B19"/>
    <mergeCell ref="C20:E20"/>
    <mergeCell ref="F20:G20"/>
    <mergeCell ref="O20:U20"/>
    <mergeCell ref="C21:E21"/>
    <mergeCell ref="F21:G21"/>
    <mergeCell ref="O21:U21"/>
    <mergeCell ref="A5:A7"/>
    <mergeCell ref="T5:T7"/>
    <mergeCell ref="U5:U7"/>
    <mergeCell ref="A20:B21"/>
    <mergeCell ref="H20:M21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abSelected="1" topLeftCell="B7" workbookViewId="0">
      <selection activeCell="D19" sqref="D19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4.6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7"/>
      <c r="J2" s="7"/>
      <c r="K2" s="7"/>
      <c r="L2" s="7"/>
      <c r="M2" s="7"/>
      <c r="N2" s="7"/>
      <c r="O2" s="58" t="s">
        <v>4</v>
      </c>
      <c r="P2" s="58"/>
      <c r="Q2" s="76">
        <v>12502</v>
      </c>
      <c r="R2" s="59" t="s">
        <v>5</v>
      </c>
      <c r="S2" s="59"/>
      <c r="T2" s="77" t="s">
        <v>6</v>
      </c>
      <c r="U2" s="77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1484913.3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73</v>
      </c>
      <c r="K3" s="20"/>
      <c r="L3" s="20"/>
      <c r="M3" s="20"/>
      <c r="N3" s="20"/>
      <c r="O3" s="6" t="s">
        <v>12</v>
      </c>
      <c r="P3" s="6"/>
      <c r="Q3" s="20" t="s">
        <v>13</v>
      </c>
      <c r="R3" s="78" t="s">
        <v>14</v>
      </c>
      <c r="S3" s="79"/>
      <c r="T3" s="80" t="s">
        <v>15</v>
      </c>
      <c r="U3" s="80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1524049.8</v>
      </c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0" t="s">
        <v>21</v>
      </c>
      <c r="R4" s="9" t="s">
        <v>22</v>
      </c>
      <c r="S4" s="60" t="s">
        <v>23</v>
      </c>
      <c r="T4" s="81" t="s">
        <v>24</v>
      </c>
      <c r="U4" s="82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83" t="s">
        <v>31</v>
      </c>
      <c r="R5" s="84"/>
      <c r="S5" s="84"/>
      <c r="T5" s="81" t="s">
        <v>32</v>
      </c>
      <c r="U5" s="85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86" t="s">
        <v>39</v>
      </c>
      <c r="R6" s="87"/>
      <c r="S6" s="87"/>
      <c r="T6" s="81"/>
      <c r="U6" s="85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59" t="s">
        <v>47</v>
      </c>
      <c r="L7" s="5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81"/>
      <c r="U7" s="85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20">
        <v>1</v>
      </c>
      <c r="B8" s="21">
        <v>44096</v>
      </c>
      <c r="C8" s="22">
        <v>300000</v>
      </c>
      <c r="D8" s="23"/>
      <c r="E8" s="24" t="s">
        <v>52</v>
      </c>
      <c r="F8" s="25" t="s">
        <v>53</v>
      </c>
      <c r="G8" s="23"/>
      <c r="H8" s="26">
        <v>0.01</v>
      </c>
      <c r="I8" s="23">
        <f>300000*0.01</f>
        <v>3000</v>
      </c>
      <c r="J8" s="36"/>
      <c r="K8" s="20">
        <v>6000</v>
      </c>
      <c r="L8" s="20" t="s">
        <v>54</v>
      </c>
      <c r="M8" s="23"/>
      <c r="N8" s="60"/>
      <c r="O8" s="49"/>
      <c r="P8" s="9"/>
      <c r="Q8" s="88" t="s">
        <v>55</v>
      </c>
      <c r="R8" s="9">
        <v>169650</v>
      </c>
      <c r="S8" s="9">
        <v>169650</v>
      </c>
      <c r="T8" s="89">
        <v>169650</v>
      </c>
      <c r="U8" s="61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>
        <v>15500</v>
      </c>
      <c r="E9" s="25" t="s">
        <v>56</v>
      </c>
      <c r="F9" s="24" t="s">
        <v>53</v>
      </c>
      <c r="G9" s="29"/>
      <c r="H9" s="26"/>
      <c r="I9" s="23">
        <v>-3000</v>
      </c>
      <c r="J9" s="36" t="s">
        <v>57</v>
      </c>
      <c r="K9" s="61">
        <v>-6000</v>
      </c>
      <c r="L9" s="61"/>
      <c r="M9" s="23"/>
      <c r="N9" s="60"/>
      <c r="O9" s="49"/>
      <c r="P9" s="9"/>
      <c r="Q9" s="88" t="s">
        <v>58</v>
      </c>
      <c r="R9" s="9">
        <v>130500</v>
      </c>
      <c r="S9" s="9">
        <v>130500</v>
      </c>
      <c r="T9" s="89">
        <v>130500</v>
      </c>
      <c r="U9" s="6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9" customHeight="1" spans="1:16384">
      <c r="A10" s="20">
        <v>2</v>
      </c>
      <c r="B10" s="21">
        <v>44126</v>
      </c>
      <c r="C10" s="22">
        <v>60000</v>
      </c>
      <c r="D10" s="28"/>
      <c r="E10" s="24" t="s">
        <v>52</v>
      </c>
      <c r="F10" s="25" t="s">
        <v>53</v>
      </c>
      <c r="G10" s="29"/>
      <c r="H10" s="26">
        <v>0.01</v>
      </c>
      <c r="I10" s="23">
        <v>3600</v>
      </c>
      <c r="J10" s="30"/>
      <c r="K10" s="20">
        <v>7200</v>
      </c>
      <c r="L10" s="20" t="s">
        <v>54</v>
      </c>
      <c r="M10" s="23"/>
      <c r="N10" s="60"/>
      <c r="O10" s="49"/>
      <c r="P10" s="9"/>
      <c r="Q10" s="88" t="s">
        <v>68</v>
      </c>
      <c r="R10" s="9">
        <v>443271.5</v>
      </c>
      <c r="S10" s="9">
        <v>200000</v>
      </c>
      <c r="T10" s="89">
        <v>200000</v>
      </c>
      <c r="U10" s="6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2" customHeight="1" spans="1:16384">
      <c r="A11" s="20"/>
      <c r="B11" s="21"/>
      <c r="C11" s="27">
        <v>300000</v>
      </c>
      <c r="D11" s="28"/>
      <c r="E11" s="24" t="s">
        <v>52</v>
      </c>
      <c r="F11" s="25" t="s">
        <v>53</v>
      </c>
      <c r="G11" s="30"/>
      <c r="H11" s="26"/>
      <c r="I11" s="23">
        <v>-3600</v>
      </c>
      <c r="J11" s="36" t="s">
        <v>57</v>
      </c>
      <c r="K11" s="61">
        <v>-7200</v>
      </c>
      <c r="L11" s="61"/>
      <c r="M11" s="23"/>
      <c r="N11" s="60"/>
      <c r="O11" s="62"/>
      <c r="P11" s="63"/>
      <c r="Q11" s="88" t="s">
        <v>69</v>
      </c>
      <c r="R11" s="9">
        <v>150000</v>
      </c>
      <c r="S11" s="9">
        <v>159900</v>
      </c>
      <c r="T11" s="89">
        <v>159900</v>
      </c>
      <c r="U11" s="6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2" customHeight="1" spans="1:16384">
      <c r="A12" s="20">
        <v>3</v>
      </c>
      <c r="B12" s="21">
        <v>44189</v>
      </c>
      <c r="C12" s="22">
        <v>600000</v>
      </c>
      <c r="D12" s="28"/>
      <c r="E12" s="24" t="s">
        <v>52</v>
      </c>
      <c r="F12" s="25" t="s">
        <v>53</v>
      </c>
      <c r="G12" s="30"/>
      <c r="H12" s="26">
        <v>0.01</v>
      </c>
      <c r="I12" s="23">
        <v>6000</v>
      </c>
      <c r="K12" s="20">
        <v>12000</v>
      </c>
      <c r="L12" s="20" t="s">
        <v>54</v>
      </c>
      <c r="M12" s="23"/>
      <c r="N12" s="60"/>
      <c r="O12" s="49"/>
      <c r="P12" s="9"/>
      <c r="Q12" s="88" t="s">
        <v>68</v>
      </c>
      <c r="R12" s="9">
        <v>443271.5</v>
      </c>
      <c r="S12" s="9">
        <v>443271.5</v>
      </c>
      <c r="T12" s="89">
        <v>243271.5</v>
      </c>
      <c r="U12" s="6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8"/>
      <c r="E13" s="24"/>
      <c r="F13" s="24"/>
      <c r="G13" s="30"/>
      <c r="H13" s="26"/>
      <c r="I13" s="23">
        <v>-6000</v>
      </c>
      <c r="J13" s="30" t="s">
        <v>57</v>
      </c>
      <c r="K13" s="61">
        <v>-12000</v>
      </c>
      <c r="L13" s="61"/>
      <c r="M13" s="23"/>
      <c r="N13" s="60"/>
      <c r="O13" s="64"/>
      <c r="P13" s="63"/>
      <c r="Q13" s="88" t="s">
        <v>70</v>
      </c>
      <c r="R13" s="9">
        <v>245950</v>
      </c>
      <c r="S13" s="9">
        <v>245950</v>
      </c>
      <c r="T13" s="89">
        <v>113243.8</v>
      </c>
      <c r="U13" s="6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7" customHeight="1" spans="1:16384">
      <c r="A14" s="20"/>
      <c r="B14" s="31"/>
      <c r="C14" s="22"/>
      <c r="D14" s="28"/>
      <c r="E14" s="24"/>
      <c r="F14" s="24"/>
      <c r="G14" s="30"/>
      <c r="H14" s="26"/>
      <c r="I14" s="23"/>
      <c r="J14" s="30"/>
      <c r="K14" s="20"/>
      <c r="L14" s="20"/>
      <c r="M14" s="23"/>
      <c r="N14" s="60"/>
      <c r="O14" s="49"/>
      <c r="P14" s="9"/>
      <c r="Q14" s="90" t="s">
        <v>71</v>
      </c>
      <c r="R14" s="9">
        <v>53484.7</v>
      </c>
      <c r="S14" s="9">
        <v>53484.7</v>
      </c>
      <c r="T14" s="89">
        <v>53484.7</v>
      </c>
      <c r="U14" s="91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5" customHeight="1" spans="1:16384">
      <c r="A15" s="20"/>
      <c r="B15" s="32"/>
      <c r="C15" s="22"/>
      <c r="D15" s="33"/>
      <c r="E15" s="24"/>
      <c r="F15" s="24"/>
      <c r="G15" s="30"/>
      <c r="H15" s="26"/>
      <c r="I15" s="23"/>
      <c r="J15" s="30"/>
      <c r="K15" s="61"/>
      <c r="L15" s="61"/>
      <c r="M15" s="23"/>
      <c r="N15" s="60"/>
      <c r="O15" s="49"/>
      <c r="P15" s="9"/>
      <c r="Q15" s="88" t="s">
        <v>72</v>
      </c>
      <c r="R15" s="9">
        <v>190000</v>
      </c>
      <c r="S15" s="9">
        <v>190000</v>
      </c>
      <c r="T15" s="89">
        <v>190000</v>
      </c>
      <c r="U15" s="91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3" customHeight="1" spans="1:16384">
      <c r="A16" s="20">
        <v>4</v>
      </c>
      <c r="B16" s="31">
        <v>44246</v>
      </c>
      <c r="C16" s="22">
        <v>100000</v>
      </c>
      <c r="D16" s="34"/>
      <c r="E16" s="24"/>
      <c r="F16" s="24"/>
      <c r="G16" s="29"/>
      <c r="H16" s="26">
        <v>0.01</v>
      </c>
      <c r="I16" s="23">
        <v>2640</v>
      </c>
      <c r="J16" s="23" t="s">
        <v>74</v>
      </c>
      <c r="K16" s="20">
        <v>5280.98</v>
      </c>
      <c r="L16" s="20" t="s">
        <v>75</v>
      </c>
      <c r="M16" s="23">
        <v>4500</v>
      </c>
      <c r="N16" s="60" t="s">
        <v>76</v>
      </c>
      <c r="O16" s="23"/>
      <c r="P16" s="60"/>
      <c r="Q16" s="90" t="s">
        <v>70</v>
      </c>
      <c r="R16" s="9">
        <v>245950</v>
      </c>
      <c r="S16" s="9">
        <v>245950</v>
      </c>
      <c r="T16" s="92">
        <v>68150</v>
      </c>
      <c r="U16" s="91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5" customHeight="1" spans="1:16384">
      <c r="A17" s="20"/>
      <c r="B17" s="35"/>
      <c r="C17" s="22"/>
      <c r="D17" s="34"/>
      <c r="E17" s="36"/>
      <c r="F17" s="37"/>
      <c r="G17" s="38"/>
      <c r="H17" s="39"/>
      <c r="I17" s="23">
        <v>-2640</v>
      </c>
      <c r="J17" s="36" t="s">
        <v>77</v>
      </c>
      <c r="K17" s="23">
        <v>-5280.98</v>
      </c>
      <c r="L17" s="36" t="s">
        <v>77</v>
      </c>
      <c r="M17" s="23">
        <v>-4500</v>
      </c>
      <c r="N17" s="60" t="s">
        <v>77</v>
      </c>
      <c r="O17" s="23"/>
      <c r="P17" s="60"/>
      <c r="Q17" s="90" t="s">
        <v>78</v>
      </c>
      <c r="R17" s="9">
        <v>21000</v>
      </c>
      <c r="S17" s="9">
        <v>20000</v>
      </c>
      <c r="T17" s="92">
        <v>20000</v>
      </c>
      <c r="U17" s="91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20"/>
      <c r="B18" s="35"/>
      <c r="C18" s="22"/>
      <c r="D18" s="34"/>
      <c r="E18" s="36"/>
      <c r="F18" s="37"/>
      <c r="G18" s="38"/>
      <c r="H18" s="39"/>
      <c r="I18" s="23"/>
      <c r="J18" s="36"/>
      <c r="K18" s="36">
        <v>16135</v>
      </c>
      <c r="L18" s="36" t="s">
        <v>79</v>
      </c>
      <c r="M18" s="23"/>
      <c r="N18" s="60"/>
      <c r="O18" s="23"/>
      <c r="P18" s="60"/>
      <c r="Q18" s="90"/>
      <c r="R18" s="9"/>
      <c r="S18" s="9"/>
      <c r="T18" s="92"/>
      <c r="U18" s="9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3" customHeight="1" spans="1:16384">
      <c r="A19" s="40">
        <v>5</v>
      </c>
      <c r="B19" s="41">
        <v>44274</v>
      </c>
      <c r="C19" s="42"/>
      <c r="D19" s="43">
        <v>-11165</v>
      </c>
      <c r="E19" s="44" t="s">
        <v>80</v>
      </c>
      <c r="F19" s="44" t="s">
        <v>81</v>
      </c>
      <c r="G19" s="45"/>
      <c r="H19" s="46"/>
      <c r="I19" s="65"/>
      <c r="J19" s="65"/>
      <c r="K19" s="66"/>
      <c r="L19" s="66"/>
      <c r="M19" s="65"/>
      <c r="N19" s="67"/>
      <c r="O19" s="65"/>
      <c r="P19" s="67"/>
      <c r="Q19" s="93"/>
      <c r="R19" s="94"/>
      <c r="S19" s="94"/>
      <c r="T19" s="95"/>
      <c r="U19" s="9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6" t="s">
        <v>59</v>
      </c>
      <c r="B20" s="6"/>
      <c r="C20" s="47">
        <f>SUM(C8:C19)</f>
        <v>1360000</v>
      </c>
      <c r="D20" s="48">
        <f>SUM(D8:D19)</f>
        <v>4335</v>
      </c>
      <c r="E20" s="49"/>
      <c r="F20" s="50"/>
      <c r="G20" s="50"/>
      <c r="H20" s="47" t="s">
        <v>60</v>
      </c>
      <c r="I20" s="49">
        <f>SUM(I8:I19)</f>
        <v>0</v>
      </c>
      <c r="J20" s="50"/>
      <c r="K20" s="49">
        <f>SUM(K8:K19)</f>
        <v>16135</v>
      </c>
      <c r="L20" s="49"/>
      <c r="M20" s="49">
        <f>SUM(M8:M19)</f>
        <v>0</v>
      </c>
      <c r="N20" s="47" t="s">
        <v>60</v>
      </c>
      <c r="O20" s="49">
        <f>SUM(O8:O19)</f>
        <v>0</v>
      </c>
      <c r="P20" s="47" t="s">
        <v>60</v>
      </c>
      <c r="Q20" s="47" t="s">
        <v>60</v>
      </c>
      <c r="R20" s="47"/>
      <c r="S20" s="47"/>
      <c r="T20" s="49">
        <f>SUM(T8:T19)</f>
        <v>1348200</v>
      </c>
      <c r="U20" s="96">
        <f>D20+C20-T20-I20-K20-M20-O20</f>
        <v>0</v>
      </c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51" t="s">
        <v>61</v>
      </c>
      <c r="B21" s="51"/>
      <c r="C21" s="51" t="s">
        <v>62</v>
      </c>
      <c r="D21" s="51"/>
      <c r="E21" s="51"/>
      <c r="F21" s="52">
        <f>O21</f>
        <v>11165</v>
      </c>
      <c r="G21" s="53"/>
      <c r="H21" s="54" t="s">
        <v>63</v>
      </c>
      <c r="I21" s="68"/>
      <c r="J21" s="68"/>
      <c r="K21" s="68"/>
      <c r="L21" s="68"/>
      <c r="M21" s="69"/>
      <c r="N21" s="51" t="s">
        <v>64</v>
      </c>
      <c r="O21" s="70">
        <v>11165</v>
      </c>
      <c r="P21" s="71"/>
      <c r="Q21" s="71"/>
      <c r="R21" s="71"/>
      <c r="S21" s="71"/>
      <c r="T21" s="71"/>
      <c r="U21" s="97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0" customHeight="1" spans="1:16384">
      <c r="A22" s="51"/>
      <c r="B22" s="51"/>
      <c r="C22" s="51" t="s">
        <v>65</v>
      </c>
      <c r="D22" s="51"/>
      <c r="E22" s="51"/>
      <c r="F22" s="52">
        <v>0</v>
      </c>
      <c r="G22" s="53"/>
      <c r="H22" s="55"/>
      <c r="I22" s="72"/>
      <c r="J22" s="72"/>
      <c r="K22" s="72"/>
      <c r="L22" s="72"/>
      <c r="M22" s="73"/>
      <c r="N22" s="51" t="s">
        <v>66</v>
      </c>
      <c r="O22" s="74">
        <f>O21</f>
        <v>11165</v>
      </c>
      <c r="P22" s="75"/>
      <c r="Q22" s="75"/>
      <c r="R22" s="75"/>
      <c r="S22" s="75"/>
      <c r="T22" s="75"/>
      <c r="U22" s="98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M23" s="3"/>
      <c r="T23" s="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M24" s="3"/>
      <c r="T24" s="3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M25" s="3"/>
      <c r="T25" s="3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M26" s="3"/>
      <c r="T26" s="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M27" s="3"/>
      <c r="T27" s="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56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0:B20"/>
    <mergeCell ref="C21:E21"/>
    <mergeCell ref="F21:G21"/>
    <mergeCell ref="O21:U21"/>
    <mergeCell ref="C22:E22"/>
    <mergeCell ref="F22:G22"/>
    <mergeCell ref="O22:U22"/>
    <mergeCell ref="A5:A7"/>
    <mergeCell ref="T5:T7"/>
    <mergeCell ref="U5:U7"/>
    <mergeCell ref="A21:B22"/>
    <mergeCell ref="H21:M2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1-1</vt:lpstr>
      <vt:lpstr>2-1</vt:lpstr>
      <vt:lpstr>3-1</vt:lpstr>
      <vt:lpstr>4</vt:lpstr>
      <vt:lpstr>4-2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2021-07-15T06:58:03Z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BE74259FB0264CFA9DDC78E7AB7648E2</vt:lpwstr>
  </property>
</Properties>
</file>