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2"/>
  </bookViews>
  <sheets>
    <sheet name="1-1" sheetId="10" r:id="rId1"/>
    <sheet name="2-1" sheetId="11" r:id="rId2"/>
    <sheet name="3-1" sheetId="12" r:id="rId3"/>
  </sheets>
  <calcPr calcId="144525"/>
</workbook>
</file>

<file path=xl/sharedStrings.xml><?xml version="1.0" encoding="utf-8"?>
<sst xmlns="http://schemas.openxmlformats.org/spreadsheetml/2006/main" count="261" uniqueCount="77">
  <si>
    <t xml:space="preserve">工程款支付证书 </t>
  </si>
  <si>
    <t>工程名称</t>
  </si>
  <si>
    <t>2020年祁门县农村公路扩面延伸工程（渚伊路伊坑段道路硬化）</t>
  </si>
  <si>
    <t>建设单位</t>
  </si>
  <si>
    <t>ERP编号</t>
  </si>
  <si>
    <t>档案编号</t>
  </si>
  <si>
    <t>2020010</t>
  </si>
  <si>
    <t>合同金额</t>
  </si>
  <si>
    <t>中标时间</t>
  </si>
  <si>
    <t>已提供工程资料</t>
  </si>
  <si>
    <t>中标通知书、施工合同、投资协议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</si>
  <si>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</si>
  <si>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</si>
  <si>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</si>
  <si>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</si>
  <si>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</si>
  <si>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</si>
  <si>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</si>
  <si>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</si>
  <si>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</si>
  <si>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汪桂君13805595218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</si>
  <si>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</si>
  <si>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</si>
  <si>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</si>
  <si>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</si>
  <si>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</si>
  <si>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</si>
  <si>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</si>
  <si>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</si>
  <si>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</si>
  <si>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</si>
  <si>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</si>
  <si>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</si>
  <si>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</si>
  <si>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</si>
  <si>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</si>
  <si>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</si>
  <si>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</si>
  <si>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</si>
  <si>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</si>
  <si>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</si>
  <si>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</si>
  <si>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</si>
  <si>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</si>
  <si>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</si>
  <si>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</si>
  <si>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</si>
  <si>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</si>
  <si>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</si>
  <si>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</si>
  <si>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</si>
  <si>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祁门分公司-中行</t>
  </si>
  <si>
    <t>176 757 930 442</t>
  </si>
  <si>
    <t>2个点企税</t>
  </si>
  <si>
    <t>祁门金信园林工程有限公司-劳务
开户行：建行祁门支行
账号：3405 0169 7408 0000 0284</t>
  </si>
  <si>
    <t>祁门分公司-中行（用于交税）</t>
  </si>
  <si>
    <t>汪同德-黄沙石子
开户行：安徽省祁门县农村信用社小路口分社
账号：6215 2684 0370 0004 048</t>
  </si>
  <si>
    <t>黄富贵-水泥
开户行：安徽省农村信用社祁门县凤凰支行
账号：6215 5084 1370 0172 950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</si>
  <si>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</si>
  <si>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</si>
  <si>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</si>
  <si>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</si>
  <si>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</si>
  <si>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</si>
  <si>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</si>
  <si>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</si>
  <si>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12477-2020年祁门县农村公路扩面延伸工程（渚伊路伊坑段道路硬化）</t>
  </si>
  <si>
    <t>2020.5.26</t>
  </si>
  <si>
    <t>中标通知书、施工合同、投资协议、不领章承诺书</t>
  </si>
  <si>
    <t>建造师占用费1500*2个月</t>
  </si>
  <si>
    <t>合作人已转王光如账户</t>
  </si>
  <si>
    <t>剩余的全部管理费</t>
  </si>
  <si>
    <t>剩余全部企税</t>
  </si>
  <si>
    <t>汪桂君</t>
  </si>
  <si>
    <t>开户行：中国建设银行黄山市徽州区支行
账号：6236 6817 1000 0078 208</t>
  </si>
  <si>
    <t>汪桂君-报销费用
开户行：中国建设银行黄山市徽州区支行
账号：6236 6817 1000 0078 208</t>
  </si>
  <si>
    <t>周鸽霖-搬运费
开户行：安徽省农村信用社祁门县凫峰支行
账号：6217 7883 7370 0112 371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</si>
</sst>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_ "/>
    <numFmt numFmtId="178" formatCode="#,##0.00_ "/>
    <numFmt numFmtId="179" formatCode="yyyy&quot;年&quot;m&quot;月&quot;d&quot;日&quot;;@"/>
    <numFmt numFmtId="180" formatCode="0.00_ "/>
    <numFmt numFmtId="181" formatCode="0.0%"/>
    <numFmt numFmtId="182" formatCode="0.00_);[Red]\(0.00\)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4" fontId="17" fillId="0" borderId="0">
      <protection locked="0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>
      <protection locked="0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>
      <protection locked="0"/>
    </xf>
  </cellStyleXfs>
  <cellXfs count="12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4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178" fontId="0" fillId="2" borderId="4" xfId="50" applyNumberFormat="1" applyFont="1" applyFill="1" applyBorder="1" applyAlignment="1" applyProtection="1">
      <alignment horizontal="right" vertical="center" shrinkToFi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80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right" vertical="center" shrinkToFit="1"/>
    </xf>
    <xf numFmtId="180" fontId="0" fillId="0" borderId="2" xfId="0" applyNumberFormat="1" applyFont="1" applyFill="1" applyBorder="1" applyAlignment="1">
      <alignment vertical="center"/>
    </xf>
    <xf numFmtId="178" fontId="1" fillId="2" borderId="2" xfId="50" applyNumberFormat="1" applyFont="1" applyFill="1" applyBorder="1" applyAlignment="1" applyProtection="1">
      <alignment vertical="center" shrinkToFit="1"/>
    </xf>
    <xf numFmtId="178" fontId="5" fillId="2" borderId="4" xfId="50" applyNumberFormat="1" applyFont="1" applyFill="1" applyBorder="1" applyAlignment="1" applyProtection="1">
      <alignment horizontal="right" vertical="center" shrinkToFi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179" fontId="0" fillId="0" borderId="6" xfId="0" applyNumberFormat="1" applyFont="1" applyFill="1" applyBorder="1" applyAlignment="1">
      <alignment horizontal="center" vertical="center"/>
    </xf>
    <xf numFmtId="0" fontId="6" fillId="2" borderId="2" xfId="50" applyFont="1" applyFill="1" applyBorder="1" applyAlignment="1" applyProtection="1">
      <alignment horizontal="center" vertical="center" wrapText="1"/>
    </xf>
    <xf numFmtId="179" fontId="6" fillId="2" borderId="2" xfId="50" applyNumberFormat="1" applyFont="1" applyFill="1" applyBorder="1" applyAlignment="1" applyProtection="1">
      <alignment horizontal="center" vertical="center" shrinkToFit="1"/>
    </xf>
    <xf numFmtId="178" fontId="6" fillId="2" borderId="4" xfId="50" applyNumberFormat="1" applyFont="1" applyFill="1" applyBorder="1" applyAlignment="1" applyProtection="1">
      <alignment horizontal="right" vertical="center" shrinkToFit="1"/>
    </xf>
    <xf numFmtId="178" fontId="7" fillId="2" borderId="2" xfId="50" applyNumberFormat="1" applyFont="1" applyFill="1" applyBorder="1" applyAlignment="1" applyProtection="1">
      <alignment horizontal="right" vertical="center" shrinkToFit="1"/>
    </xf>
    <xf numFmtId="180" fontId="6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left" vertical="center" wrapText="1" shrinkToFit="1"/>
    </xf>
    <xf numFmtId="181" fontId="8" fillId="2" borderId="2" xfId="19" applyNumberFormat="1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9" fontId="6" fillId="0" borderId="6" xfId="0" applyNumberFormat="1" applyFont="1" applyFill="1" applyBorder="1" applyAlignment="1">
      <alignment horizontal="center" vertical="center"/>
    </xf>
    <xf numFmtId="178" fontId="9" fillId="2" borderId="4" xfId="50" applyNumberFormat="1" applyFont="1" applyFill="1" applyBorder="1" applyAlignment="1" applyProtection="1">
      <alignment horizontal="right" vertical="center" shrinkToFit="1"/>
    </xf>
    <xf numFmtId="180" fontId="6" fillId="2" borderId="2" xfId="4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vertical="center" shrinkToFit="1"/>
    </xf>
    <xf numFmtId="179" fontId="5" fillId="2" borderId="2" xfId="50" applyNumberFormat="1" applyFont="1" applyFill="1" applyBorder="1" applyAlignment="1" applyProtection="1">
      <alignment horizontal="center" vertical="center" shrinkToFi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8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78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2" fontId="12" fillId="2" borderId="3" xfId="50" applyNumberFormat="1" applyFont="1" applyFill="1" applyBorder="1" applyAlignment="1" applyProtection="1">
      <alignment horizontal="center" vertical="center" shrinkToFit="1"/>
    </xf>
    <xf numFmtId="182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8" fontId="8" fillId="2" borderId="2" xfId="50" applyNumberFormat="1" applyFont="1" applyFill="1" applyBorder="1" applyAlignment="1" applyProtection="1">
      <alignment horizontal="right" vertical="center" shrinkToFit="1"/>
    </xf>
    <xf numFmtId="0" fontId="8" fillId="2" borderId="2" xfId="50" applyFont="1" applyFill="1" applyBorder="1" applyAlignment="1" applyProtection="1">
      <alignment horizontal="center" vertical="center"/>
    </xf>
    <xf numFmtId="178" fontId="8" fillId="2" borderId="2" xfId="50" applyNumberFormat="1" applyFont="1" applyFill="1" applyBorder="1" applyAlignment="1" applyProtection="1">
      <alignment horizontal="center" vertical="center" wrapText="1"/>
    </xf>
    <xf numFmtId="178" fontId="13" fillId="2" borderId="2" xfId="50" applyNumberFormat="1" applyFont="1" applyFill="1" applyBorder="1" applyAlignment="1" applyProtection="1">
      <alignment horizontal="right" vertical="center" shrinkToFit="1"/>
    </xf>
    <xf numFmtId="178" fontId="13" fillId="2" borderId="2" xfId="50" applyNumberFormat="1" applyFont="1" applyFill="1" applyBorder="1" applyAlignment="1" applyProtection="1">
      <alignment horizontal="center"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8" fontId="12" fillId="2" borderId="3" xfId="50" applyNumberFormat="1" applyFont="1" applyFill="1" applyBorder="1" applyAlignment="1" applyProtection="1">
      <alignment horizontal="center" vertical="center" shrinkToFit="1"/>
    </xf>
    <xf numFmtId="178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3" fillId="3" borderId="3" xfId="50" applyNumberFormat="1" applyFont="1" applyFill="1" applyBorder="1" applyAlignment="1" applyProtection="1">
      <alignment horizontal="center" vertical="center" wrapText="1"/>
    </xf>
    <xf numFmtId="178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8" fontId="3" fillId="2" borderId="3" xfId="50" applyNumberFormat="1" applyFont="1" applyFill="1" applyBorder="1" applyAlignment="1" applyProtection="1">
      <alignment vertical="center" wrapText="1"/>
    </xf>
    <xf numFmtId="178" fontId="3" fillId="2" borderId="5" xfId="50" applyNumberFormat="1" applyFont="1" applyFill="1" applyBorder="1" applyAlignment="1" applyProtection="1">
      <alignment vertical="center" wrapText="1"/>
    </xf>
    <xf numFmtId="178" fontId="0" fillId="2" borderId="2" xfId="50" applyNumberFormat="1" applyFont="1" applyFill="1" applyBorder="1" applyAlignment="1" applyProtection="1">
      <alignment horizontal="left" vertical="center" wrapText="1"/>
    </xf>
    <xf numFmtId="178" fontId="0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Fill="1" applyBorder="1" applyAlignment="1">
      <alignment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178" fontId="6" fillId="2" borderId="2" xfId="50" applyNumberFormat="1" applyFont="1" applyFill="1" applyBorder="1" applyAlignment="1" applyProtection="1">
      <alignment horizontal="left" vertical="center" wrapText="1"/>
    </xf>
    <xf numFmtId="178" fontId="6" fillId="2" borderId="2" xfId="50" applyNumberFormat="1" applyFont="1" applyFill="1" applyBorder="1" applyAlignment="1" applyProtection="1">
      <alignment horizontal="right" vertical="center" shrinkToFit="1"/>
    </xf>
    <xf numFmtId="10" fontId="6" fillId="0" borderId="2" xfId="0" applyNumberFormat="1" applyFont="1" applyFill="1" applyBorder="1" applyAlignment="1">
      <alignment vertical="center" wrapText="1"/>
    </xf>
    <xf numFmtId="180" fontId="6" fillId="2" borderId="2" xfId="0" applyNumberFormat="1" applyFont="1" applyFill="1" applyBorder="1" applyAlignment="1">
      <alignment vertical="center"/>
    </xf>
    <xf numFmtId="180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80" fontId="8" fillId="2" borderId="2" xfId="50" applyNumberFormat="1" applyFont="1" applyFill="1" applyBorder="1" applyAlignment="1" applyProtection="1">
      <alignment horizontal="center" vertical="center"/>
    </xf>
    <xf numFmtId="180" fontId="3" fillId="2" borderId="2" xfId="50" applyNumberFormat="1" applyFont="1" applyFill="1" applyBorder="1" applyAlignment="1" applyProtection="1">
      <alignment horizontal="right" vertical="center"/>
    </xf>
    <xf numFmtId="178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  <xf numFmtId="179" fontId="6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vertical="center"/>
    </xf>
    <xf numFmtId="180" fontId="8" fillId="2" borderId="2" xfId="4" applyNumberFormat="1" applyFont="1" applyFill="1" applyBorder="1" applyAlignment="1" applyProtection="1">
      <alignment horizontal="center" vertical="center" wrapText="1"/>
    </xf>
    <xf numFmtId="179" fontId="9" fillId="2" borderId="2" xfId="50" applyNumberFormat="1" applyFont="1" applyFill="1" applyBorder="1" applyAlignment="1" applyProtection="1">
      <alignment horizontal="center" vertical="center" shrinkToFit="1"/>
    </xf>
    <xf numFmtId="178" fontId="8" fillId="2" borderId="2" xfId="50" applyNumberFormat="1" applyFont="1" applyFill="1" applyBorder="1" applyAlignment="1" applyProtection="1">
      <alignment vertical="center" wrapText="1" shrinkToFit="1"/>
    </xf>
    <xf numFmtId="9" fontId="8" fillId="2" borderId="2" xfId="19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wrapText="1" shrinkToFit="1"/>
    </xf>
    <xf numFmtId="177" fontId="8" fillId="2" borderId="2" xfId="50" applyNumberFormat="1" applyFont="1" applyFill="1" applyBorder="1" applyAlignment="1" applyProtection="1">
      <alignment vertical="center" shrinkToFit="1"/>
    </xf>
    <xf numFmtId="178" fontId="8" fillId="2" borderId="2" xfId="50" applyNumberFormat="1" applyFont="1" applyFill="1" applyBorder="1" applyAlignment="1" applyProtection="1">
      <alignment vertical="center" wrapText="1"/>
    </xf>
    <xf numFmtId="177" fontId="8" fillId="2" borderId="2" xfId="50" applyNumberFormat="1" applyFont="1" applyFill="1" applyBorder="1" applyAlignment="1" applyProtection="1">
      <alignment horizontal="center" vertical="center" shrinkToFit="1"/>
    </xf>
    <xf numFmtId="10" fontId="6" fillId="0" borderId="2" xfId="0" applyNumberFormat="1" applyFont="1" applyFill="1" applyBorder="1" applyAlignment="1">
      <alignment vertical="center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178" fontId="8" fillId="2" borderId="4" xfId="50" applyNumberFormat="1" applyFont="1" applyFill="1" applyBorder="1" applyAlignment="1" applyProtection="1">
      <alignment horizontal="right" vertical="center" shrinkToFit="1"/>
    </xf>
    <xf numFmtId="178" fontId="3" fillId="2" borderId="3" xfId="5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27</xdr:row>
      <xdr:rowOff>57150</xdr:rowOff>
    </xdr:from>
    <xdr:to>
      <xdr:col>6</xdr:col>
      <xdr:colOff>1067435</xdr:colOff>
      <xdr:row>55</xdr:row>
      <xdr:rowOff>47625</xdr:rowOff>
    </xdr:to>
    <xdr:pic>
      <xdr:nvPicPr>
        <xdr:cNvPr id="5" name="图片 4" descr="}{PBGWD1UALIIL2OZ7PTXB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960360"/>
          <a:ext cx="7815580" cy="4791075"/>
        </a:xfrm>
        <a:prstGeom prst="rect">
          <a:avLst/>
        </a:prstGeom>
      </xdr:spPr>
    </xdr:pic>
    <xdr:clientData/>
  </xdr:twoCellAnchor>
  <xdr:twoCellAnchor editAs="oneCell">
    <xdr:from>
      <xdr:col>6</xdr:col>
      <xdr:colOff>1079500</xdr:colOff>
      <xdr:row>27</xdr:row>
      <xdr:rowOff>38100</xdr:rowOff>
    </xdr:from>
    <xdr:to>
      <xdr:col>14</xdr:col>
      <xdr:colOff>727710</xdr:colOff>
      <xdr:row>68</xdr:row>
      <xdr:rowOff>161925</xdr:rowOff>
    </xdr:to>
    <xdr:pic>
      <xdr:nvPicPr>
        <xdr:cNvPr id="6" name="图片 5" descr="3`6)J%OJM[{L({D()O%Y{U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28280" y="7941310"/>
          <a:ext cx="6285865" cy="7153275"/>
        </a:xfrm>
        <a:prstGeom prst="rect">
          <a:avLst/>
        </a:prstGeom>
      </xdr:spPr>
    </xdr:pic>
    <xdr:clientData/>
  </xdr:twoCellAnchor>
  <xdr:twoCellAnchor editAs="oneCell">
    <xdr:from>
      <xdr:col>14</xdr:col>
      <xdr:colOff>753745</xdr:colOff>
      <xdr:row>27</xdr:row>
      <xdr:rowOff>47625</xdr:rowOff>
    </xdr:from>
    <xdr:to>
      <xdr:col>19</xdr:col>
      <xdr:colOff>399415</xdr:colOff>
      <xdr:row>69</xdr:row>
      <xdr:rowOff>95250</xdr:rowOff>
    </xdr:to>
    <xdr:pic>
      <xdr:nvPicPr>
        <xdr:cNvPr id="7" name="图片 6" descr="]R[E{UY3~I4@K@4E@527E_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40180" y="7950835"/>
          <a:ext cx="6288405" cy="72485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55</xdr:row>
      <xdr:rowOff>55245</xdr:rowOff>
    </xdr:from>
    <xdr:to>
      <xdr:col>6</xdr:col>
      <xdr:colOff>1082040</xdr:colOff>
      <xdr:row>79</xdr:row>
      <xdr:rowOff>148590</xdr:rowOff>
    </xdr:to>
    <xdr:pic>
      <xdr:nvPicPr>
        <xdr:cNvPr id="2" name="图片 1" descr="358e3682764c6533109c51144282b8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625" y="12759055"/>
          <a:ext cx="7783195" cy="4208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27</xdr:row>
      <xdr:rowOff>95250</xdr:rowOff>
    </xdr:from>
    <xdr:to>
      <xdr:col>6</xdr:col>
      <xdr:colOff>1168400</xdr:colOff>
      <xdr:row>55</xdr:row>
      <xdr:rowOff>114300</xdr:rowOff>
    </xdr:to>
    <xdr:pic>
      <xdr:nvPicPr>
        <xdr:cNvPr id="6" name="图片 5" descr="%EUMLT3S3T_9K)VW[XW]H(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8379460"/>
          <a:ext cx="7887335" cy="4819650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29</xdr:row>
      <xdr:rowOff>38100</xdr:rowOff>
    </xdr:from>
    <xdr:to>
      <xdr:col>15</xdr:col>
      <xdr:colOff>488950</xdr:colOff>
      <xdr:row>72</xdr:row>
      <xdr:rowOff>28575</xdr:rowOff>
    </xdr:to>
    <xdr:pic>
      <xdr:nvPicPr>
        <xdr:cNvPr id="7" name="图片 6" descr="1W398IO~P~BLWGBPBN6OVN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39405" y="8665210"/>
          <a:ext cx="6706235" cy="7362825"/>
        </a:xfrm>
        <a:prstGeom prst="rect">
          <a:avLst/>
        </a:prstGeom>
      </xdr:spPr>
    </xdr:pic>
    <xdr:clientData/>
  </xdr:twoCellAnchor>
  <xdr:twoCellAnchor editAs="oneCell">
    <xdr:from>
      <xdr:col>15</xdr:col>
      <xdr:colOff>458470</xdr:colOff>
      <xdr:row>27</xdr:row>
      <xdr:rowOff>85725</xdr:rowOff>
    </xdr:from>
    <xdr:to>
      <xdr:col>19</xdr:col>
      <xdr:colOff>820420</xdr:colOff>
      <xdr:row>70</xdr:row>
      <xdr:rowOff>19050</xdr:rowOff>
    </xdr:to>
    <xdr:pic>
      <xdr:nvPicPr>
        <xdr:cNvPr id="8" name="图片 7" descr="G9W(LQ9Q[{C`}3ME2J(EK)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15160" y="8369935"/>
          <a:ext cx="6234430" cy="7305675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55</xdr:row>
      <xdr:rowOff>133350</xdr:rowOff>
    </xdr:from>
    <xdr:to>
      <xdr:col>6</xdr:col>
      <xdr:colOff>447675</xdr:colOff>
      <xdr:row>99</xdr:row>
      <xdr:rowOff>76200</xdr:rowOff>
    </xdr:to>
    <xdr:pic>
      <xdr:nvPicPr>
        <xdr:cNvPr id="2" name="图片 1" descr="OSB_%~N@8J25B[9P{{M[A1U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0410" y="13218160"/>
          <a:ext cx="6456045" cy="7486650"/>
        </a:xfrm>
        <a:prstGeom prst="rect">
          <a:avLst/>
        </a:prstGeom>
      </xdr:spPr>
    </xdr:pic>
    <xdr:clientData/>
  </xdr:twoCellAnchor>
  <xdr:twoCellAnchor editAs="oneCell">
    <xdr:from>
      <xdr:col>6</xdr:col>
      <xdr:colOff>647700</xdr:colOff>
      <xdr:row>56</xdr:row>
      <xdr:rowOff>0</xdr:rowOff>
    </xdr:from>
    <xdr:to>
      <xdr:col>14</xdr:col>
      <xdr:colOff>275590</xdr:colOff>
      <xdr:row>98</xdr:row>
      <xdr:rowOff>123825</xdr:rowOff>
    </xdr:to>
    <xdr:pic>
      <xdr:nvPicPr>
        <xdr:cNvPr id="3" name="图片 2" descr="}SJ9DX_`)O21Y8YT$X6$V}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96480" y="13256260"/>
          <a:ext cx="6265545" cy="7324725"/>
        </a:xfrm>
        <a:prstGeom prst="rect">
          <a:avLst/>
        </a:prstGeom>
      </xdr:spPr>
    </xdr:pic>
    <xdr:clientData/>
  </xdr:twoCellAnchor>
  <xdr:twoCellAnchor editAs="oneCell">
    <xdr:from>
      <xdr:col>13</xdr:col>
      <xdr:colOff>896620</xdr:colOff>
      <xdr:row>70</xdr:row>
      <xdr:rowOff>28575</xdr:rowOff>
    </xdr:from>
    <xdr:to>
      <xdr:col>18</xdr:col>
      <xdr:colOff>481330</xdr:colOff>
      <xdr:row>113</xdr:row>
      <xdr:rowOff>104775</xdr:rowOff>
    </xdr:to>
    <xdr:pic>
      <xdr:nvPicPr>
        <xdr:cNvPr id="4" name="图片 3" descr="0VK0NK2T]JAJPTQW7}ZK`Z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055600" y="15685135"/>
          <a:ext cx="6347460" cy="7448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22</xdr:row>
      <xdr:rowOff>0</xdr:rowOff>
    </xdr:from>
    <xdr:to>
      <xdr:col>7</xdr:col>
      <xdr:colOff>19050</xdr:colOff>
      <xdr:row>57</xdr:row>
      <xdr:rowOff>19050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757410"/>
          <a:ext cx="8096250" cy="6019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workbookViewId="0">
      <selection activeCell="G12" sqref="G12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6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/>
      <c r="K2" s="7"/>
      <c r="L2" s="7"/>
      <c r="M2" s="7"/>
      <c r="N2" s="7"/>
      <c r="O2" s="65" t="s">
        <v>4</v>
      </c>
      <c r="P2" s="65"/>
      <c r="Q2" s="86">
        <v>12477</v>
      </c>
      <c r="R2" s="66" t="s">
        <v>5</v>
      </c>
      <c r="S2" s="66"/>
      <c r="T2" s="87" t="s">
        <v>6</v>
      </c>
      <c r="U2" s="87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7</v>
      </c>
      <c r="B3" s="6"/>
      <c r="C3" s="9">
        <v>1067017</v>
      </c>
      <c r="D3" s="9"/>
      <c r="E3" s="9"/>
      <c r="F3" s="9" t="s">
        <v>8</v>
      </c>
      <c r="G3" s="10">
        <v>43977</v>
      </c>
      <c r="H3" s="6" t="s">
        <v>9</v>
      </c>
      <c r="I3" s="6"/>
      <c r="J3" s="27" t="s">
        <v>10</v>
      </c>
      <c r="K3" s="27"/>
      <c r="L3" s="27"/>
      <c r="M3" s="27"/>
      <c r="N3" s="27"/>
      <c r="O3" s="6" t="s">
        <v>11</v>
      </c>
      <c r="P3" s="6"/>
      <c r="Q3" s="27" t="s">
        <v>12</v>
      </c>
      <c r="R3" s="88" t="s">
        <v>13</v>
      </c>
      <c r="S3" s="89"/>
      <c r="T3" s="90" t="s">
        <v>14</v>
      </c>
      <c r="U3" s="90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123"/>
      <c r="D4" s="123"/>
      <c r="E4" s="123"/>
      <c r="F4" s="9" t="s">
        <v>16</v>
      </c>
      <c r="G4" s="11"/>
      <c r="H4" s="6" t="s">
        <v>17</v>
      </c>
      <c r="I4" s="6"/>
      <c r="J4" s="27" t="s">
        <v>18</v>
      </c>
      <c r="K4" s="27"/>
      <c r="L4" s="27"/>
      <c r="M4" s="27"/>
      <c r="N4" s="27"/>
      <c r="O4" s="6" t="s">
        <v>19</v>
      </c>
      <c r="P4" s="6"/>
      <c r="Q4" s="67" t="s">
        <v>20</v>
      </c>
      <c r="R4" s="9" t="s">
        <v>21</v>
      </c>
      <c r="S4" s="67" t="s">
        <v>22</v>
      </c>
      <c r="T4" s="91" t="s">
        <v>23</v>
      </c>
      <c r="U4" s="92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3" t="s">
        <v>30</v>
      </c>
      <c r="R5" s="94"/>
      <c r="S5" s="94"/>
      <c r="T5" s="91" t="s">
        <v>31</v>
      </c>
      <c r="U5" s="95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125" t="s">
        <v>38</v>
      </c>
      <c r="R6" s="97"/>
      <c r="S6" s="97"/>
      <c r="T6" s="91"/>
      <c r="U6" s="95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6" t="s">
        <v>46</v>
      </c>
      <c r="L7" s="66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1"/>
      <c r="U7" s="95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42">
        <v>1</v>
      </c>
      <c r="B8" s="112">
        <v>44113</v>
      </c>
      <c r="C8" s="44">
        <v>640210.2</v>
      </c>
      <c r="D8" s="73"/>
      <c r="E8" s="38" t="s">
        <v>51</v>
      </c>
      <c r="F8" s="39" t="s">
        <v>52</v>
      </c>
      <c r="G8" s="73"/>
      <c r="H8" s="41">
        <v>0.01</v>
      </c>
      <c r="I8" s="73">
        <v>6402.1</v>
      </c>
      <c r="J8" s="118"/>
      <c r="K8" s="42">
        <v>12804.2</v>
      </c>
      <c r="L8" s="42" t="s">
        <v>53</v>
      </c>
      <c r="M8" s="73"/>
      <c r="N8" s="75"/>
      <c r="O8" s="76"/>
      <c r="P8" s="77"/>
      <c r="Q8" s="102" t="s">
        <v>54</v>
      </c>
      <c r="R8" s="77">
        <v>288539.3</v>
      </c>
      <c r="S8" s="77"/>
      <c r="T8" s="103">
        <v>133360</v>
      </c>
      <c r="U8" s="69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42"/>
      <c r="B9" s="112"/>
      <c r="C9" s="124"/>
      <c r="D9" s="113">
        <v>8000</v>
      </c>
      <c r="E9" s="39" t="s">
        <v>55</v>
      </c>
      <c r="F9" s="39" t="s">
        <v>52</v>
      </c>
      <c r="G9" s="46"/>
      <c r="H9" s="41"/>
      <c r="I9" s="73">
        <v>-6402.1</v>
      </c>
      <c r="J9" s="118"/>
      <c r="K9" s="74">
        <v>-12804.2</v>
      </c>
      <c r="L9" s="74"/>
      <c r="M9" s="73"/>
      <c r="N9" s="75"/>
      <c r="O9" s="76"/>
      <c r="P9" s="77"/>
      <c r="Q9" s="102" t="s">
        <v>56</v>
      </c>
      <c r="R9" s="77">
        <v>275450</v>
      </c>
      <c r="S9" s="77"/>
      <c r="T9" s="103">
        <v>275450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3" customHeight="1" spans="1:16384">
      <c r="A10" s="42"/>
      <c r="B10" s="112"/>
      <c r="C10" s="44"/>
      <c r="D10" s="113"/>
      <c r="E10" s="39"/>
      <c r="F10" s="38"/>
      <c r="G10" s="46"/>
      <c r="H10" s="41"/>
      <c r="I10" s="73"/>
      <c r="J10" s="40"/>
      <c r="K10" s="42"/>
      <c r="L10" s="42"/>
      <c r="M10" s="73"/>
      <c r="N10" s="75"/>
      <c r="O10" s="76"/>
      <c r="P10" s="77"/>
      <c r="Q10" s="102" t="s">
        <v>57</v>
      </c>
      <c r="R10" s="77">
        <v>358280</v>
      </c>
      <c r="S10" s="77"/>
      <c r="T10" s="103">
        <v>231400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42"/>
      <c r="B11" s="112"/>
      <c r="C11" s="124"/>
      <c r="D11" s="113"/>
      <c r="E11" s="38"/>
      <c r="F11" s="38"/>
      <c r="G11" s="40"/>
      <c r="H11" s="41"/>
      <c r="I11" s="73"/>
      <c r="J11" s="118"/>
      <c r="K11" s="74"/>
      <c r="L11" s="74"/>
      <c r="M11" s="73"/>
      <c r="N11" s="75"/>
      <c r="O11" s="119"/>
      <c r="P11" s="120"/>
      <c r="Q11" s="102"/>
      <c r="R11" s="77"/>
      <c r="S11" s="77"/>
      <c r="T11" s="103"/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42"/>
      <c r="B12" s="112"/>
      <c r="C12" s="44"/>
      <c r="D12" s="113"/>
      <c r="E12" s="39"/>
      <c r="F12" s="38"/>
      <c r="G12" s="40"/>
      <c r="H12" s="41"/>
      <c r="I12" s="73"/>
      <c r="J12" s="40"/>
      <c r="K12" s="42"/>
      <c r="L12" s="42"/>
      <c r="M12" s="73"/>
      <c r="N12" s="75"/>
      <c r="O12" s="76"/>
      <c r="P12" s="77"/>
      <c r="Q12" s="102"/>
      <c r="R12" s="77"/>
      <c r="S12" s="77"/>
      <c r="T12" s="103"/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7"/>
      <c r="B13" s="21"/>
      <c r="C13" s="31"/>
      <c r="D13" s="29"/>
      <c r="E13" s="24"/>
      <c r="F13" s="24"/>
      <c r="G13" s="32"/>
      <c r="H13" s="26"/>
      <c r="I13" s="23"/>
      <c r="J13" s="32"/>
      <c r="K13" s="69"/>
      <c r="L13" s="69"/>
      <c r="M13" s="23"/>
      <c r="N13" s="67"/>
      <c r="O13" s="72"/>
      <c r="P13" s="71"/>
      <c r="Q13" s="98"/>
      <c r="R13" s="9"/>
      <c r="S13" s="9"/>
      <c r="T13" s="99"/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7"/>
      <c r="B14" s="33"/>
      <c r="C14" s="31"/>
      <c r="D14" s="29"/>
      <c r="E14" s="24"/>
      <c r="F14" s="24"/>
      <c r="G14" s="32"/>
      <c r="H14" s="26"/>
      <c r="I14" s="23"/>
      <c r="J14" s="32"/>
      <c r="K14" s="27"/>
      <c r="L14" s="27"/>
      <c r="M14" s="23"/>
      <c r="N14" s="67"/>
      <c r="O14" s="68"/>
      <c r="P14" s="9"/>
      <c r="Q14" s="100"/>
      <c r="R14" s="9"/>
      <c r="S14" s="9"/>
      <c r="T14" s="99"/>
      <c r="U14" s="101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42"/>
      <c r="B15" s="35"/>
      <c r="C15" s="44"/>
      <c r="D15" s="37"/>
      <c r="E15" s="38"/>
      <c r="F15" s="38"/>
      <c r="G15" s="40"/>
      <c r="H15" s="41"/>
      <c r="I15" s="73"/>
      <c r="J15" s="40"/>
      <c r="K15" s="74"/>
      <c r="L15" s="74"/>
      <c r="M15" s="73"/>
      <c r="N15" s="75"/>
      <c r="O15" s="76"/>
      <c r="P15" s="77"/>
      <c r="Q15" s="102"/>
      <c r="R15" s="77"/>
      <c r="S15" s="77"/>
      <c r="T15" s="103"/>
      <c r="U15" s="101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42"/>
      <c r="B16" s="43"/>
      <c r="C16" s="44"/>
      <c r="D16" s="114"/>
      <c r="E16" s="38"/>
      <c r="F16" s="38"/>
      <c r="G16" s="46"/>
      <c r="H16" s="41"/>
      <c r="I16" s="73"/>
      <c r="J16" s="73"/>
      <c r="K16" s="42"/>
      <c r="L16" s="42"/>
      <c r="M16" s="73"/>
      <c r="N16" s="75"/>
      <c r="O16" s="73"/>
      <c r="P16" s="75"/>
      <c r="Q16" s="122"/>
      <c r="R16" s="77"/>
      <c r="S16" s="77"/>
      <c r="T16" s="105"/>
      <c r="U16" s="101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7"/>
      <c r="B17" s="47"/>
      <c r="C17" s="31"/>
      <c r="D17" s="48"/>
      <c r="E17" s="49"/>
      <c r="F17" s="50"/>
      <c r="G17" s="51"/>
      <c r="H17" s="52"/>
      <c r="I17" s="23"/>
      <c r="J17" s="23"/>
      <c r="K17" s="23"/>
      <c r="L17" s="23"/>
      <c r="M17" s="23"/>
      <c r="N17" s="67"/>
      <c r="O17" s="23"/>
      <c r="P17" s="67"/>
      <c r="Q17" s="100"/>
      <c r="R17" s="9"/>
      <c r="S17" s="9"/>
      <c r="T17" s="106"/>
      <c r="U17" s="101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7"/>
      <c r="B18" s="47"/>
      <c r="C18" s="31"/>
      <c r="D18" s="48"/>
      <c r="E18" s="24"/>
      <c r="F18" s="24"/>
      <c r="G18" s="51"/>
      <c r="H18" s="53"/>
      <c r="I18" s="23"/>
      <c r="J18" s="23"/>
      <c r="K18" s="49"/>
      <c r="L18" s="49"/>
      <c r="M18" s="23"/>
      <c r="N18" s="67"/>
      <c r="O18" s="23"/>
      <c r="P18" s="67"/>
      <c r="Q18" s="100"/>
      <c r="R18" s="9"/>
      <c r="S18" s="9"/>
      <c r="T18" s="106"/>
      <c r="U18" s="101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7"/>
      <c r="B19" s="47"/>
      <c r="C19" s="54"/>
      <c r="D19" s="48"/>
      <c r="E19" s="49"/>
      <c r="F19" s="50"/>
      <c r="G19" s="51"/>
      <c r="H19" s="52"/>
      <c r="I19" s="23"/>
      <c r="J19" s="23"/>
      <c r="K19" s="23"/>
      <c r="L19" s="23"/>
      <c r="M19" s="23"/>
      <c r="N19" s="67"/>
      <c r="O19" s="23"/>
      <c r="P19" s="67"/>
      <c r="Q19" s="107"/>
      <c r="R19" s="9"/>
      <c r="S19" s="9"/>
      <c r="T19" s="106"/>
      <c r="U19" s="108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7"/>
      <c r="B20" s="47"/>
      <c r="C20" s="31"/>
      <c r="D20" s="48"/>
      <c r="E20" s="24"/>
      <c r="F20" s="24"/>
      <c r="G20" s="51"/>
      <c r="H20" s="53"/>
      <c r="I20" s="23"/>
      <c r="J20" s="23"/>
      <c r="K20" s="23"/>
      <c r="L20" s="23"/>
      <c r="M20" s="23"/>
      <c r="N20" s="67"/>
      <c r="O20" s="23"/>
      <c r="P20" s="67"/>
      <c r="Q20" s="107"/>
      <c r="R20" s="9"/>
      <c r="S20" s="9"/>
      <c r="T20" s="106"/>
      <c r="U20" s="108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7"/>
      <c r="B21" s="47"/>
      <c r="C21" s="31"/>
      <c r="D21" s="48"/>
      <c r="E21" s="24"/>
      <c r="F21" s="24"/>
      <c r="G21" s="51"/>
      <c r="H21" s="53"/>
      <c r="I21" s="23"/>
      <c r="J21" s="23"/>
      <c r="K21" s="23"/>
      <c r="L21" s="23"/>
      <c r="M21" s="23"/>
      <c r="N21" s="67"/>
      <c r="O21" s="23"/>
      <c r="P21" s="67"/>
      <c r="Q21" s="107"/>
      <c r="R21" s="9"/>
      <c r="S21" s="9"/>
      <c r="T21" s="106"/>
      <c r="U21" s="108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42"/>
      <c r="B22" s="115"/>
      <c r="C22" s="44"/>
      <c r="D22" s="114"/>
      <c r="E22" s="38"/>
      <c r="F22" s="38"/>
      <c r="G22" s="116"/>
      <c r="H22" s="117"/>
      <c r="I22" s="73"/>
      <c r="J22" s="73"/>
      <c r="K22" s="73"/>
      <c r="L22" s="73"/>
      <c r="M22" s="73"/>
      <c r="N22" s="75"/>
      <c r="O22" s="73"/>
      <c r="P22" s="75"/>
      <c r="Q22" s="104"/>
      <c r="R22" s="77"/>
      <c r="S22" s="77"/>
      <c r="T22" s="105"/>
      <c r="U22" s="108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42"/>
      <c r="B23" s="115"/>
      <c r="C23" s="44"/>
      <c r="D23" s="114"/>
      <c r="E23" s="38"/>
      <c r="F23" s="38"/>
      <c r="G23" s="116"/>
      <c r="H23" s="117"/>
      <c r="I23" s="73"/>
      <c r="J23" s="73"/>
      <c r="K23" s="73"/>
      <c r="L23" s="73"/>
      <c r="M23" s="73"/>
      <c r="N23" s="75"/>
      <c r="O23" s="73"/>
      <c r="P23" s="75"/>
      <c r="Q23" s="104"/>
      <c r="R23" s="77"/>
      <c r="S23" s="77"/>
      <c r="T23" s="105"/>
      <c r="U23" s="108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42"/>
      <c r="B24" s="115"/>
      <c r="C24" s="44"/>
      <c r="D24" s="114"/>
      <c r="E24" s="38"/>
      <c r="F24" s="38"/>
      <c r="G24" s="116"/>
      <c r="H24" s="117"/>
      <c r="I24" s="73"/>
      <c r="J24" s="73"/>
      <c r="K24" s="73"/>
      <c r="L24" s="73"/>
      <c r="M24" s="73"/>
      <c r="N24" s="75"/>
      <c r="O24" s="73"/>
      <c r="P24" s="75"/>
      <c r="Q24" s="104"/>
      <c r="R24" s="77"/>
      <c r="S24" s="77"/>
      <c r="T24" s="105"/>
      <c r="U24" s="108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58</v>
      </c>
      <c r="B25" s="6"/>
      <c r="C25" s="55">
        <f>SUM(C8:C24)</f>
        <v>640210.2</v>
      </c>
      <c r="D25" s="56">
        <f>SUM(D8:D24)</f>
        <v>8000</v>
      </c>
      <c r="E25" s="57"/>
      <c r="F25" s="57"/>
      <c r="G25" s="57"/>
      <c r="H25" s="55" t="s">
        <v>59</v>
      </c>
      <c r="I25" s="68">
        <f>SUM(I8:I24)</f>
        <v>0</v>
      </c>
      <c r="J25" s="57"/>
      <c r="K25" s="68">
        <f>SUM(K8:K17)</f>
        <v>0</v>
      </c>
      <c r="L25" s="68"/>
      <c r="M25" s="68">
        <f>SUM(M8:M24)</f>
        <v>0</v>
      </c>
      <c r="N25" s="55" t="s">
        <v>59</v>
      </c>
      <c r="O25" s="68">
        <f>SUM(O8:O24)</f>
        <v>0</v>
      </c>
      <c r="P25" s="55" t="s">
        <v>59</v>
      </c>
      <c r="Q25" s="55" t="s">
        <v>59</v>
      </c>
      <c r="R25" s="55"/>
      <c r="S25" s="55"/>
      <c r="T25" s="68">
        <f>SUM(T8:T24)</f>
        <v>640210</v>
      </c>
      <c r="U25" s="109">
        <f>D25+C25-T25-I25-K25-M25-O25</f>
        <v>8000.19999999995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8" t="s">
        <v>60</v>
      </c>
      <c r="B26" s="58"/>
      <c r="C26" s="58" t="s">
        <v>61</v>
      </c>
      <c r="D26" s="58"/>
      <c r="E26" s="58"/>
      <c r="F26" s="59">
        <f>O26</f>
        <v>640210</v>
      </c>
      <c r="G26" s="60"/>
      <c r="H26" s="61" t="s">
        <v>62</v>
      </c>
      <c r="I26" s="78"/>
      <c r="J26" s="78"/>
      <c r="K26" s="78"/>
      <c r="L26" s="78"/>
      <c r="M26" s="79"/>
      <c r="N26" s="58" t="s">
        <v>63</v>
      </c>
      <c r="O26" s="80">
        <f>T8+T9+T10</f>
        <v>640210</v>
      </c>
      <c r="P26" s="81"/>
      <c r="Q26" s="81"/>
      <c r="R26" s="81"/>
      <c r="S26" s="81"/>
      <c r="T26" s="81"/>
      <c r="U26" s="110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8"/>
      <c r="B27" s="58"/>
      <c r="C27" s="58" t="s">
        <v>64</v>
      </c>
      <c r="D27" s="58"/>
      <c r="E27" s="58"/>
      <c r="F27" s="59">
        <v>0</v>
      </c>
      <c r="G27" s="60"/>
      <c r="H27" s="62"/>
      <c r="I27" s="82"/>
      <c r="J27" s="82"/>
      <c r="K27" s="82"/>
      <c r="L27" s="82"/>
      <c r="M27" s="83"/>
      <c r="N27" s="58" t="s">
        <v>65</v>
      </c>
      <c r="O27" s="84">
        <f>O26</f>
        <v>640210</v>
      </c>
      <c r="P27" s="85"/>
      <c r="Q27" s="85"/>
      <c r="R27" s="85"/>
      <c r="S27" s="85"/>
      <c r="T27" s="85"/>
      <c r="U27" s="111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3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opLeftCell="A2" workbookViewId="0">
      <selection activeCell="Q2" sqref="Q2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6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66</v>
      </c>
      <c r="D2" s="7"/>
      <c r="E2" s="7"/>
      <c r="F2" s="7"/>
      <c r="G2" s="7"/>
      <c r="H2" s="8" t="s">
        <v>3</v>
      </c>
      <c r="I2" s="64"/>
      <c r="J2" s="7"/>
      <c r="K2" s="7"/>
      <c r="L2" s="7"/>
      <c r="M2" s="7"/>
      <c r="N2" s="7"/>
      <c r="O2" s="65" t="s">
        <v>4</v>
      </c>
      <c r="P2" s="65"/>
      <c r="Q2" s="86">
        <v>12477</v>
      </c>
      <c r="R2" s="66" t="s">
        <v>5</v>
      </c>
      <c r="S2" s="66"/>
      <c r="T2" s="87" t="s">
        <v>6</v>
      </c>
      <c r="U2" s="87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7</v>
      </c>
      <c r="B3" s="6"/>
      <c r="C3" s="9">
        <v>1067017</v>
      </c>
      <c r="D3" s="9"/>
      <c r="E3" s="9"/>
      <c r="F3" s="9" t="s">
        <v>8</v>
      </c>
      <c r="G3" s="10" t="s">
        <v>67</v>
      </c>
      <c r="H3" s="6" t="s">
        <v>9</v>
      </c>
      <c r="I3" s="6"/>
      <c r="J3" s="27" t="s">
        <v>68</v>
      </c>
      <c r="K3" s="27"/>
      <c r="L3" s="27"/>
      <c r="M3" s="27"/>
      <c r="N3" s="27"/>
      <c r="O3" s="6" t="s">
        <v>11</v>
      </c>
      <c r="P3" s="6"/>
      <c r="Q3" s="27" t="s">
        <v>12</v>
      </c>
      <c r="R3" s="88" t="s">
        <v>13</v>
      </c>
      <c r="S3" s="89"/>
      <c r="T3" s="90" t="s">
        <v>14</v>
      </c>
      <c r="U3" s="90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1053264.93</v>
      </c>
      <c r="D4" s="9"/>
      <c r="E4" s="9"/>
      <c r="F4" s="9" t="s">
        <v>16</v>
      </c>
      <c r="G4" s="11"/>
      <c r="H4" s="6" t="s">
        <v>17</v>
      </c>
      <c r="I4" s="6"/>
      <c r="J4" s="27" t="s">
        <v>18</v>
      </c>
      <c r="K4" s="27"/>
      <c r="L4" s="27"/>
      <c r="M4" s="27"/>
      <c r="N4" s="27"/>
      <c r="O4" s="6" t="s">
        <v>19</v>
      </c>
      <c r="P4" s="6"/>
      <c r="Q4" s="67" t="s">
        <v>20</v>
      </c>
      <c r="R4" s="9" t="s">
        <v>21</v>
      </c>
      <c r="S4" s="67" t="s">
        <v>22</v>
      </c>
      <c r="T4" s="91" t="s">
        <v>23</v>
      </c>
      <c r="U4" s="92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3" t="s">
        <v>30</v>
      </c>
      <c r="R5" s="94"/>
      <c r="S5" s="94"/>
      <c r="T5" s="91" t="s">
        <v>31</v>
      </c>
      <c r="U5" s="95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96" t="s">
        <v>38</v>
      </c>
      <c r="R6" s="97"/>
      <c r="S6" s="97"/>
      <c r="T6" s="91"/>
      <c r="U6" s="95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6" t="s">
        <v>46</v>
      </c>
      <c r="L7" s="66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1"/>
      <c r="U7" s="95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20">
        <v>1</v>
      </c>
      <c r="B8" s="21">
        <v>44113</v>
      </c>
      <c r="C8" s="22">
        <v>640210.2</v>
      </c>
      <c r="D8" s="23"/>
      <c r="E8" s="24" t="s">
        <v>51</v>
      </c>
      <c r="F8" s="25" t="s">
        <v>52</v>
      </c>
      <c r="G8" s="23"/>
      <c r="H8" s="26">
        <v>0.01</v>
      </c>
      <c r="I8" s="23">
        <v>6402.1</v>
      </c>
      <c r="J8" s="49"/>
      <c r="K8" s="27">
        <v>12804.2</v>
      </c>
      <c r="L8" s="27" t="s">
        <v>53</v>
      </c>
      <c r="M8" s="23"/>
      <c r="N8" s="67"/>
      <c r="O8" s="68"/>
      <c r="P8" s="9"/>
      <c r="Q8" s="98" t="s">
        <v>54</v>
      </c>
      <c r="R8" s="9">
        <v>288539.3</v>
      </c>
      <c r="S8" s="9"/>
      <c r="T8" s="99">
        <v>133360</v>
      </c>
      <c r="U8" s="69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27"/>
      <c r="B9" s="21"/>
      <c r="C9" s="28"/>
      <c r="D9" s="29">
        <v>8000</v>
      </c>
      <c r="E9" s="25" t="s">
        <v>55</v>
      </c>
      <c r="F9" s="25" t="s">
        <v>52</v>
      </c>
      <c r="G9" s="30"/>
      <c r="H9" s="26"/>
      <c r="I9" s="23">
        <v>-6402.1</v>
      </c>
      <c r="J9" s="49"/>
      <c r="K9" s="69">
        <v>-12804.2</v>
      </c>
      <c r="L9" s="69"/>
      <c r="M9" s="23"/>
      <c r="N9" s="67"/>
      <c r="O9" s="68"/>
      <c r="P9" s="9"/>
      <c r="Q9" s="98" t="s">
        <v>56</v>
      </c>
      <c r="R9" s="9">
        <v>275450</v>
      </c>
      <c r="S9" s="9"/>
      <c r="T9" s="99">
        <v>275450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3" customHeight="1" spans="1:16384">
      <c r="A10" s="27"/>
      <c r="B10" s="21"/>
      <c r="C10" s="31"/>
      <c r="D10" s="29"/>
      <c r="E10" s="25"/>
      <c r="F10" s="24"/>
      <c r="G10" s="30"/>
      <c r="H10" s="26"/>
      <c r="I10" s="23"/>
      <c r="J10" s="32"/>
      <c r="K10" s="27"/>
      <c r="L10" s="27"/>
      <c r="M10" s="23"/>
      <c r="N10" s="67"/>
      <c r="O10" s="68"/>
      <c r="P10" s="9"/>
      <c r="Q10" s="98" t="s">
        <v>57</v>
      </c>
      <c r="R10" s="9">
        <v>358280</v>
      </c>
      <c r="S10" s="9"/>
      <c r="T10" s="99">
        <v>231400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6" customHeight="1" spans="1:16384">
      <c r="A11" s="34">
        <v>2</v>
      </c>
      <c r="B11" s="112">
        <v>44189</v>
      </c>
      <c r="C11" s="36">
        <v>360391.48</v>
      </c>
      <c r="D11" s="113"/>
      <c r="E11" s="38" t="s">
        <v>51</v>
      </c>
      <c r="F11" s="39" t="s">
        <v>52</v>
      </c>
      <c r="G11" s="40"/>
      <c r="H11" s="41">
        <v>0.01</v>
      </c>
      <c r="I11" s="73">
        <v>3603.91</v>
      </c>
      <c r="J11" s="118"/>
      <c r="K11" s="74">
        <v>7207.83</v>
      </c>
      <c r="L11" s="74" t="s">
        <v>53</v>
      </c>
      <c r="M11" s="73">
        <v>3000</v>
      </c>
      <c r="N11" s="75" t="s">
        <v>69</v>
      </c>
      <c r="O11" s="119"/>
      <c r="P11" s="120"/>
      <c r="Q11" s="102" t="s">
        <v>57</v>
      </c>
      <c r="R11" s="77">
        <v>358280</v>
      </c>
      <c r="S11" s="77"/>
      <c r="T11" s="103">
        <v>129612.18</v>
      </c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45" customHeight="1" spans="1:16384">
      <c r="A12" s="42"/>
      <c r="B12" s="112"/>
      <c r="C12" s="44"/>
      <c r="D12" s="113"/>
      <c r="E12" s="39"/>
      <c r="F12" s="38"/>
      <c r="G12" s="40"/>
      <c r="H12" s="41"/>
      <c r="I12" s="73">
        <v>-3603.91</v>
      </c>
      <c r="J12" s="40"/>
      <c r="K12" s="42">
        <v>-7207.83</v>
      </c>
      <c r="L12" s="42"/>
      <c r="M12" s="73">
        <v>-3000</v>
      </c>
      <c r="N12" s="75" t="s">
        <v>70</v>
      </c>
      <c r="O12" s="76"/>
      <c r="P12" s="77"/>
      <c r="Q12" s="102" t="s">
        <v>54</v>
      </c>
      <c r="R12" s="77">
        <v>288539.3</v>
      </c>
      <c r="S12" s="77"/>
      <c r="T12" s="103">
        <v>230779.3</v>
      </c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42"/>
      <c r="B13" s="112"/>
      <c r="C13" s="44"/>
      <c r="D13" s="113"/>
      <c r="E13" s="38"/>
      <c r="F13" s="38"/>
      <c r="G13" s="40"/>
      <c r="H13" s="41"/>
      <c r="I13" s="73">
        <v>526.64</v>
      </c>
      <c r="J13" s="118" t="s">
        <v>71</v>
      </c>
      <c r="K13" s="74">
        <v>1053.27</v>
      </c>
      <c r="L13" s="74" t="s">
        <v>72</v>
      </c>
      <c r="M13" s="73"/>
      <c r="N13" s="75"/>
      <c r="O13" s="121"/>
      <c r="P13" s="120"/>
      <c r="Q13" s="102"/>
      <c r="R13" s="77"/>
      <c r="S13" s="77"/>
      <c r="T13" s="103"/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42"/>
      <c r="B14" s="43"/>
      <c r="C14" s="44"/>
      <c r="D14" s="113"/>
      <c r="E14" s="38"/>
      <c r="F14" s="38"/>
      <c r="G14" s="40"/>
      <c r="H14" s="41"/>
      <c r="I14" s="73">
        <v>-526.64</v>
      </c>
      <c r="J14" s="40"/>
      <c r="K14" s="42">
        <v>-1053.27</v>
      </c>
      <c r="L14" s="42"/>
      <c r="M14" s="73"/>
      <c r="N14" s="75"/>
      <c r="O14" s="76"/>
      <c r="P14" s="77"/>
      <c r="Q14" s="122"/>
      <c r="R14" s="77"/>
      <c r="S14" s="77"/>
      <c r="T14" s="103"/>
      <c r="U14" s="101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42"/>
      <c r="B15" s="35"/>
      <c r="C15" s="44"/>
      <c r="D15" s="37"/>
      <c r="E15" s="38"/>
      <c r="F15" s="38"/>
      <c r="G15" s="40"/>
      <c r="H15" s="41"/>
      <c r="I15" s="73"/>
      <c r="J15" s="40"/>
      <c r="K15" s="74"/>
      <c r="L15" s="74"/>
      <c r="M15" s="73"/>
      <c r="N15" s="75"/>
      <c r="O15" s="76"/>
      <c r="P15" s="77"/>
      <c r="Q15" s="102"/>
      <c r="R15" s="77"/>
      <c r="S15" s="77"/>
      <c r="T15" s="103"/>
      <c r="U15" s="101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42"/>
      <c r="B16" s="43"/>
      <c r="C16" s="44"/>
      <c r="D16" s="114"/>
      <c r="E16" s="38"/>
      <c r="F16" s="38"/>
      <c r="G16" s="46"/>
      <c r="H16" s="41"/>
      <c r="I16" s="73"/>
      <c r="J16" s="73"/>
      <c r="K16" s="42"/>
      <c r="L16" s="42"/>
      <c r="M16" s="73"/>
      <c r="N16" s="75"/>
      <c r="O16" s="73"/>
      <c r="P16" s="75"/>
      <c r="Q16" s="122"/>
      <c r="R16" s="77"/>
      <c r="S16" s="77"/>
      <c r="T16" s="105"/>
      <c r="U16" s="101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7"/>
      <c r="B17" s="47"/>
      <c r="C17" s="31"/>
      <c r="D17" s="48"/>
      <c r="E17" s="49"/>
      <c r="F17" s="50"/>
      <c r="G17" s="51"/>
      <c r="H17" s="52"/>
      <c r="I17" s="23"/>
      <c r="J17" s="23"/>
      <c r="K17" s="23"/>
      <c r="L17" s="23"/>
      <c r="M17" s="23"/>
      <c r="N17" s="67"/>
      <c r="O17" s="23"/>
      <c r="P17" s="67"/>
      <c r="Q17" s="100"/>
      <c r="R17" s="9"/>
      <c r="S17" s="9"/>
      <c r="T17" s="106"/>
      <c r="U17" s="101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7"/>
      <c r="B18" s="47"/>
      <c r="C18" s="31"/>
      <c r="D18" s="48"/>
      <c r="E18" s="24"/>
      <c r="F18" s="24"/>
      <c r="G18" s="51"/>
      <c r="H18" s="53"/>
      <c r="I18" s="23"/>
      <c r="J18" s="23"/>
      <c r="K18" s="49"/>
      <c r="L18" s="49"/>
      <c r="M18" s="23"/>
      <c r="N18" s="67"/>
      <c r="O18" s="23"/>
      <c r="P18" s="67"/>
      <c r="Q18" s="100"/>
      <c r="R18" s="9"/>
      <c r="S18" s="9"/>
      <c r="T18" s="106"/>
      <c r="U18" s="101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7"/>
      <c r="B19" s="47"/>
      <c r="C19" s="54"/>
      <c r="D19" s="48"/>
      <c r="E19" s="49"/>
      <c r="F19" s="50"/>
      <c r="G19" s="51"/>
      <c r="H19" s="52"/>
      <c r="I19" s="23"/>
      <c r="J19" s="23"/>
      <c r="K19" s="23"/>
      <c r="L19" s="23"/>
      <c r="M19" s="23"/>
      <c r="N19" s="67"/>
      <c r="O19" s="23"/>
      <c r="P19" s="67"/>
      <c r="Q19" s="107"/>
      <c r="R19" s="9"/>
      <c r="S19" s="9"/>
      <c r="T19" s="106"/>
      <c r="U19" s="108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7"/>
      <c r="B20" s="47"/>
      <c r="C20" s="31"/>
      <c r="D20" s="48"/>
      <c r="E20" s="24"/>
      <c r="F20" s="24"/>
      <c r="G20" s="51"/>
      <c r="H20" s="53"/>
      <c r="I20" s="23"/>
      <c r="J20" s="23"/>
      <c r="K20" s="23"/>
      <c r="L20" s="23"/>
      <c r="M20" s="23"/>
      <c r="N20" s="67"/>
      <c r="O20" s="23"/>
      <c r="P20" s="67"/>
      <c r="Q20" s="107"/>
      <c r="R20" s="9"/>
      <c r="S20" s="9"/>
      <c r="T20" s="106"/>
      <c r="U20" s="108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7"/>
      <c r="B21" s="47"/>
      <c r="C21" s="31"/>
      <c r="D21" s="48"/>
      <c r="E21" s="24"/>
      <c r="F21" s="24"/>
      <c r="G21" s="51"/>
      <c r="H21" s="53"/>
      <c r="I21" s="23"/>
      <c r="J21" s="23"/>
      <c r="K21" s="23"/>
      <c r="L21" s="23"/>
      <c r="M21" s="23"/>
      <c r="N21" s="67"/>
      <c r="O21" s="23"/>
      <c r="P21" s="67"/>
      <c r="Q21" s="107"/>
      <c r="R21" s="9"/>
      <c r="S21" s="9"/>
      <c r="T21" s="106"/>
      <c r="U21" s="108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42"/>
      <c r="B22" s="115"/>
      <c r="C22" s="44"/>
      <c r="D22" s="114"/>
      <c r="E22" s="38"/>
      <c r="F22" s="38"/>
      <c r="G22" s="116"/>
      <c r="H22" s="117"/>
      <c r="I22" s="73"/>
      <c r="J22" s="73"/>
      <c r="K22" s="73"/>
      <c r="L22" s="73"/>
      <c r="M22" s="73"/>
      <c r="N22" s="75"/>
      <c r="O22" s="73"/>
      <c r="P22" s="75"/>
      <c r="Q22" s="104"/>
      <c r="R22" s="77"/>
      <c r="S22" s="77"/>
      <c r="T22" s="105"/>
      <c r="U22" s="108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42"/>
      <c r="B23" s="115"/>
      <c r="C23" s="44"/>
      <c r="D23" s="114"/>
      <c r="E23" s="38"/>
      <c r="F23" s="38"/>
      <c r="G23" s="116"/>
      <c r="H23" s="117"/>
      <c r="I23" s="73"/>
      <c r="J23" s="73"/>
      <c r="K23" s="73"/>
      <c r="L23" s="73"/>
      <c r="M23" s="73"/>
      <c r="N23" s="75"/>
      <c r="O23" s="73"/>
      <c r="P23" s="75"/>
      <c r="Q23" s="104"/>
      <c r="R23" s="77"/>
      <c r="S23" s="77"/>
      <c r="T23" s="105"/>
      <c r="U23" s="108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42"/>
      <c r="B24" s="115"/>
      <c r="C24" s="44"/>
      <c r="D24" s="114"/>
      <c r="E24" s="38"/>
      <c r="F24" s="38"/>
      <c r="G24" s="116"/>
      <c r="H24" s="117"/>
      <c r="I24" s="73"/>
      <c r="J24" s="73"/>
      <c r="K24" s="73"/>
      <c r="L24" s="73"/>
      <c r="M24" s="73"/>
      <c r="N24" s="75"/>
      <c r="O24" s="73"/>
      <c r="P24" s="75"/>
      <c r="Q24" s="104"/>
      <c r="R24" s="77"/>
      <c r="S24" s="77"/>
      <c r="T24" s="105"/>
      <c r="U24" s="108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58</v>
      </c>
      <c r="B25" s="6"/>
      <c r="C25" s="55">
        <f>SUM(C8:C24)</f>
        <v>1000601.68</v>
      </c>
      <c r="D25" s="56">
        <f>SUM(D8:D24)</f>
        <v>8000</v>
      </c>
      <c r="E25" s="57"/>
      <c r="F25" s="57"/>
      <c r="G25" s="57"/>
      <c r="H25" s="55" t="s">
        <v>59</v>
      </c>
      <c r="I25" s="68">
        <f>SUM(I8:I24)</f>
        <v>0</v>
      </c>
      <c r="J25" s="57"/>
      <c r="K25" s="68">
        <f>SUM(K8:K17)</f>
        <v>0</v>
      </c>
      <c r="L25" s="68"/>
      <c r="M25" s="68">
        <f>SUM(M8:M24)</f>
        <v>0</v>
      </c>
      <c r="N25" s="55" t="s">
        <v>59</v>
      </c>
      <c r="O25" s="68">
        <f>SUM(O8:O24)</f>
        <v>0</v>
      </c>
      <c r="P25" s="55" t="s">
        <v>59</v>
      </c>
      <c r="Q25" s="55" t="s">
        <v>59</v>
      </c>
      <c r="R25" s="55"/>
      <c r="S25" s="55"/>
      <c r="T25" s="68">
        <f>SUM(T8:T24)</f>
        <v>1000601.48</v>
      </c>
      <c r="U25" s="109">
        <f>D25+C25-T25-I25-K25-M25-O25</f>
        <v>8000.20000000007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8" t="s">
        <v>60</v>
      </c>
      <c r="B26" s="58"/>
      <c r="C26" s="58" t="s">
        <v>61</v>
      </c>
      <c r="D26" s="58"/>
      <c r="E26" s="58"/>
      <c r="F26" s="59">
        <f>O26</f>
        <v>360391.48</v>
      </c>
      <c r="G26" s="60"/>
      <c r="H26" s="61" t="s">
        <v>62</v>
      </c>
      <c r="I26" s="78"/>
      <c r="J26" s="78"/>
      <c r="K26" s="78"/>
      <c r="L26" s="78"/>
      <c r="M26" s="79"/>
      <c r="N26" s="58" t="s">
        <v>63</v>
      </c>
      <c r="O26" s="80">
        <f>T11+T12</f>
        <v>360391.48</v>
      </c>
      <c r="P26" s="81"/>
      <c r="Q26" s="81"/>
      <c r="R26" s="81"/>
      <c r="S26" s="81"/>
      <c r="T26" s="81"/>
      <c r="U26" s="110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8"/>
      <c r="B27" s="58"/>
      <c r="C27" s="58" t="s">
        <v>64</v>
      </c>
      <c r="D27" s="58"/>
      <c r="E27" s="58"/>
      <c r="F27" s="59">
        <v>0</v>
      </c>
      <c r="G27" s="60"/>
      <c r="H27" s="62"/>
      <c r="I27" s="82"/>
      <c r="J27" s="82"/>
      <c r="K27" s="82"/>
      <c r="L27" s="82"/>
      <c r="M27" s="83"/>
      <c r="N27" s="58" t="s">
        <v>65</v>
      </c>
      <c r="O27" s="84">
        <f>O26</f>
        <v>360391.48</v>
      </c>
      <c r="P27" s="85"/>
      <c r="Q27" s="85"/>
      <c r="R27" s="85"/>
      <c r="S27" s="85"/>
      <c r="T27" s="85"/>
      <c r="U27" s="111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>
        <f>C25/C4</f>
        <v>0.949999996677</v>
      </c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3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topLeftCell="A8" workbookViewId="0">
      <selection activeCell="A15" sqref="A15:F1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6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66</v>
      </c>
      <c r="D2" s="7"/>
      <c r="E2" s="7"/>
      <c r="F2" s="7"/>
      <c r="G2" s="7"/>
      <c r="H2" s="8" t="s">
        <v>3</v>
      </c>
      <c r="I2" s="64"/>
      <c r="J2" s="7"/>
      <c r="K2" s="7"/>
      <c r="L2" s="7"/>
      <c r="M2" s="7"/>
      <c r="N2" s="7"/>
      <c r="O2" s="65" t="s">
        <v>4</v>
      </c>
      <c r="P2" s="65"/>
      <c r="Q2" s="86">
        <v>12477</v>
      </c>
      <c r="R2" s="66" t="s">
        <v>5</v>
      </c>
      <c r="S2" s="66"/>
      <c r="T2" s="87" t="s">
        <v>6</v>
      </c>
      <c r="U2" s="87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7</v>
      </c>
      <c r="B3" s="6"/>
      <c r="C3" s="9">
        <v>1067017</v>
      </c>
      <c r="D3" s="9"/>
      <c r="E3" s="9"/>
      <c r="F3" s="9" t="s">
        <v>8</v>
      </c>
      <c r="G3" s="10" t="s">
        <v>67</v>
      </c>
      <c r="H3" s="6" t="s">
        <v>9</v>
      </c>
      <c r="I3" s="6"/>
      <c r="J3" s="27" t="s">
        <v>68</v>
      </c>
      <c r="K3" s="27"/>
      <c r="L3" s="27"/>
      <c r="M3" s="27"/>
      <c r="N3" s="27"/>
      <c r="O3" s="6" t="s">
        <v>11</v>
      </c>
      <c r="P3" s="6"/>
      <c r="Q3" s="27" t="s">
        <v>12</v>
      </c>
      <c r="R3" s="88" t="s">
        <v>13</v>
      </c>
      <c r="S3" s="89"/>
      <c r="T3" s="90" t="s">
        <v>14</v>
      </c>
      <c r="U3" s="90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1053264.93</v>
      </c>
      <c r="D4" s="9"/>
      <c r="E4" s="9"/>
      <c r="F4" s="9" t="s">
        <v>16</v>
      </c>
      <c r="G4" s="11"/>
      <c r="H4" s="6" t="s">
        <v>17</v>
      </c>
      <c r="I4" s="6"/>
      <c r="J4" s="27" t="s">
        <v>18</v>
      </c>
      <c r="K4" s="27"/>
      <c r="L4" s="27"/>
      <c r="M4" s="27"/>
      <c r="N4" s="27"/>
      <c r="O4" s="6" t="s">
        <v>19</v>
      </c>
      <c r="P4" s="6"/>
      <c r="Q4" s="67" t="s">
        <v>20</v>
      </c>
      <c r="R4" s="9" t="s">
        <v>21</v>
      </c>
      <c r="S4" s="67" t="s">
        <v>22</v>
      </c>
      <c r="T4" s="91" t="s">
        <v>23</v>
      </c>
      <c r="U4" s="92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2" t="s">
        <v>27</v>
      </c>
      <c r="L5" s="13"/>
      <c r="M5" s="12" t="s">
        <v>28</v>
      </c>
      <c r="N5" s="14"/>
      <c r="O5" s="12" t="s">
        <v>29</v>
      </c>
      <c r="P5" s="14"/>
      <c r="Q5" s="93" t="s">
        <v>30</v>
      </c>
      <c r="R5" s="94"/>
      <c r="S5" s="94"/>
      <c r="T5" s="91" t="s">
        <v>31</v>
      </c>
      <c r="U5" s="95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16" t="s">
        <v>35</v>
      </c>
      <c r="L6" s="17"/>
      <c r="M6" s="16" t="s">
        <v>36</v>
      </c>
      <c r="N6" s="18"/>
      <c r="O6" s="16" t="s">
        <v>37</v>
      </c>
      <c r="P6" s="18"/>
      <c r="Q6" s="96" t="s">
        <v>38</v>
      </c>
      <c r="R6" s="97"/>
      <c r="S6" s="97"/>
      <c r="T6" s="91"/>
      <c r="U6" s="95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6" t="s">
        <v>46</v>
      </c>
      <c r="L7" s="66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1"/>
      <c r="U7" s="95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20">
        <v>1</v>
      </c>
      <c r="B8" s="21">
        <v>44113</v>
      </c>
      <c r="C8" s="22">
        <v>640210.2</v>
      </c>
      <c r="D8" s="23"/>
      <c r="E8" s="24" t="s">
        <v>51</v>
      </c>
      <c r="F8" s="25" t="s">
        <v>52</v>
      </c>
      <c r="G8" s="23"/>
      <c r="H8" s="26">
        <v>0.01</v>
      </c>
      <c r="I8" s="23">
        <v>6402.1</v>
      </c>
      <c r="J8" s="49"/>
      <c r="K8" s="27">
        <v>12804.2</v>
      </c>
      <c r="L8" s="27" t="s">
        <v>53</v>
      </c>
      <c r="M8" s="23"/>
      <c r="N8" s="67"/>
      <c r="O8" s="68"/>
      <c r="P8" s="9"/>
      <c r="Q8" s="98" t="s">
        <v>54</v>
      </c>
      <c r="R8" s="9">
        <v>288539.3</v>
      </c>
      <c r="S8" s="9"/>
      <c r="T8" s="99">
        <v>133360</v>
      </c>
      <c r="U8" s="69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27"/>
      <c r="B9" s="21"/>
      <c r="C9" s="28"/>
      <c r="D9" s="29">
        <v>12000</v>
      </c>
      <c r="E9" s="25" t="s">
        <v>55</v>
      </c>
      <c r="F9" s="25" t="s">
        <v>52</v>
      </c>
      <c r="G9" s="30"/>
      <c r="H9" s="26"/>
      <c r="I9" s="23">
        <v>-6402.1</v>
      </c>
      <c r="J9" s="49"/>
      <c r="K9" s="69">
        <v>-12804.2</v>
      </c>
      <c r="L9" s="69"/>
      <c r="M9" s="23"/>
      <c r="N9" s="67"/>
      <c r="O9" s="68"/>
      <c r="P9" s="9"/>
      <c r="Q9" s="98" t="s">
        <v>56</v>
      </c>
      <c r="R9" s="9">
        <v>275450</v>
      </c>
      <c r="S9" s="9"/>
      <c r="T9" s="99">
        <v>275450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3" customHeight="1" spans="1:16384">
      <c r="A10" s="27"/>
      <c r="B10" s="21"/>
      <c r="C10" s="31"/>
      <c r="D10" s="29"/>
      <c r="E10" s="25"/>
      <c r="F10" s="24"/>
      <c r="G10" s="30"/>
      <c r="H10" s="26"/>
      <c r="I10" s="23"/>
      <c r="J10" s="32"/>
      <c r="K10" s="27"/>
      <c r="L10" s="27"/>
      <c r="M10" s="23"/>
      <c r="N10" s="67"/>
      <c r="O10" s="68"/>
      <c r="P10" s="9"/>
      <c r="Q10" s="98" t="s">
        <v>57</v>
      </c>
      <c r="R10" s="9">
        <v>358280</v>
      </c>
      <c r="S10" s="9"/>
      <c r="T10" s="99">
        <v>231400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6" customHeight="1" spans="1:16384">
      <c r="A11" s="20">
        <v>2</v>
      </c>
      <c r="B11" s="21">
        <v>44189</v>
      </c>
      <c r="C11" s="22">
        <v>360391.48</v>
      </c>
      <c r="D11" s="29"/>
      <c r="E11" s="24" t="s">
        <v>51</v>
      </c>
      <c r="F11" s="25" t="s">
        <v>52</v>
      </c>
      <c r="G11" s="32"/>
      <c r="H11" s="26">
        <v>0.01</v>
      </c>
      <c r="I11" s="23">
        <v>3603.91</v>
      </c>
      <c r="J11" s="49"/>
      <c r="K11" s="69">
        <v>7207.83</v>
      </c>
      <c r="L11" s="69" t="s">
        <v>53</v>
      </c>
      <c r="M11" s="23">
        <v>3000</v>
      </c>
      <c r="N11" s="67" t="s">
        <v>69</v>
      </c>
      <c r="O11" s="70"/>
      <c r="P11" s="71"/>
      <c r="Q11" s="98" t="s">
        <v>57</v>
      </c>
      <c r="R11" s="9">
        <v>358280</v>
      </c>
      <c r="S11" s="9"/>
      <c r="T11" s="99">
        <v>129612.18</v>
      </c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45" customHeight="1" spans="1:16384">
      <c r="A12" s="27"/>
      <c r="B12" s="21"/>
      <c r="C12" s="31"/>
      <c r="D12" s="29"/>
      <c r="E12" s="25"/>
      <c r="F12" s="24"/>
      <c r="G12" s="32"/>
      <c r="H12" s="26"/>
      <c r="I12" s="23">
        <v>-3603.91</v>
      </c>
      <c r="J12" s="32"/>
      <c r="K12" s="27">
        <v>-7207.83</v>
      </c>
      <c r="L12" s="27"/>
      <c r="M12" s="23">
        <v>-3000</v>
      </c>
      <c r="N12" s="67" t="s">
        <v>70</v>
      </c>
      <c r="O12" s="68"/>
      <c r="P12" s="9"/>
      <c r="Q12" s="98" t="s">
        <v>54</v>
      </c>
      <c r="R12" s="9">
        <v>288539.3</v>
      </c>
      <c r="S12" s="9"/>
      <c r="T12" s="99">
        <v>230779.3</v>
      </c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7"/>
      <c r="B13" s="21"/>
      <c r="C13" s="31"/>
      <c r="D13" s="29"/>
      <c r="E13" s="24"/>
      <c r="F13" s="24"/>
      <c r="G13" s="32"/>
      <c r="H13" s="26"/>
      <c r="I13" s="23">
        <v>526.64</v>
      </c>
      <c r="J13" s="49" t="s">
        <v>71</v>
      </c>
      <c r="K13" s="69">
        <v>1053.27</v>
      </c>
      <c r="L13" s="69" t="s">
        <v>72</v>
      </c>
      <c r="M13" s="23"/>
      <c r="N13" s="67"/>
      <c r="O13" s="72"/>
      <c r="P13" s="71"/>
      <c r="Q13" s="98"/>
      <c r="R13" s="9"/>
      <c r="S13" s="9"/>
      <c r="T13" s="99"/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7"/>
      <c r="B14" s="33"/>
      <c r="C14" s="31"/>
      <c r="D14" s="29"/>
      <c r="E14" s="24"/>
      <c r="F14" s="24"/>
      <c r="G14" s="32"/>
      <c r="H14" s="26"/>
      <c r="I14" s="23">
        <v>-526.64</v>
      </c>
      <c r="J14" s="32"/>
      <c r="K14" s="27">
        <v>-1053.27</v>
      </c>
      <c r="L14" s="27"/>
      <c r="M14" s="23"/>
      <c r="N14" s="67"/>
      <c r="O14" s="68"/>
      <c r="P14" s="9"/>
      <c r="Q14" s="100"/>
      <c r="R14" s="9"/>
      <c r="S14" s="9"/>
      <c r="T14" s="99"/>
      <c r="U14" s="101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4" customHeight="1" spans="1:16384">
      <c r="A15" s="34">
        <v>3</v>
      </c>
      <c r="B15" s="35">
        <v>45042</v>
      </c>
      <c r="C15" s="36">
        <v>52663.25</v>
      </c>
      <c r="D15" s="37"/>
      <c r="E15" s="38" t="s">
        <v>51</v>
      </c>
      <c r="F15" s="39" t="s">
        <v>52</v>
      </c>
      <c r="G15" s="40"/>
      <c r="H15" s="41"/>
      <c r="I15" s="73"/>
      <c r="J15" s="40"/>
      <c r="K15" s="74"/>
      <c r="L15" s="74"/>
      <c r="M15" s="73"/>
      <c r="N15" s="75"/>
      <c r="O15" s="76"/>
      <c r="P15" s="77"/>
      <c r="Q15" s="102" t="s">
        <v>57</v>
      </c>
      <c r="R15" s="77">
        <v>358280</v>
      </c>
      <c r="S15" s="77"/>
      <c r="T15" s="103">
        <v>26397.82</v>
      </c>
      <c r="U15" s="101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42" customHeight="1" spans="1:16384">
      <c r="A16" s="42"/>
      <c r="B16" s="43"/>
      <c r="C16" s="44"/>
      <c r="D16" s="45">
        <v>-9665.43</v>
      </c>
      <c r="E16" s="38" t="s">
        <v>73</v>
      </c>
      <c r="F16" s="39" t="s">
        <v>74</v>
      </c>
      <c r="G16" s="46"/>
      <c r="H16" s="41"/>
      <c r="I16" s="73"/>
      <c r="J16" s="73"/>
      <c r="K16" s="42"/>
      <c r="L16" s="42"/>
      <c r="M16" s="73"/>
      <c r="N16" s="75"/>
      <c r="O16" s="73"/>
      <c r="P16" s="75"/>
      <c r="Q16" s="104" t="s">
        <v>75</v>
      </c>
      <c r="R16" s="77"/>
      <c r="S16" s="77"/>
      <c r="T16" s="105">
        <v>12100</v>
      </c>
      <c r="U16" s="101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41" customHeight="1" spans="1:16384">
      <c r="A17" s="27"/>
      <c r="B17" s="47"/>
      <c r="C17" s="31"/>
      <c r="D17" s="48"/>
      <c r="E17" s="49"/>
      <c r="F17" s="50"/>
      <c r="G17" s="51"/>
      <c r="H17" s="52"/>
      <c r="I17" s="23"/>
      <c r="J17" s="23"/>
      <c r="K17" s="23"/>
      <c r="L17" s="23"/>
      <c r="M17" s="23"/>
      <c r="N17" s="67"/>
      <c r="O17" s="23"/>
      <c r="P17" s="67"/>
      <c r="Q17" s="104" t="s">
        <v>76</v>
      </c>
      <c r="R17" s="9"/>
      <c r="S17" s="9"/>
      <c r="T17" s="105">
        <v>4500</v>
      </c>
      <c r="U17" s="101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27"/>
      <c r="B18" s="47"/>
      <c r="C18" s="31"/>
      <c r="D18" s="48"/>
      <c r="E18" s="24"/>
      <c r="F18" s="24"/>
      <c r="G18" s="51"/>
      <c r="H18" s="53"/>
      <c r="I18" s="23"/>
      <c r="J18" s="23"/>
      <c r="K18" s="49"/>
      <c r="L18" s="49"/>
      <c r="M18" s="23"/>
      <c r="N18" s="67"/>
      <c r="O18" s="23"/>
      <c r="P18" s="67"/>
      <c r="Q18" s="100"/>
      <c r="R18" s="9"/>
      <c r="S18" s="9"/>
      <c r="T18" s="106"/>
      <c r="U18" s="101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customHeight="1" spans="1:16384">
      <c r="A19" s="27"/>
      <c r="B19" s="47"/>
      <c r="C19" s="54"/>
      <c r="D19" s="48"/>
      <c r="E19" s="49"/>
      <c r="F19" s="50"/>
      <c r="G19" s="51"/>
      <c r="H19" s="52"/>
      <c r="I19" s="23"/>
      <c r="J19" s="23"/>
      <c r="K19" s="23"/>
      <c r="L19" s="23"/>
      <c r="M19" s="23"/>
      <c r="N19" s="67"/>
      <c r="O19" s="23"/>
      <c r="P19" s="67"/>
      <c r="Q19" s="107"/>
      <c r="R19" s="9"/>
      <c r="S19" s="9"/>
      <c r="T19" s="106"/>
      <c r="U19" s="108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0" customHeight="1" spans="1:16384">
      <c r="A20" s="6" t="s">
        <v>58</v>
      </c>
      <c r="B20" s="6"/>
      <c r="C20" s="55">
        <f>SUM(C8:C19)</f>
        <v>1053264.93</v>
      </c>
      <c r="D20" s="56">
        <f>SUM(D8:D19)</f>
        <v>2334.57</v>
      </c>
      <c r="E20" s="57"/>
      <c r="F20" s="57"/>
      <c r="G20" s="57"/>
      <c r="H20" s="55" t="s">
        <v>59</v>
      </c>
      <c r="I20" s="68">
        <f>SUM(I8:I19)</f>
        <v>0</v>
      </c>
      <c r="J20" s="57"/>
      <c r="K20" s="68">
        <f>SUM(K8:K17)</f>
        <v>0</v>
      </c>
      <c r="L20" s="68"/>
      <c r="M20" s="68">
        <f>SUM(M8:M19)</f>
        <v>0</v>
      </c>
      <c r="N20" s="55" t="s">
        <v>59</v>
      </c>
      <c r="O20" s="68">
        <f>SUM(O8:O19)</f>
        <v>0</v>
      </c>
      <c r="P20" s="55" t="s">
        <v>59</v>
      </c>
      <c r="Q20" s="55" t="s">
        <v>59</v>
      </c>
      <c r="R20" s="55"/>
      <c r="S20" s="55"/>
      <c r="T20" s="68">
        <f>SUM(T8:T19)</f>
        <v>1043599.3</v>
      </c>
      <c r="U20" s="109">
        <f>D20+C20-T20-I20-K20-M20-O20</f>
        <v>12000.2000000001</v>
      </c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0" customHeight="1" spans="1:16384">
      <c r="A21" s="58" t="s">
        <v>60</v>
      </c>
      <c r="B21" s="58"/>
      <c r="C21" s="58" t="s">
        <v>61</v>
      </c>
      <c r="D21" s="58"/>
      <c r="E21" s="58"/>
      <c r="F21" s="59">
        <f>O21</f>
        <v>52663.25</v>
      </c>
      <c r="G21" s="60"/>
      <c r="H21" s="61" t="s">
        <v>62</v>
      </c>
      <c r="I21" s="78"/>
      <c r="J21" s="78"/>
      <c r="K21" s="78"/>
      <c r="L21" s="78"/>
      <c r="M21" s="79"/>
      <c r="N21" s="58" t="s">
        <v>63</v>
      </c>
      <c r="O21" s="80">
        <f>T15+T16+T17-D16</f>
        <v>52663.25</v>
      </c>
      <c r="P21" s="81"/>
      <c r="Q21" s="81"/>
      <c r="R21" s="81"/>
      <c r="S21" s="81"/>
      <c r="T21" s="81"/>
      <c r="U21" s="110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0" customHeight="1" spans="1:16384">
      <c r="A22" s="58"/>
      <c r="B22" s="58"/>
      <c r="C22" s="58" t="s">
        <v>64</v>
      </c>
      <c r="D22" s="58"/>
      <c r="E22" s="58"/>
      <c r="F22" s="59">
        <v>0</v>
      </c>
      <c r="G22" s="60"/>
      <c r="H22" s="62"/>
      <c r="I22" s="82"/>
      <c r="J22" s="82"/>
      <c r="K22" s="82"/>
      <c r="L22" s="82"/>
      <c r="M22" s="83"/>
      <c r="N22" s="58" t="s">
        <v>65</v>
      </c>
      <c r="O22" s="84">
        <f>O21</f>
        <v>52663.25</v>
      </c>
      <c r="P22" s="85"/>
      <c r="Q22" s="85"/>
      <c r="R22" s="85"/>
      <c r="S22" s="85"/>
      <c r="T22" s="85"/>
      <c r="U22" s="111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spans="2:16384">
      <c r="B23" s="2"/>
      <c r="E23" s="3"/>
      <c r="F23" s="3"/>
      <c r="G23" s="3"/>
      <c r="I23" s="3"/>
      <c r="J23" s="3"/>
      <c r="M23" s="3"/>
      <c r="T23" s="3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spans="2:16384">
      <c r="B24" s="2"/>
      <c r="E24" s="3"/>
      <c r="F24" s="3"/>
      <c r="G24" s="3"/>
      <c r="I24" s="3">
        <f>C20/C4</f>
        <v>1</v>
      </c>
      <c r="J24" s="3"/>
      <c r="M24" s="3"/>
      <c r="T24" s="3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spans="2:16384">
      <c r="B25" s="2"/>
      <c r="E25" s="3"/>
      <c r="F25" s="3"/>
      <c r="G25" s="3"/>
      <c r="I25" s="3"/>
      <c r="J25" s="3"/>
      <c r="M25" s="3"/>
      <c r="T25" s="3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spans="2:16384">
      <c r="B26" s="2"/>
      <c r="E26" s="3"/>
      <c r="F26" s="3"/>
      <c r="G26" s="3"/>
      <c r="I26" s="3"/>
      <c r="J26" s="3"/>
      <c r="M26" s="3"/>
      <c r="T26" s="3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spans="2:16384">
      <c r="B27" s="2"/>
      <c r="E27" s="3"/>
      <c r="F27" s="3"/>
      <c r="G27" s="3"/>
      <c r="I27" s="3"/>
      <c r="J27" s="3"/>
      <c r="M27" s="3"/>
      <c r="T27" s="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63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0:B20"/>
    <mergeCell ref="C21:E21"/>
    <mergeCell ref="F21:G21"/>
    <mergeCell ref="O21:U21"/>
    <mergeCell ref="C22:E22"/>
    <mergeCell ref="F22:G22"/>
    <mergeCell ref="O22:U22"/>
    <mergeCell ref="A5:A7"/>
    <mergeCell ref="T5:T7"/>
    <mergeCell ref="U5:U7"/>
    <mergeCell ref="A21:B22"/>
    <mergeCell ref="H21:M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1-1</vt:lpstr>
      <vt:lpstr>2-1</vt:lpstr>
      <vt:lpstr>3-1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2023-05-24T08:10:56Z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8F2F400E1C0241F88789B02682C02304</vt:lpwstr>
  </property>
</Properties>
</file>