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780" activeTab="3"/>
  </bookViews>
  <sheets>
    <sheet name="第一次" sheetId="2" r:id="rId1"/>
    <sheet name="第二次" sheetId="3" r:id="rId2"/>
    <sheet name="第三次" sheetId="4" r:id="rId3"/>
    <sheet name="第四次" sheetId="5" r:id="rId4"/>
  </sheets>
  <calcPr calcId="144525"/>
</workbook>
</file>

<file path=xl/sharedStrings.xml><?xml version="1.0" encoding="utf-8"?>
<sst xmlns="http://schemas.openxmlformats.org/spreadsheetml/2006/main" count="333" uniqueCount="70">
  <si>
    <t xml:space="preserve">工程款支付证书 </t>
  </si>
  <si>
    <t>工程名称</t>
  </si>
  <si>
    <t>商合杭铁路芜湖长江公铁大桥公路接线工程江北接线及江北二路与化工西交叉口北顺接下穿商合杭铁路段节点交通工程</t>
  </si>
  <si>
    <t>建设单位</t>
  </si>
  <si>
    <t>芜湖市重点工程建设管理处</t>
  </si>
  <si>
    <t>ERP编号</t>
  </si>
  <si>
    <t>档案编号</t>
  </si>
  <si>
    <t>合同金额</t>
  </si>
  <si>
    <t>中标时间</t>
  </si>
  <si>
    <t>20.6.9</t>
  </si>
  <si>
    <t>已提供工程资料</t>
  </si>
  <si>
    <t>中标通知书、合同、投资协议</t>
  </si>
  <si>
    <t>保存地址</t>
  </si>
  <si>
    <t>合肥</t>
  </si>
  <si>
    <t>责任单位</t>
  </si>
  <si>
    <t>东部大区</t>
  </si>
  <si>
    <t>决算金额</t>
  </si>
  <si>
    <t>决算时间</t>
  </si>
  <si>
    <t>项目部印章</t>
  </si>
  <si>
    <t>施工人</t>
  </si>
  <si>
    <t>孙容</t>
  </si>
  <si>
    <t>区域责任人</t>
  </si>
  <si>
    <t>施迎东</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</si>
  <si>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</si>
  <si>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</si>
  <si>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</si>
  <si>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</si>
  <si>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</si>
  <si>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</si>
  <si>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</si>
  <si>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</si>
  <si>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</si>
  <si>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</si>
  <si>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</si>
  <si>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</si>
  <si>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</si>
  <si>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</si>
  <si>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</si>
  <si>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</si>
  <si>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</si>
  <si>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</si>
  <si>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</si>
  <si>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</si>
  <si>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</si>
  <si>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</si>
  <si>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</si>
  <si>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</si>
  <si>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</si>
  <si>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</si>
  <si>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</si>
  <si>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</si>
  <si>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20.9.18</t>
  </si>
  <si>
    <t>中国银行蜀山支行</t>
  </si>
  <si>
    <t>175 257 190 682</t>
  </si>
  <si>
    <t>转账手续费</t>
  </si>
  <si>
    <t>安徽融畅智能科技有限公司</t>
  </si>
  <si>
    <t>王玲子</t>
  </si>
  <si>
    <t>合计</t>
  </si>
  <si>
    <t>-</t>
  </si>
  <si>
    <t>本次结算、支付明细</t>
  </si>
  <si>
    <t>应支付金额</t>
  </si>
  <si>
    <t>本次支付金额</t>
  </si>
  <si>
    <t>小写</t>
  </si>
  <si>
    <t>已支付金额</t>
  </si>
  <si>
    <t>大写</t>
  </si>
  <si>
    <r>
      <rPr>
        <b/>
        <sz val="9"/>
        <color rgb="FF000000"/>
        <rFont val="宋体"/>
        <charset val="134"/>
        <scheme val="minor"/>
      </rPr>
      <t>2</t>
    </r>
    <r>
      <rPr>
        <b/>
        <sz val="9"/>
        <color rgb="FF000000"/>
        <rFont val="宋体"/>
        <charset val="134"/>
        <scheme val="minor"/>
      </rPr>
      <t>0.11.19</t>
    </r>
  </si>
  <si>
    <t>20.11.19</t>
  </si>
  <si>
    <t>21.1.29</t>
  </si>
  <si>
    <t>剩余全部管理费</t>
  </si>
  <si>
    <t>安徽潇然建设工程有限公司</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</si>
</sst>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quot;年&quot;m&quot;月&quot;d&quot;日&quot;;@"/>
    <numFmt numFmtId="178" formatCode="#,##0.00_ "/>
    <numFmt numFmtId="179" formatCode="yy/m/d;@"/>
    <numFmt numFmtId="180" formatCode="0.00_ "/>
    <numFmt numFmtId="181" formatCode="#,##0_ "/>
    <numFmt numFmtId="182" formatCode="0.00_);[Red]\(0.00\)"/>
  </numFmts>
  <fonts count="28">
    <font>
      <sz val="11"/>
      <name val="宋体"/>
      <charset val="134"/>
    </font>
    <font>
      <b/>
      <sz val="9"/>
      <name val="宋体"/>
      <charset val="134"/>
      <scheme val="minor"/>
    </font>
    <font>
      <b/>
      <sz val="9"/>
      <color rgb="FFFF0000"/>
      <name val="宋体"/>
      <charset val="134"/>
      <scheme val="minor"/>
    </font>
    <font>
      <b/>
      <sz val="9"/>
      <color rgb="FFFF0000"/>
      <name val="宋体"/>
      <charset val="134"/>
      <scheme val="minor"/>
    </font>
    <font>
      <sz val="11"/>
      <color rgb="FFFF0000"/>
      <name val="宋体"/>
      <charset val="134"/>
    </font>
    <font>
      <b/>
      <sz val="9"/>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000000"/>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14" applyNumberFormat="0" applyAlignment="0" applyProtection="0">
      <alignment vertical="center"/>
    </xf>
    <xf numFmtId="44" fontId="9" fillId="0" borderId="0">
      <protection locked="0"/>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10" fillId="7" borderId="0" applyNumberFormat="0" applyBorder="0" applyAlignment="0" applyProtection="0">
      <alignment vertical="center"/>
    </xf>
    <xf numFmtId="43" fontId="6"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9" borderId="15"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9" fontId="9" fillId="0" borderId="0">
      <protection locked="0"/>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11" fillId="11" borderId="0" applyNumberFormat="0" applyBorder="0" applyAlignment="0" applyProtection="0">
      <alignment vertical="center"/>
    </xf>
    <xf numFmtId="0" fontId="14" fillId="0" borderId="17" applyNumberFormat="0" applyFill="0" applyAlignment="0" applyProtection="0">
      <alignment vertical="center"/>
    </xf>
    <xf numFmtId="0" fontId="11" fillId="12" borderId="0" applyNumberFormat="0" applyBorder="0" applyAlignment="0" applyProtection="0">
      <alignment vertical="center"/>
    </xf>
    <xf numFmtId="0" fontId="20" fillId="13" borderId="18" applyNumberFormat="0" applyAlignment="0" applyProtection="0">
      <alignment vertical="center"/>
    </xf>
    <xf numFmtId="0" fontId="21" fillId="13" borderId="14" applyNumberFormat="0" applyAlignment="0" applyProtection="0">
      <alignment vertical="center"/>
    </xf>
    <xf numFmtId="0" fontId="22" fillId="14" borderId="19" applyNumberFormat="0" applyAlignment="0" applyProtection="0">
      <alignment vertical="center"/>
    </xf>
    <xf numFmtId="0" fontId="7"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7" fillId="19" borderId="0" applyNumberFormat="0" applyBorder="0" applyAlignment="0" applyProtection="0">
      <alignment vertical="center"/>
    </xf>
    <xf numFmtId="0" fontId="11"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1" fillId="29" borderId="0" applyNumberFormat="0" applyBorder="0" applyAlignment="0" applyProtection="0">
      <alignment vertical="center"/>
    </xf>
    <xf numFmtId="0" fontId="7"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7" fillId="33" borderId="0" applyNumberFormat="0" applyBorder="0" applyAlignment="0" applyProtection="0">
      <alignment vertical="center"/>
    </xf>
    <xf numFmtId="0" fontId="11" fillId="34" borderId="0" applyNumberFormat="0" applyBorder="0" applyAlignment="0" applyProtection="0">
      <alignment vertical="center"/>
    </xf>
    <xf numFmtId="0" fontId="27" fillId="0" borderId="0">
      <protection locked="0"/>
    </xf>
  </cellStyleXfs>
  <cellXfs count="138">
    <xf numFmtId="0" fontId="0" fillId="0" borderId="0" xfId="0">
      <alignment vertical="center"/>
    </xf>
    <xf numFmtId="0" fontId="1" fillId="2" borderId="1" xfId="50" applyFont="1" applyFill="1" applyBorder="1" applyAlignment="1" applyProtection="1">
      <alignment horizontal="center" vertical="center"/>
    </xf>
    <xf numFmtId="0" fontId="1" fillId="2" borderId="2" xfId="50" applyFont="1" applyFill="1" applyBorder="1" applyAlignment="1" applyProtection="1">
      <alignment horizontal="center" vertical="center" wrapText="1"/>
    </xf>
    <xf numFmtId="0" fontId="1" fillId="2" borderId="2" xfId="50" applyFont="1" applyFill="1" applyBorder="1" applyAlignment="1" applyProtection="1">
      <alignment horizontal="center" vertical="center" shrinkToFit="1"/>
    </xf>
    <xf numFmtId="0" fontId="1" fillId="2" borderId="3" xfId="50" applyFont="1" applyFill="1" applyBorder="1" applyAlignment="1" applyProtection="1">
      <alignment horizontal="center" vertical="center" shrinkToFit="1"/>
    </xf>
    <xf numFmtId="178" fontId="1" fillId="2" borderId="2" xfId="50" applyNumberFormat="1" applyFont="1" applyFill="1" applyBorder="1" applyAlignment="1" applyProtection="1">
      <alignment horizontal="center" vertical="center" wrapText="1"/>
    </xf>
    <xf numFmtId="14" fontId="1" fillId="2" borderId="4" xfId="50" applyNumberFormat="1" applyFont="1" applyFill="1" applyBorder="1" applyAlignment="1" applyProtection="1">
      <alignment horizontal="center" vertical="center" wrapText="1"/>
    </xf>
    <xf numFmtId="178" fontId="1" fillId="2" borderId="2" xfId="50" applyNumberFormat="1" applyFont="1" applyFill="1" applyBorder="1" applyAlignment="1" applyProtection="1">
      <alignment horizontal="right" vertical="center" wrapText="1"/>
    </xf>
    <xf numFmtId="9" fontId="1" fillId="2" borderId="4" xfId="50" applyNumberFormat="1" applyFont="1" applyFill="1" applyBorder="1" applyAlignment="1" applyProtection="1">
      <alignment horizontal="center" vertical="center" wrapText="1"/>
    </xf>
    <xf numFmtId="0" fontId="1" fillId="3" borderId="3" xfId="50" applyFont="1" applyFill="1" applyBorder="1" applyAlignment="1" applyProtection="1">
      <alignment horizontal="center" vertical="center" wrapText="1"/>
    </xf>
    <xf numFmtId="0" fontId="1" fillId="3" borderId="5" xfId="50" applyFont="1" applyFill="1" applyBorder="1" applyAlignment="1" applyProtection="1">
      <alignment horizontal="center" vertical="center" wrapText="1"/>
    </xf>
    <xf numFmtId="0" fontId="1" fillId="3" borderId="4" xfId="50" applyFont="1" applyFill="1" applyBorder="1" applyAlignment="1" applyProtection="1">
      <alignment horizontal="center" vertical="center" wrapText="1"/>
    </xf>
    <xf numFmtId="9" fontId="1" fillId="3" borderId="2" xfId="50" applyNumberFormat="1" applyFont="1" applyFill="1" applyBorder="1" applyAlignment="1" applyProtection="1">
      <alignment horizontal="center" vertical="center" wrapText="1"/>
    </xf>
    <xf numFmtId="0" fontId="1" fillId="2" borderId="3" xfId="50" applyFont="1" applyFill="1" applyBorder="1" applyAlignment="1" applyProtection="1">
      <alignment horizontal="center" vertical="center" wrapText="1"/>
    </xf>
    <xf numFmtId="0" fontId="1" fillId="2" borderId="5" xfId="50" applyFont="1" applyFill="1" applyBorder="1" applyAlignment="1" applyProtection="1">
      <alignment horizontal="center" vertical="center" wrapText="1"/>
    </xf>
    <xf numFmtId="0" fontId="1" fillId="2" borderId="4" xfId="50" applyFont="1" applyFill="1" applyBorder="1" applyAlignment="1" applyProtection="1">
      <alignment horizontal="center" vertical="center" wrapText="1"/>
    </xf>
    <xf numFmtId="9" fontId="1" fillId="2" borderId="2" xfId="50" applyNumberFormat="1" applyFont="1" applyFill="1" applyBorder="1" applyAlignment="1" applyProtection="1">
      <alignment horizontal="center" vertical="center" wrapText="1"/>
    </xf>
    <xf numFmtId="179" fontId="1" fillId="2" borderId="2" xfId="50" applyNumberFormat="1" applyFont="1" applyFill="1" applyBorder="1" applyAlignment="1" applyProtection="1">
      <alignment horizontal="center" vertical="center" wrapText="1"/>
    </xf>
    <xf numFmtId="0" fontId="1" fillId="2" borderId="2" xfId="50" applyFont="1" applyFill="1" applyBorder="1" applyAlignment="1" applyProtection="1">
      <alignment vertical="center" wrapText="1"/>
    </xf>
    <xf numFmtId="177" fontId="1" fillId="2" borderId="6" xfId="50" applyNumberFormat="1" applyFont="1" applyFill="1" applyBorder="1" applyAlignment="1" applyProtection="1">
      <alignment horizontal="center" vertical="center" shrinkToFit="1"/>
    </xf>
    <xf numFmtId="178" fontId="1" fillId="2" borderId="6" xfId="50" applyNumberFormat="1" applyFont="1" applyFill="1" applyBorder="1" applyAlignment="1" applyProtection="1">
      <alignment horizontal="right" vertical="center" shrinkToFit="1"/>
    </xf>
    <xf numFmtId="180" fontId="1" fillId="0" borderId="6" xfId="0" applyNumberFormat="1" applyFont="1" applyFill="1" applyBorder="1" applyAlignment="1">
      <alignment horizontal="right" vertical="center" shrinkToFit="1"/>
    </xf>
    <xf numFmtId="180" fontId="1" fillId="0" borderId="6" xfId="0" applyNumberFormat="1" applyFont="1" applyFill="1" applyBorder="1" applyAlignment="1">
      <alignment horizontal="center" vertical="center" shrinkToFit="1"/>
    </xf>
    <xf numFmtId="9" fontId="1" fillId="2" borderId="6" xfId="50" applyNumberFormat="1" applyFont="1" applyFill="1" applyBorder="1" applyAlignment="1" applyProtection="1">
      <alignment horizontal="center" vertical="center" shrinkToFit="1"/>
    </xf>
    <xf numFmtId="176" fontId="1" fillId="2" borderId="6" xfId="19" applyNumberFormat="1" applyFont="1" applyFill="1" applyBorder="1" applyAlignment="1" applyProtection="1">
      <alignment horizontal="right" vertical="center" shrinkToFit="1"/>
    </xf>
    <xf numFmtId="177" fontId="1" fillId="2" borderId="7" xfId="50" applyNumberFormat="1" applyFont="1" applyFill="1" applyBorder="1" applyAlignment="1" applyProtection="1">
      <alignment horizontal="center" vertical="center" shrinkToFit="1"/>
    </xf>
    <xf numFmtId="178" fontId="1" fillId="2" borderId="7" xfId="50" applyNumberFormat="1" applyFont="1" applyFill="1" applyBorder="1" applyAlignment="1" applyProtection="1">
      <alignment horizontal="right" vertical="center" shrinkToFit="1"/>
    </xf>
    <xf numFmtId="0" fontId="0" fillId="0" borderId="7" xfId="0" applyFont="1" applyBorder="1" applyAlignment="1">
      <alignment horizontal="right" vertical="center" shrinkToFit="1"/>
    </xf>
    <xf numFmtId="0" fontId="0" fillId="0" borderId="7" xfId="0" applyFont="1" applyBorder="1" applyAlignment="1">
      <alignment horizontal="center" vertical="center" shrinkToFit="1"/>
    </xf>
    <xf numFmtId="177" fontId="1" fillId="0" borderId="6" xfId="0" applyNumberFormat="1" applyFont="1" applyFill="1" applyBorder="1" applyAlignment="1">
      <alignment horizontal="center" vertical="center"/>
    </xf>
    <xf numFmtId="180" fontId="1" fillId="0" borderId="6"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78" fontId="1" fillId="2" borderId="4" xfId="50" applyNumberFormat="1" applyFont="1" applyFill="1" applyBorder="1" applyAlignment="1" applyProtection="1">
      <alignment horizontal="right" vertical="center" shrinkToFit="1"/>
    </xf>
    <xf numFmtId="180" fontId="1" fillId="0" borderId="2" xfId="0" applyNumberFormat="1" applyFont="1" applyFill="1" applyBorder="1">
      <alignment vertical="center"/>
    </xf>
    <xf numFmtId="180" fontId="1" fillId="0" borderId="2" xfId="0" applyNumberFormat="1" applyFont="1" applyFill="1" applyBorder="1" applyAlignment="1">
      <alignment horizontal="center" vertical="center"/>
    </xf>
    <xf numFmtId="0" fontId="0" fillId="0" borderId="0" xfId="0" applyFont="1">
      <alignment vertical="center"/>
    </xf>
    <xf numFmtId="176" fontId="1" fillId="2" borderId="2" xfId="19" applyNumberFormat="1" applyFont="1" applyFill="1" applyBorder="1" applyAlignment="1" applyProtection="1">
      <alignment horizontal="center" vertical="center" wrapText="1"/>
    </xf>
    <xf numFmtId="9" fontId="1" fillId="2" borderId="2" xfId="50" applyNumberFormat="1" applyFont="1" applyFill="1" applyBorder="1" applyAlignment="1" applyProtection="1">
      <alignment horizontal="left" vertical="center" wrapText="1" shrinkToFit="1"/>
    </xf>
    <xf numFmtId="177" fontId="1" fillId="0" borderId="7" xfId="0" applyNumberFormat="1" applyFont="1" applyFill="1" applyBorder="1" applyAlignment="1">
      <alignment horizontal="center" vertical="center"/>
    </xf>
    <xf numFmtId="177" fontId="1" fillId="2" borderId="2" xfId="50" applyNumberFormat="1" applyFont="1" applyFill="1" applyBorder="1" applyAlignment="1" applyProtection="1">
      <alignment horizontal="center" vertical="center" shrinkToFit="1"/>
    </xf>
    <xf numFmtId="178" fontId="1" fillId="2" borderId="2" xfId="50" applyNumberFormat="1" applyFont="1" applyFill="1" applyBorder="1" applyAlignment="1" applyProtection="1">
      <alignment horizontal="right" vertical="center" shrinkToFit="1"/>
    </xf>
    <xf numFmtId="0" fontId="2" fillId="2" borderId="2" xfId="50" applyFont="1" applyFill="1" applyBorder="1" applyAlignment="1" applyProtection="1">
      <alignment horizontal="center" vertical="center" wrapText="1"/>
    </xf>
    <xf numFmtId="177" fontId="2" fillId="2" borderId="2" xfId="50" applyNumberFormat="1" applyFont="1" applyFill="1" applyBorder="1" applyAlignment="1" applyProtection="1">
      <alignment horizontal="center" vertical="center" shrinkToFit="1"/>
    </xf>
    <xf numFmtId="178" fontId="2" fillId="2" borderId="2" xfId="50" applyNumberFormat="1" applyFont="1" applyFill="1" applyBorder="1" applyAlignment="1" applyProtection="1">
      <alignment horizontal="right" vertical="center" shrinkToFit="1"/>
    </xf>
    <xf numFmtId="180" fontId="2" fillId="0" borderId="6" xfId="0" applyNumberFormat="1" applyFont="1" applyFill="1" applyBorder="1" applyAlignment="1">
      <alignment horizontal="center" vertical="center" shrinkToFit="1"/>
    </xf>
    <xf numFmtId="9" fontId="2" fillId="2" borderId="2" xfId="50" applyNumberFormat="1" applyFont="1" applyFill="1" applyBorder="1" applyAlignment="1" applyProtection="1">
      <alignment horizontal="left" vertical="center" wrapText="1" shrinkToFit="1"/>
    </xf>
    <xf numFmtId="176" fontId="2" fillId="2" borderId="2" xfId="19" applyNumberFormat="1" applyFont="1" applyFill="1" applyBorder="1" applyAlignment="1" applyProtection="1">
      <alignment horizontal="center" vertical="center" wrapText="1"/>
    </xf>
    <xf numFmtId="180" fontId="2" fillId="0" borderId="2" xfId="0" applyNumberFormat="1" applyFont="1" applyFill="1" applyBorder="1" applyAlignment="1">
      <alignment horizontal="center" vertical="center"/>
    </xf>
    <xf numFmtId="49" fontId="1" fillId="2" borderId="2" xfId="50" applyNumberFormat="1" applyFont="1" applyFill="1" applyBorder="1" applyAlignment="1" applyProtection="1">
      <alignment horizontal="center" vertical="center" wrapText="1"/>
    </xf>
    <xf numFmtId="180" fontId="1" fillId="2" borderId="2" xfId="4" applyNumberFormat="1" applyFont="1" applyFill="1" applyBorder="1" applyAlignment="1" applyProtection="1">
      <alignment horizontal="center" vertical="center" wrapText="1"/>
    </xf>
    <xf numFmtId="178" fontId="1" fillId="2" borderId="2" xfId="50" applyNumberFormat="1" applyFont="1" applyFill="1" applyBorder="1" applyAlignment="1" applyProtection="1">
      <alignment horizontal="center" vertical="center" wrapText="1" shrinkToFit="1"/>
    </xf>
    <xf numFmtId="49" fontId="1" fillId="2" borderId="2" xfId="50" applyNumberFormat="1" applyFont="1" applyFill="1" applyBorder="1" applyAlignment="1" applyProtection="1">
      <alignment horizontal="center" vertical="center" wrapText="1" shrinkToFit="1"/>
    </xf>
    <xf numFmtId="9" fontId="1" fillId="2" borderId="2" xfId="50" applyNumberFormat="1" applyFont="1" applyFill="1" applyBorder="1" applyAlignment="1" applyProtection="1">
      <alignment vertical="center" shrinkToFit="1"/>
    </xf>
    <xf numFmtId="9" fontId="1" fillId="2" borderId="2" xfId="19" applyFont="1" applyFill="1" applyBorder="1" applyAlignment="1" applyProtection="1">
      <alignment horizontal="center" vertical="center" wrapText="1"/>
    </xf>
    <xf numFmtId="9" fontId="1" fillId="2" borderId="2" xfId="50" applyNumberFormat="1" applyFont="1" applyFill="1" applyBorder="1" applyAlignment="1" applyProtection="1">
      <alignment vertical="center" wrapText="1" shrinkToFit="1"/>
    </xf>
    <xf numFmtId="180" fontId="1" fillId="2" borderId="2" xfId="50" applyNumberFormat="1" applyFont="1" applyFill="1" applyBorder="1" applyAlignment="1" applyProtection="1">
      <alignment horizontal="center" vertical="center" shrinkToFit="1"/>
    </xf>
    <xf numFmtId="9" fontId="1" fillId="2" borderId="2" xfId="50" applyNumberFormat="1" applyFont="1" applyFill="1" applyBorder="1" applyAlignment="1" applyProtection="1">
      <alignment horizontal="right" vertical="center" shrinkToFit="1"/>
    </xf>
    <xf numFmtId="182" fontId="1" fillId="2" borderId="3" xfId="50" applyNumberFormat="1" applyFont="1" applyFill="1" applyBorder="1" applyAlignment="1" applyProtection="1">
      <alignment horizontal="center" vertical="center" shrinkToFit="1"/>
    </xf>
    <xf numFmtId="182" fontId="1" fillId="2" borderId="5" xfId="50" applyNumberFormat="1" applyFont="1" applyFill="1" applyBorder="1" applyAlignment="1" applyProtection="1">
      <alignment horizontal="center" vertical="center" shrinkToFit="1"/>
    </xf>
    <xf numFmtId="0" fontId="1" fillId="2" borderId="8" xfId="50" applyFont="1" applyFill="1" applyBorder="1" applyAlignment="1" applyProtection="1">
      <alignment horizontal="center" vertical="center" wrapText="1"/>
    </xf>
    <xf numFmtId="0" fontId="1" fillId="2" borderId="9" xfId="50" applyFont="1" applyFill="1" applyBorder="1" applyAlignment="1" applyProtection="1">
      <alignment horizontal="center" vertical="center" wrapText="1"/>
    </xf>
    <xf numFmtId="0" fontId="1" fillId="2" borderId="5" xfId="50" applyFont="1" applyFill="1" applyBorder="1" applyAlignment="1" applyProtection="1">
      <alignment horizontal="center" vertical="center" shrinkToFit="1"/>
    </xf>
    <xf numFmtId="0" fontId="1" fillId="2" borderId="4" xfId="50" applyFont="1" applyFill="1" applyBorder="1" applyAlignment="1" applyProtection="1">
      <alignment horizontal="center" vertical="center" shrinkToFit="1"/>
    </xf>
    <xf numFmtId="0" fontId="1" fillId="2" borderId="2" xfId="50" applyFont="1" applyFill="1" applyBorder="1" applyAlignment="1" applyProtection="1">
      <alignment horizontal="center" vertical="center"/>
    </xf>
    <xf numFmtId="0" fontId="1" fillId="2" borderId="2" xfId="50" applyNumberFormat="1" applyFont="1" applyFill="1" applyBorder="1" applyAlignment="1" applyProtection="1">
      <alignment horizontal="center" vertical="center" shrinkToFit="1"/>
    </xf>
    <xf numFmtId="0" fontId="1" fillId="3" borderId="2" xfId="50" applyFont="1" applyFill="1" applyBorder="1" applyAlignment="1" applyProtection="1">
      <alignment horizontal="center" vertical="center" wrapText="1"/>
    </xf>
    <xf numFmtId="178" fontId="1" fillId="3" borderId="3" xfId="50" applyNumberFormat="1" applyFont="1" applyFill="1" applyBorder="1" applyAlignment="1" applyProtection="1">
      <alignment horizontal="center" vertical="center" wrapText="1"/>
    </xf>
    <xf numFmtId="178" fontId="1" fillId="2" borderId="3" xfId="50" applyNumberFormat="1" applyFont="1" applyFill="1" applyBorder="1" applyAlignment="1" applyProtection="1">
      <alignment vertical="center" wrapText="1"/>
    </xf>
    <xf numFmtId="178" fontId="1" fillId="2" borderId="2" xfId="50" applyNumberFormat="1" applyFont="1" applyFill="1" applyBorder="1" applyAlignment="1" applyProtection="1">
      <alignment horizontal="center" vertical="center" shrinkToFit="1"/>
    </xf>
    <xf numFmtId="0" fontId="1" fillId="2" borderId="6" xfId="50" applyFont="1" applyFill="1" applyBorder="1" applyAlignment="1" applyProtection="1">
      <alignment horizontal="right" vertical="center" shrinkToFit="1"/>
    </xf>
    <xf numFmtId="178" fontId="1" fillId="2" borderId="6" xfId="50" applyNumberFormat="1" applyFont="1" applyFill="1" applyBorder="1" applyAlignment="1" applyProtection="1">
      <alignment horizontal="center" vertical="center" shrinkToFit="1"/>
    </xf>
    <xf numFmtId="178" fontId="1" fillId="2" borderId="2" xfId="50" applyNumberFormat="1" applyFont="1" applyFill="1" applyBorder="1" applyAlignment="1" applyProtection="1">
      <alignment horizontal="left" vertical="center" wrapText="1"/>
    </xf>
    <xf numFmtId="181" fontId="1" fillId="2" borderId="2" xfId="50" applyNumberFormat="1" applyFont="1" applyFill="1" applyBorder="1" applyAlignment="1" applyProtection="1">
      <alignment vertical="center" shrinkToFit="1"/>
    </xf>
    <xf numFmtId="178" fontId="1" fillId="2" borderId="2" xfId="50" applyNumberFormat="1" applyFont="1" applyFill="1" applyBorder="1" applyAlignment="1" applyProtection="1">
      <alignment vertical="center" wrapText="1"/>
    </xf>
    <xf numFmtId="178" fontId="1" fillId="2" borderId="2" xfId="50" applyNumberFormat="1" applyFont="1" applyFill="1" applyBorder="1" applyAlignment="1" applyProtection="1">
      <alignment horizontal="left" vertical="center" wrapText="1" shrinkToFit="1"/>
    </xf>
    <xf numFmtId="10" fontId="1" fillId="0" borderId="2" xfId="0" applyNumberFormat="1" applyFont="1" applyBorder="1">
      <alignment vertical="center"/>
    </xf>
    <xf numFmtId="178" fontId="2" fillId="2" borderId="2" xfId="50" applyNumberFormat="1" applyFont="1" applyFill="1" applyBorder="1" applyAlignment="1" applyProtection="1">
      <alignment horizontal="left" vertical="center" wrapText="1" shrinkToFit="1"/>
    </xf>
    <xf numFmtId="178" fontId="3" fillId="2" borderId="2" xfId="50" applyNumberFormat="1" applyFont="1" applyFill="1" applyBorder="1" applyAlignment="1" applyProtection="1">
      <alignment horizontal="right" vertical="center" shrinkToFit="1"/>
    </xf>
    <xf numFmtId="178" fontId="3" fillId="2" borderId="6" xfId="50" applyNumberFormat="1" applyFont="1" applyFill="1" applyBorder="1" applyAlignment="1" applyProtection="1">
      <alignment horizontal="center" vertical="center" shrinkToFit="1"/>
    </xf>
    <xf numFmtId="178" fontId="3" fillId="2" borderId="2" xfId="50" applyNumberFormat="1" applyFont="1" applyFill="1" applyBorder="1" applyAlignment="1" applyProtection="1">
      <alignment horizontal="center" vertical="center" wrapText="1"/>
    </xf>
    <xf numFmtId="10" fontId="3" fillId="0" borderId="2" xfId="0" applyNumberFormat="1" applyFont="1" applyBorder="1">
      <alignment vertical="center"/>
    </xf>
    <xf numFmtId="0" fontId="2" fillId="2" borderId="2" xfId="50" applyFont="1" applyFill="1" applyBorder="1" applyAlignment="1" applyProtection="1">
      <alignment horizontal="center" vertical="center"/>
    </xf>
    <xf numFmtId="178" fontId="2" fillId="2" borderId="2" xfId="50" applyNumberFormat="1" applyFont="1" applyFill="1" applyBorder="1" applyAlignment="1" applyProtection="1">
      <alignment horizontal="center" vertical="center" wrapText="1"/>
    </xf>
    <xf numFmtId="178" fontId="2" fillId="2" borderId="2" xfId="50" applyNumberFormat="1" applyFont="1" applyFill="1" applyBorder="1" applyAlignment="1" applyProtection="1">
      <alignment horizontal="left" vertical="center" wrapText="1"/>
    </xf>
    <xf numFmtId="0" fontId="1" fillId="2" borderId="10" xfId="50" applyFont="1" applyFill="1" applyBorder="1" applyAlignment="1" applyProtection="1">
      <alignment horizontal="center" vertical="center" wrapText="1"/>
    </xf>
    <xf numFmtId="0" fontId="1" fillId="2" borderId="11" xfId="50" applyFont="1" applyFill="1" applyBorder="1" applyAlignment="1" applyProtection="1">
      <alignment horizontal="center" vertical="center" wrapText="1"/>
    </xf>
    <xf numFmtId="178" fontId="1" fillId="2" borderId="3" xfId="50" applyNumberFormat="1" applyFont="1" applyFill="1" applyBorder="1" applyAlignment="1" applyProtection="1">
      <alignment horizontal="center" vertical="center" shrinkToFit="1"/>
    </xf>
    <xf numFmtId="178" fontId="1" fillId="2" borderId="5" xfId="50" applyNumberFormat="1" applyFont="1" applyFill="1" applyBorder="1" applyAlignment="1" applyProtection="1">
      <alignment horizontal="center" vertical="center" shrinkToFit="1"/>
    </xf>
    <xf numFmtId="0" fontId="1" fillId="2" borderId="1" xfId="50" applyFont="1" applyFill="1" applyBorder="1" applyAlignment="1" applyProtection="1">
      <alignment horizontal="center" vertical="center" wrapText="1"/>
    </xf>
    <xf numFmtId="0" fontId="1" fillId="2" borderId="12" xfId="50" applyFont="1" applyFill="1" applyBorder="1" applyAlignment="1" applyProtection="1">
      <alignment horizontal="center" vertical="center" wrapText="1"/>
    </xf>
    <xf numFmtId="0" fontId="1" fillId="2" borderId="0" xfId="50" applyFont="1" applyFill="1" applyBorder="1" applyAlignment="1" applyProtection="1">
      <alignment horizontal="center" vertical="center"/>
    </xf>
    <xf numFmtId="49" fontId="1" fillId="2" borderId="2" xfId="50" applyNumberFormat="1" applyFont="1" applyFill="1" applyBorder="1" applyAlignment="1">
      <alignment horizontal="center" vertical="center"/>
      <protection locked="0"/>
    </xf>
    <xf numFmtId="178" fontId="1" fillId="3" borderId="5" xfId="50" applyNumberFormat="1" applyFont="1" applyFill="1" applyBorder="1" applyAlignment="1" applyProtection="1">
      <alignment horizontal="center" vertical="center" wrapText="1"/>
    </xf>
    <xf numFmtId="178" fontId="1" fillId="2" borderId="5" xfId="50" applyNumberFormat="1" applyFont="1" applyFill="1" applyBorder="1" applyAlignment="1" applyProtection="1">
      <alignment vertical="center" wrapText="1"/>
    </xf>
    <xf numFmtId="178" fontId="1" fillId="2" borderId="2" xfId="50" applyNumberFormat="1" applyFont="1" applyFill="1" applyBorder="1" applyAlignment="1" applyProtection="1">
      <alignment horizontal="right" vertical="center" wrapText="1" shrinkToFit="1"/>
    </xf>
    <xf numFmtId="0" fontId="1" fillId="2" borderId="6" xfId="50" applyFont="1" applyFill="1" applyBorder="1" applyAlignment="1" applyProtection="1">
      <alignment horizontal="center" vertical="center"/>
    </xf>
    <xf numFmtId="0" fontId="1" fillId="2" borderId="7" xfId="50" applyFont="1" applyFill="1" applyBorder="1" applyAlignment="1" applyProtection="1">
      <alignment horizontal="center" vertical="center"/>
    </xf>
    <xf numFmtId="178" fontId="1" fillId="2" borderId="6" xfId="50" applyNumberFormat="1" applyFont="1" applyFill="1" applyBorder="1" applyAlignment="1" applyProtection="1">
      <alignment horizontal="center" vertical="center"/>
    </xf>
    <xf numFmtId="0" fontId="1" fillId="2" borderId="13" xfId="50" applyFont="1" applyFill="1" applyBorder="1" applyAlignment="1" applyProtection="1">
      <alignment horizontal="center" vertical="center"/>
    </xf>
    <xf numFmtId="178" fontId="3" fillId="2" borderId="2" xfId="50" applyNumberFormat="1" applyFont="1" applyFill="1" applyBorder="1" applyAlignment="1" applyProtection="1">
      <alignment horizontal="left" vertical="center" wrapText="1"/>
    </xf>
    <xf numFmtId="180" fontId="3" fillId="2" borderId="2" xfId="0" applyNumberFormat="1" applyFont="1" applyFill="1" applyBorder="1">
      <alignment vertical="center"/>
    </xf>
    <xf numFmtId="0" fontId="2" fillId="2" borderId="7" xfId="50" applyFont="1" applyFill="1" applyBorder="1" applyAlignment="1" applyProtection="1">
      <alignment horizontal="center" vertical="center"/>
    </xf>
    <xf numFmtId="0" fontId="1" fillId="2" borderId="7" xfId="50" applyFont="1" applyFill="1" applyBorder="1" applyAlignment="1" applyProtection="1">
      <alignment horizontal="center" vertical="center"/>
    </xf>
    <xf numFmtId="180" fontId="1" fillId="2" borderId="2" xfId="0" applyNumberFormat="1" applyFont="1" applyFill="1" applyBorder="1">
      <alignment vertical="center"/>
    </xf>
    <xf numFmtId="180" fontId="1" fillId="2" borderId="2" xfId="50" applyNumberFormat="1" applyFont="1" applyFill="1" applyBorder="1" applyAlignment="1" applyProtection="1">
      <alignment horizontal="center" vertical="center"/>
    </xf>
    <xf numFmtId="180" fontId="1" fillId="2" borderId="2" xfId="50" applyNumberFormat="1" applyFont="1" applyFill="1" applyBorder="1" applyAlignment="1" applyProtection="1">
      <alignment horizontal="right" vertical="center"/>
    </xf>
    <xf numFmtId="178" fontId="1" fillId="2" borderId="4" xfId="50" applyNumberFormat="1" applyFont="1" applyFill="1" applyBorder="1" applyAlignment="1" applyProtection="1">
      <alignment horizontal="center" vertical="center" shrinkToFit="1"/>
    </xf>
    <xf numFmtId="177" fontId="2" fillId="0" borderId="2" xfId="0" applyNumberFormat="1" applyFont="1" applyFill="1" applyBorder="1" applyAlignment="1">
      <alignment horizontal="center" vertical="center"/>
    </xf>
    <xf numFmtId="178" fontId="2" fillId="2" borderId="4" xfId="50" applyNumberFormat="1" applyFont="1" applyFill="1" applyBorder="1" applyAlignment="1" applyProtection="1">
      <alignment horizontal="right" vertical="center" shrinkToFit="1"/>
    </xf>
    <xf numFmtId="180" fontId="2" fillId="0" borderId="2" xfId="0" applyNumberFormat="1" applyFont="1" applyFill="1" applyBorder="1">
      <alignment vertical="center"/>
    </xf>
    <xf numFmtId="177" fontId="2" fillId="0" borderId="7" xfId="0" applyNumberFormat="1" applyFont="1" applyFill="1" applyBorder="1" applyAlignment="1">
      <alignment horizontal="center" vertical="center"/>
    </xf>
    <xf numFmtId="178" fontId="2" fillId="2" borderId="2" xfId="50" applyNumberFormat="1" applyFont="1" applyFill="1" applyBorder="1" applyAlignment="1" applyProtection="1">
      <alignment horizontal="center" vertical="center" wrapText="1" shrinkToFit="1"/>
    </xf>
    <xf numFmtId="178" fontId="2" fillId="2" borderId="6" xfId="50" applyNumberFormat="1" applyFont="1" applyFill="1" applyBorder="1" applyAlignment="1" applyProtection="1">
      <alignment horizontal="center" vertical="center" shrinkToFit="1"/>
    </xf>
    <xf numFmtId="181" fontId="2" fillId="2" borderId="2" xfId="50" applyNumberFormat="1" applyFont="1" applyFill="1" applyBorder="1" applyAlignment="1" applyProtection="1">
      <alignment vertical="center" shrinkToFit="1"/>
    </xf>
    <xf numFmtId="178" fontId="2" fillId="2" borderId="2" xfId="50" applyNumberFormat="1" applyFont="1" applyFill="1" applyBorder="1" applyAlignment="1" applyProtection="1">
      <alignment vertical="center" wrapText="1"/>
    </xf>
    <xf numFmtId="0" fontId="4" fillId="0" borderId="0" xfId="0" applyFont="1">
      <alignment vertical="center"/>
    </xf>
    <xf numFmtId="10" fontId="2" fillId="0" borderId="2" xfId="0" applyNumberFormat="1" applyFont="1" applyBorder="1">
      <alignment vertical="center"/>
    </xf>
    <xf numFmtId="178" fontId="2" fillId="2" borderId="6" xfId="50" applyNumberFormat="1" applyFont="1" applyFill="1" applyBorder="1" applyAlignment="1" applyProtection="1">
      <alignment horizontal="center" vertical="center"/>
    </xf>
    <xf numFmtId="0" fontId="2" fillId="2" borderId="13" xfId="50" applyFont="1" applyFill="1" applyBorder="1" applyAlignment="1" applyProtection="1">
      <alignment horizontal="center" vertical="center"/>
    </xf>
    <xf numFmtId="0" fontId="2" fillId="2" borderId="7" xfId="50" applyFont="1" applyFill="1" applyBorder="1" applyAlignment="1" applyProtection="1">
      <alignment horizontal="center" vertical="center"/>
    </xf>
    <xf numFmtId="0" fontId="2" fillId="2" borderId="2" xfId="50" applyFont="1" applyFill="1" applyBorder="1" applyAlignment="1" applyProtection="1">
      <alignment vertical="center" wrapText="1"/>
    </xf>
    <xf numFmtId="177" fontId="2" fillId="2" borderId="6" xfId="50" applyNumberFormat="1" applyFont="1" applyFill="1" applyBorder="1" applyAlignment="1" applyProtection="1">
      <alignment horizontal="center" vertical="center" shrinkToFit="1"/>
    </xf>
    <xf numFmtId="178" fontId="2" fillId="2" borderId="6" xfId="50" applyNumberFormat="1" applyFont="1" applyFill="1" applyBorder="1" applyAlignment="1" applyProtection="1">
      <alignment horizontal="right" vertical="center" shrinkToFit="1"/>
    </xf>
    <xf numFmtId="180" fontId="2" fillId="0" borderId="6" xfId="0" applyNumberFormat="1" applyFont="1" applyFill="1" applyBorder="1" applyAlignment="1">
      <alignment horizontal="right" vertical="center" shrinkToFit="1"/>
    </xf>
    <xf numFmtId="9" fontId="2" fillId="2" borderId="6" xfId="50" applyNumberFormat="1" applyFont="1" applyFill="1" applyBorder="1" applyAlignment="1" applyProtection="1">
      <alignment horizontal="center" vertical="center" shrinkToFit="1"/>
    </xf>
    <xf numFmtId="176" fontId="2" fillId="2" borderId="6" xfId="19" applyNumberFormat="1" applyFont="1" applyFill="1" applyBorder="1" applyAlignment="1" applyProtection="1">
      <alignment horizontal="right" vertical="center" shrinkToFit="1"/>
    </xf>
    <xf numFmtId="177" fontId="2" fillId="2" borderId="7" xfId="50" applyNumberFormat="1" applyFont="1" applyFill="1" applyBorder="1" applyAlignment="1" applyProtection="1">
      <alignment horizontal="center" vertical="center" shrinkToFit="1"/>
    </xf>
    <xf numFmtId="178" fontId="2" fillId="2" borderId="7" xfId="50" applyNumberFormat="1" applyFont="1" applyFill="1" applyBorder="1" applyAlignment="1" applyProtection="1">
      <alignment horizontal="right" vertical="center" shrinkToFit="1"/>
    </xf>
    <xf numFmtId="0" fontId="4" fillId="0" borderId="7" xfId="0" applyFont="1" applyBorder="1" applyAlignment="1">
      <alignment horizontal="right" vertical="center" shrinkToFit="1"/>
    </xf>
    <xf numFmtId="0" fontId="4" fillId="0" borderId="7" xfId="0" applyFont="1" applyBorder="1" applyAlignment="1">
      <alignment horizontal="center" vertical="center" shrinkToFit="1"/>
    </xf>
    <xf numFmtId="177" fontId="5" fillId="0" borderId="6" xfId="0" applyNumberFormat="1" applyFont="1" applyFill="1" applyBorder="1" applyAlignment="1">
      <alignment horizontal="center" vertical="center"/>
    </xf>
    <xf numFmtId="180" fontId="5" fillId="0" borderId="6" xfId="0" applyNumberFormat="1" applyFont="1" applyFill="1" applyBorder="1" applyAlignment="1">
      <alignment horizontal="center" vertical="center"/>
    </xf>
    <xf numFmtId="177" fontId="5" fillId="0" borderId="2" xfId="0" applyNumberFormat="1" applyFont="1" applyFill="1" applyBorder="1" applyAlignment="1">
      <alignment horizontal="center" vertical="center"/>
    </xf>
    <xf numFmtId="180" fontId="5" fillId="0" borderId="2" xfId="0" applyNumberFormat="1" applyFont="1" applyFill="1" applyBorder="1">
      <alignment vertical="center"/>
    </xf>
    <xf numFmtId="180" fontId="5" fillId="0" borderId="2" xfId="0" applyNumberFormat="1" applyFont="1" applyFill="1" applyBorder="1" applyAlignment="1">
      <alignment horizontal="center" vertical="center"/>
    </xf>
    <xf numFmtId="177" fontId="5" fillId="0" borderId="7" xfId="0" applyNumberFormat="1" applyFont="1" applyFill="1" applyBorder="1" applyAlignment="1">
      <alignment horizontal="center" vertical="center"/>
    </xf>
    <xf numFmtId="0" fontId="2" fillId="2" borderId="6" xfId="50" applyFont="1" applyFill="1" applyBorder="1" applyAlignment="1" applyProtection="1">
      <alignment horizontal="right" vertical="center" shrinkToFit="1"/>
    </xf>
    <xf numFmtId="178" fontId="2" fillId="2" borderId="2" xfId="50" applyNumberFormat="1" applyFont="1" applyFill="1" applyBorder="1" applyAlignment="1" applyProtection="1">
      <alignment horizontal="right" vertical="center" wrapText="1"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10</xdr:row>
      <xdr:rowOff>0</xdr:rowOff>
    </xdr:from>
    <xdr:to>
      <xdr:col>12</xdr:col>
      <xdr:colOff>9525</xdr:colOff>
      <xdr:row>11</xdr:row>
      <xdr:rowOff>142875</xdr:rowOff>
    </xdr:to>
    <xdr:pic>
      <xdr:nvPicPr>
        <xdr:cNvPr id="2" name="图片 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753225" y="3695700"/>
          <a:ext cx="4714875" cy="512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180975</xdr:colOff>
      <xdr:row>12</xdr:row>
      <xdr:rowOff>9525</xdr:rowOff>
    </xdr:from>
    <xdr:to>
      <xdr:col>13</xdr:col>
      <xdr:colOff>247650</xdr:colOff>
      <xdr:row>13</xdr:row>
      <xdr:rowOff>114300</xdr:rowOff>
    </xdr:to>
    <xdr:pic>
      <xdr:nvPicPr>
        <xdr:cNvPr id="2" name="图片 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8267700" y="4444365"/>
          <a:ext cx="4667250" cy="474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19</xdr:row>
      <xdr:rowOff>123825</xdr:rowOff>
    </xdr:from>
    <xdr:to>
      <xdr:col>6</xdr:col>
      <xdr:colOff>1257300</xdr:colOff>
      <xdr:row>48</xdr:row>
      <xdr:rowOff>19050</xdr:rowOff>
    </xdr:to>
    <xdr:pic>
      <xdr:nvPicPr>
        <xdr:cNvPr id="3" name="图片 2" descr="GG(6)D4{(G_O8QUY(]QPANN"/>
        <xdr:cNvPicPr>
          <a:picLocks noChangeAspect="1"/>
        </xdr:cNvPicPr>
      </xdr:nvPicPr>
      <xdr:blipFill>
        <a:blip r:embed="rId2"/>
        <a:stretch>
          <a:fillRect/>
        </a:stretch>
      </xdr:blipFill>
      <xdr:spPr>
        <a:xfrm>
          <a:off x="133350" y="7145655"/>
          <a:ext cx="7877175" cy="486727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180975</xdr:colOff>
      <xdr:row>12</xdr:row>
      <xdr:rowOff>9525</xdr:rowOff>
    </xdr:from>
    <xdr:to>
      <xdr:col>13</xdr:col>
      <xdr:colOff>247650</xdr:colOff>
      <xdr:row>13</xdr:row>
      <xdr:rowOff>114300</xdr:rowOff>
    </xdr:to>
    <xdr:pic>
      <xdr:nvPicPr>
        <xdr:cNvPr id="2" name="图片 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8267700" y="4444365"/>
          <a:ext cx="4667250" cy="474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xdr:colOff>
      <xdr:row>22</xdr:row>
      <xdr:rowOff>342900</xdr:rowOff>
    </xdr:from>
    <xdr:to>
      <xdr:col>7</xdr:col>
      <xdr:colOff>105410</xdr:colOff>
      <xdr:row>54</xdr:row>
      <xdr:rowOff>83820</xdr:rowOff>
    </xdr:to>
    <xdr:pic>
      <xdr:nvPicPr>
        <xdr:cNvPr id="4" name="图片 3" descr="2022-5-24"/>
        <xdr:cNvPicPr>
          <a:picLocks noChangeAspect="1"/>
        </xdr:cNvPicPr>
      </xdr:nvPicPr>
      <xdr:blipFill>
        <a:blip r:embed="rId2"/>
        <a:stretch>
          <a:fillRect/>
        </a:stretch>
      </xdr:blipFill>
      <xdr:spPr>
        <a:xfrm>
          <a:off x="635" y="8473440"/>
          <a:ext cx="8191500" cy="54254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opLeftCell="A4" workbookViewId="0">
      <selection activeCell="B10" sqref="B10"/>
    </sheetView>
  </sheetViews>
  <sheetFormatPr defaultColWidth="9" defaultRowHeight="13.5"/>
  <cols>
    <col min="1" max="1" width="3.25" customWidth="1"/>
    <col min="2" max="2" width="15.875" customWidth="1"/>
    <col min="3" max="3" width="16.25" customWidth="1"/>
    <col min="4" max="4" width="15.375" customWidth="1"/>
    <col min="5" max="5" width="18.75" customWidth="1"/>
    <col min="6" max="6" width="19.125" customWidth="1"/>
    <col min="7" max="7" width="17.5" customWidth="1"/>
    <col min="8" max="8" width="4.875" customWidth="1"/>
    <col min="9" max="9" width="10.375" customWidth="1"/>
    <col min="10" max="10" width="10" customWidth="1"/>
    <col min="11" max="11" width="9.375" customWidth="1"/>
    <col min="12" max="12" width="9.625" customWidth="1"/>
    <col min="13" max="13" width="16.125" customWidth="1"/>
    <col min="14" max="14" width="10.125" customWidth="1"/>
    <col min="15" max="15" width="9.125" customWidth="1"/>
    <col min="16" max="16" width="34.625" customWidth="1"/>
    <col min="17" max="17" width="14.75" customWidth="1"/>
    <col min="18" max="18" width="14.5" customWidth="1"/>
    <col min="19" max="20" width="15.5" customWidth="1"/>
  </cols>
  <sheetData>
    <row r="1" ht="29.1" customHeight="1" spans="1:20">
      <c r="A1" s="1" t="s">
        <v>0</v>
      </c>
      <c r="B1" s="1"/>
      <c r="C1" s="1"/>
      <c r="D1" s="1"/>
      <c r="E1" s="1"/>
      <c r="F1" s="1"/>
      <c r="G1" s="1"/>
      <c r="H1" s="1"/>
      <c r="I1" s="1"/>
      <c r="J1" s="1"/>
      <c r="K1" s="1"/>
      <c r="L1" s="1"/>
      <c r="M1" s="1"/>
      <c r="N1" s="1"/>
      <c r="O1" s="1"/>
      <c r="P1" s="1"/>
      <c r="Q1" s="1"/>
      <c r="R1" s="1"/>
      <c r="S1" s="1"/>
      <c r="T1" s="90"/>
    </row>
    <row r="2" ht="29.1" customHeight="1" spans="1:20">
      <c r="A2" s="2" t="s">
        <v>1</v>
      </c>
      <c r="B2" s="2"/>
      <c r="C2" s="3" t="s">
        <v>2</v>
      </c>
      <c r="D2" s="3"/>
      <c r="E2" s="3"/>
      <c r="F2" s="3"/>
      <c r="G2" s="3"/>
      <c r="H2" s="4" t="s">
        <v>3</v>
      </c>
      <c r="I2" s="61"/>
      <c r="J2" s="61" t="s">
        <v>4</v>
      </c>
      <c r="K2" s="61"/>
      <c r="L2" s="61"/>
      <c r="M2" s="62"/>
      <c r="N2" s="63" t="s">
        <v>5</v>
      </c>
      <c r="O2" s="63"/>
      <c r="P2" s="64">
        <v>12467</v>
      </c>
      <c r="Q2" s="68" t="s">
        <v>6</v>
      </c>
      <c r="R2" s="68"/>
      <c r="S2" s="91"/>
      <c r="T2" s="91"/>
    </row>
    <row r="3" ht="29.1" customHeight="1" spans="1:20">
      <c r="A3" s="2" t="s">
        <v>7</v>
      </c>
      <c r="B3" s="2"/>
      <c r="C3" s="5">
        <v>2960055.68</v>
      </c>
      <c r="D3" s="5"/>
      <c r="E3" s="5"/>
      <c r="F3" s="5" t="s">
        <v>8</v>
      </c>
      <c r="G3" s="8" t="s">
        <v>9</v>
      </c>
      <c r="H3" s="2" t="s">
        <v>10</v>
      </c>
      <c r="I3" s="2"/>
      <c r="J3" s="2" t="s">
        <v>11</v>
      </c>
      <c r="K3" s="2"/>
      <c r="L3" s="2"/>
      <c r="M3" s="2"/>
      <c r="N3" s="2" t="s">
        <v>12</v>
      </c>
      <c r="O3" s="2"/>
      <c r="P3" s="2" t="s">
        <v>13</v>
      </c>
      <c r="Q3" s="13" t="s">
        <v>14</v>
      </c>
      <c r="R3" s="14"/>
      <c r="S3" s="14" t="s">
        <v>15</v>
      </c>
      <c r="T3" s="15"/>
    </row>
    <row r="4" ht="29.1" customHeight="1" spans="1:20">
      <c r="A4" s="2" t="s">
        <v>16</v>
      </c>
      <c r="B4" s="2"/>
      <c r="C4" s="7"/>
      <c r="D4" s="7"/>
      <c r="E4" s="7"/>
      <c r="F4" s="5" t="s">
        <v>17</v>
      </c>
      <c r="G4" s="8"/>
      <c r="H4" s="2" t="s">
        <v>18</v>
      </c>
      <c r="I4" s="2"/>
      <c r="J4" s="2"/>
      <c r="K4" s="2"/>
      <c r="L4" s="2"/>
      <c r="M4" s="2"/>
      <c r="N4" s="2" t="s">
        <v>19</v>
      </c>
      <c r="O4" s="2"/>
      <c r="P4" s="5" t="s">
        <v>20</v>
      </c>
      <c r="Q4" s="5" t="s">
        <v>21</v>
      </c>
      <c r="R4" s="5" t="s">
        <v>22</v>
      </c>
      <c r="S4" s="5" t="s">
        <v>23</v>
      </c>
      <c r="T4" s="5" t="s">
        <v>22</v>
      </c>
    </row>
    <row r="5" ht="29.1" customHeight="1" spans="1:20">
      <c r="A5" s="2" t="s">
        <v>24</v>
      </c>
      <c r="B5" s="9" t="s">
        <v>25</v>
      </c>
      <c r="C5" s="10"/>
      <c r="D5" s="10"/>
      <c r="E5" s="10"/>
      <c r="F5" s="11"/>
      <c r="G5" s="12" t="s">
        <v>26</v>
      </c>
      <c r="H5" s="9" t="s">
        <v>25</v>
      </c>
      <c r="I5" s="10"/>
      <c r="J5" s="11"/>
      <c r="K5" s="65" t="s">
        <v>27</v>
      </c>
      <c r="L5" s="9" t="s">
        <v>28</v>
      </c>
      <c r="M5" s="11"/>
      <c r="N5" s="9" t="s">
        <v>29</v>
      </c>
      <c r="O5" s="11"/>
      <c r="P5" s="66" t="s">
        <v>30</v>
      </c>
      <c r="Q5" s="92"/>
      <c r="R5" s="92"/>
      <c r="S5" s="5" t="s">
        <v>31</v>
      </c>
      <c r="T5" s="63" t="s">
        <v>32</v>
      </c>
    </row>
    <row r="6" ht="29.1" customHeight="1" spans="1:20">
      <c r="A6" s="2"/>
      <c r="B6" s="13" t="s">
        <v>33</v>
      </c>
      <c r="C6" s="14"/>
      <c r="D6" s="14"/>
      <c r="E6" s="14"/>
      <c r="F6" s="15"/>
      <c r="G6" s="16"/>
      <c r="H6" s="13" t="s">
        <v>34</v>
      </c>
      <c r="I6" s="14"/>
      <c r="J6" s="15"/>
      <c r="K6" s="2" t="s">
        <v>35</v>
      </c>
      <c r="L6" s="13" t="s">
        <v>36</v>
      </c>
      <c r="M6" s="15"/>
      <c r="N6" s="13" t="s">
        <v>37</v>
      </c>
      <c r="O6" s="15"/>
      <c r="P6" s="67" t="s">
        <v>38</v>
      </c>
      <c r="Q6" s="93"/>
      <c r="R6" s="93"/>
      <c r="S6" s="5"/>
      <c r="T6" s="63"/>
    </row>
    <row r="7" ht="29.1" customHeight="1" spans="1:20">
      <c r="A7" s="2"/>
      <c r="B7" s="17" t="s">
        <v>39</v>
      </c>
      <c r="C7" s="2" t="s">
        <v>40</v>
      </c>
      <c r="D7" s="2" t="s">
        <v>41</v>
      </c>
      <c r="E7" s="5" t="s">
        <v>42</v>
      </c>
      <c r="F7" s="5" t="s">
        <v>43</v>
      </c>
      <c r="G7" s="16" t="s">
        <v>44</v>
      </c>
      <c r="H7" s="2" t="s">
        <v>45</v>
      </c>
      <c r="I7" s="5" t="s">
        <v>46</v>
      </c>
      <c r="J7" s="5" t="s">
        <v>47</v>
      </c>
      <c r="K7" s="68" t="s">
        <v>46</v>
      </c>
      <c r="L7" s="5" t="s">
        <v>46</v>
      </c>
      <c r="M7" s="2" t="s">
        <v>47</v>
      </c>
      <c r="N7" s="2" t="s">
        <v>46</v>
      </c>
      <c r="O7" s="2" t="s">
        <v>47</v>
      </c>
      <c r="P7" s="5" t="s">
        <v>48</v>
      </c>
      <c r="Q7" s="5" t="s">
        <v>49</v>
      </c>
      <c r="R7" s="5" t="s">
        <v>50</v>
      </c>
      <c r="S7" s="5"/>
      <c r="T7" s="63"/>
    </row>
    <row r="8" ht="29.1" customHeight="1" spans="1:20">
      <c r="A8" s="120">
        <v>1</v>
      </c>
      <c r="B8" s="121" t="s">
        <v>51</v>
      </c>
      <c r="C8" s="122">
        <v>651206.35</v>
      </c>
      <c r="D8" s="123"/>
      <c r="E8" s="44" t="s">
        <v>52</v>
      </c>
      <c r="F8" s="44" t="s">
        <v>53</v>
      </c>
      <c r="G8" s="124">
        <v>0.4</v>
      </c>
      <c r="H8" s="125">
        <v>0.03</v>
      </c>
      <c r="I8" s="122">
        <f>C8*H8</f>
        <v>19536.1905</v>
      </c>
      <c r="J8" s="122"/>
      <c r="K8" s="136">
        <v>6512.06</v>
      </c>
      <c r="L8" s="122">
        <v>150</v>
      </c>
      <c r="M8" s="112" t="s">
        <v>54</v>
      </c>
      <c r="N8" s="43"/>
      <c r="O8" s="82"/>
      <c r="P8" s="83" t="s">
        <v>55</v>
      </c>
      <c r="Q8" s="82"/>
      <c r="R8" s="82">
        <v>550000</v>
      </c>
      <c r="S8" s="137">
        <v>550000</v>
      </c>
      <c r="T8" s="63"/>
    </row>
    <row r="9" ht="29.1" customHeight="1" spans="1:20">
      <c r="A9" s="120"/>
      <c r="B9" s="126"/>
      <c r="C9" s="127"/>
      <c r="D9" s="128"/>
      <c r="E9" s="129"/>
      <c r="F9" s="129"/>
      <c r="G9" s="129"/>
      <c r="H9" s="128"/>
      <c r="I9" s="128"/>
      <c r="J9" s="128"/>
      <c r="K9" s="128"/>
      <c r="L9" s="128"/>
      <c r="M9" s="129"/>
      <c r="N9" s="43"/>
      <c r="O9" s="82"/>
      <c r="P9" s="83" t="s">
        <v>56</v>
      </c>
      <c r="Q9" s="82"/>
      <c r="R9" s="82"/>
      <c r="S9" s="43">
        <v>75008.1</v>
      </c>
      <c r="T9" s="63"/>
    </row>
    <row r="10" ht="29.1" customHeight="1" spans="1:20">
      <c r="A10" s="18">
        <v>2</v>
      </c>
      <c r="B10" s="132"/>
      <c r="C10" s="32"/>
      <c r="D10" s="133"/>
      <c r="E10" s="134"/>
      <c r="F10" s="134"/>
      <c r="G10" s="52"/>
      <c r="H10" s="36"/>
      <c r="I10" s="40"/>
      <c r="J10" s="74"/>
      <c r="K10" s="63"/>
      <c r="L10" s="40"/>
      <c r="M10" s="5"/>
      <c r="N10" s="72"/>
      <c r="O10" s="73"/>
      <c r="P10" s="71"/>
      <c r="Q10" s="5"/>
      <c r="R10" s="5"/>
      <c r="S10" s="40"/>
      <c r="T10" s="63"/>
    </row>
    <row r="11" ht="29.1" customHeight="1" spans="1:20">
      <c r="A11" s="18"/>
      <c r="B11" s="132"/>
      <c r="C11" s="32"/>
      <c r="D11" s="133"/>
      <c r="E11" s="134"/>
      <c r="F11" s="134"/>
      <c r="G11" s="37"/>
      <c r="H11" s="36"/>
      <c r="I11" s="40"/>
      <c r="J11" s="74"/>
      <c r="K11" s="63"/>
      <c r="L11" s="40"/>
      <c r="M11" s="5"/>
      <c r="N11" s="72"/>
      <c r="O11" s="73"/>
      <c r="P11" s="71"/>
      <c r="Q11" s="5"/>
      <c r="R11" s="5"/>
      <c r="S11" s="40"/>
      <c r="T11" s="63"/>
    </row>
    <row r="12" ht="29.1" customHeight="1" spans="1:20">
      <c r="A12" s="2">
        <v>3</v>
      </c>
      <c r="B12" s="132"/>
      <c r="C12" s="32"/>
      <c r="D12" s="133"/>
      <c r="E12" s="134"/>
      <c r="F12" s="134"/>
      <c r="G12" s="37"/>
      <c r="H12" s="36"/>
      <c r="I12" s="40"/>
      <c r="J12" s="74"/>
      <c r="K12" s="63"/>
      <c r="L12" s="40"/>
      <c r="M12" s="5"/>
      <c r="N12" s="72"/>
      <c r="O12" s="73"/>
      <c r="P12" s="71"/>
      <c r="Q12" s="5"/>
      <c r="R12" s="5"/>
      <c r="S12" s="40"/>
      <c r="T12" s="63"/>
    </row>
    <row r="13" ht="29.1" customHeight="1" spans="1:20">
      <c r="A13" s="2"/>
      <c r="B13" s="132"/>
      <c r="C13" s="32"/>
      <c r="D13" s="133"/>
      <c r="E13" s="134"/>
      <c r="F13" s="134"/>
      <c r="G13" s="37"/>
      <c r="H13" s="36"/>
      <c r="I13" s="40"/>
      <c r="J13" s="74"/>
      <c r="K13" s="63"/>
      <c r="L13" s="40"/>
      <c r="M13" s="5"/>
      <c r="N13" s="72"/>
      <c r="O13" s="73"/>
      <c r="P13" s="71"/>
      <c r="Q13" s="5"/>
      <c r="R13" s="5"/>
      <c r="S13" s="40"/>
      <c r="T13" s="63"/>
    </row>
    <row r="14" ht="29.1" customHeight="1" spans="1:20">
      <c r="A14" s="2">
        <v>4</v>
      </c>
      <c r="B14" s="135"/>
      <c r="C14" s="32"/>
      <c r="D14" s="133"/>
      <c r="E14" s="134"/>
      <c r="F14" s="134"/>
      <c r="G14" s="37"/>
      <c r="H14" s="36"/>
      <c r="I14" s="40"/>
      <c r="J14" s="74"/>
      <c r="K14" s="63"/>
      <c r="L14" s="40"/>
      <c r="M14" s="5"/>
      <c r="N14" s="40"/>
      <c r="O14" s="5"/>
      <c r="P14" s="75"/>
      <c r="Q14" s="5"/>
      <c r="R14" s="5"/>
      <c r="S14" s="40"/>
      <c r="T14" s="104"/>
    </row>
    <row r="15" ht="29.1" customHeight="1" spans="1:20">
      <c r="A15" s="2"/>
      <c r="B15" s="39"/>
      <c r="C15" s="40"/>
      <c r="D15" s="40"/>
      <c r="E15" s="134"/>
      <c r="F15" s="134"/>
      <c r="G15" s="37"/>
      <c r="H15" s="36"/>
      <c r="I15" s="40"/>
      <c r="J15" s="74"/>
      <c r="K15" s="63"/>
      <c r="L15" s="40"/>
      <c r="M15" s="5"/>
      <c r="N15" s="40"/>
      <c r="O15" s="5"/>
      <c r="P15" s="71"/>
      <c r="Q15" s="5"/>
      <c r="R15" s="5"/>
      <c r="S15" s="40"/>
      <c r="T15" s="104"/>
    </row>
    <row r="16" ht="29.1" customHeight="1" spans="1:20">
      <c r="A16" s="2"/>
      <c r="B16" s="39"/>
      <c r="C16" s="48"/>
      <c r="D16" s="49"/>
      <c r="E16" s="50"/>
      <c r="F16" s="51"/>
      <c r="G16" s="52"/>
      <c r="H16" s="53"/>
      <c r="I16" s="40"/>
      <c r="J16" s="40"/>
      <c r="K16" s="40"/>
      <c r="L16" s="40"/>
      <c r="M16" s="5"/>
      <c r="N16" s="40"/>
      <c r="O16" s="5"/>
      <c r="P16" s="75"/>
      <c r="Q16" s="71"/>
      <c r="R16" s="71"/>
      <c r="S16" s="103"/>
      <c r="T16" s="104"/>
    </row>
    <row r="17" ht="29.1" customHeight="1" spans="1:20">
      <c r="A17" s="2"/>
      <c r="B17" s="39"/>
      <c r="C17" s="48"/>
      <c r="D17" s="49"/>
      <c r="E17" s="50"/>
      <c r="F17" s="51"/>
      <c r="G17" s="54"/>
      <c r="H17" s="53"/>
      <c r="I17" s="40"/>
      <c r="J17" s="40"/>
      <c r="K17" s="40"/>
      <c r="L17" s="40"/>
      <c r="M17" s="5"/>
      <c r="N17" s="40"/>
      <c r="O17" s="5"/>
      <c r="P17" s="75"/>
      <c r="Q17" s="71"/>
      <c r="R17" s="71"/>
      <c r="S17" s="103"/>
      <c r="T17" s="104"/>
    </row>
    <row r="18" ht="29.1" customHeight="1" spans="1:20">
      <c r="A18" s="2" t="s">
        <v>57</v>
      </c>
      <c r="B18" s="2"/>
      <c r="C18" s="3">
        <f>SUM(C8:C17)</f>
        <v>651206.35</v>
      </c>
      <c r="D18" s="55">
        <f>SUM(D8:D17)</f>
        <v>0</v>
      </c>
      <c r="E18" s="40"/>
      <c r="F18" s="40"/>
      <c r="G18" s="56"/>
      <c r="H18" s="3" t="s">
        <v>58</v>
      </c>
      <c r="I18" s="40">
        <f>SUM(I8:I17)</f>
        <v>19536.1905</v>
      </c>
      <c r="J18" s="40"/>
      <c r="K18" s="40">
        <f>SUM(K8:K17)</f>
        <v>6512.06</v>
      </c>
      <c r="L18" s="40">
        <f>SUM(L8:L17)</f>
        <v>150</v>
      </c>
      <c r="M18" s="3" t="s">
        <v>58</v>
      </c>
      <c r="N18" s="40">
        <f>SUM(N8:N17)</f>
        <v>0</v>
      </c>
      <c r="O18" s="3" t="s">
        <v>58</v>
      </c>
      <c r="P18" s="3" t="s">
        <v>58</v>
      </c>
      <c r="Q18" s="3"/>
      <c r="R18" s="3"/>
      <c r="S18" s="40">
        <f>SUM(S8:S17)</f>
        <v>625008.1</v>
      </c>
      <c r="T18" s="105">
        <f>D18+C18-S18-I18-K18-L18-N18</f>
        <v>-0.000499999997373379</v>
      </c>
    </row>
    <row r="19" ht="29.1" customHeight="1" spans="1:20">
      <c r="A19" s="2" t="s">
        <v>59</v>
      </c>
      <c r="B19" s="2"/>
      <c r="C19" s="2" t="s">
        <v>60</v>
      </c>
      <c r="D19" s="2"/>
      <c r="E19" s="2"/>
      <c r="F19" s="57">
        <f>N19</f>
        <v>625008.1</v>
      </c>
      <c r="G19" s="58"/>
      <c r="H19" s="59" t="s">
        <v>61</v>
      </c>
      <c r="I19" s="84"/>
      <c r="J19" s="84"/>
      <c r="K19" s="84"/>
      <c r="L19" s="85"/>
      <c r="M19" s="2" t="s">
        <v>62</v>
      </c>
      <c r="N19" s="86">
        <f>S8+S9</f>
        <v>625008.1</v>
      </c>
      <c r="O19" s="87"/>
      <c r="P19" s="87"/>
      <c r="Q19" s="87"/>
      <c r="R19" s="87"/>
      <c r="S19" s="87"/>
      <c r="T19" s="106"/>
    </row>
    <row r="20" ht="29.1" customHeight="1" spans="1:20">
      <c r="A20" s="2"/>
      <c r="B20" s="2"/>
      <c r="C20" s="2" t="s">
        <v>63</v>
      </c>
      <c r="D20" s="2"/>
      <c r="E20" s="2"/>
      <c r="F20" s="57">
        <v>0</v>
      </c>
      <c r="G20" s="58"/>
      <c r="H20" s="60"/>
      <c r="I20" s="88"/>
      <c r="J20" s="88"/>
      <c r="K20" s="88"/>
      <c r="L20" s="89"/>
      <c r="M20" s="2" t="s">
        <v>64</v>
      </c>
      <c r="N20" s="4" t="str">
        <f>SUBSTITUTE(SUBSTITUTE(TEXT(INT(N19),"[DBNum2][$-804]G/通用格式元"&amp;IF(INT(N19)=N19,"整",""))&amp;TEXT(MID(N19,FIND(".",N19&amp;".0")+1,1),"[DBNum2][$-804]G/通用格式角")&amp;TEXT(MID(N19,FIND(".",N19&amp;".0")+2,1),"[DBNum2][$-804]G/通用格式分"),"零角","零"),"零分","")</f>
        <v>陆拾贰万伍仟零捌元壹角</v>
      </c>
      <c r="O20" s="61"/>
      <c r="P20" s="61"/>
      <c r="Q20" s="61"/>
      <c r="R20" s="61"/>
      <c r="S20" s="61"/>
      <c r="T20" s="62"/>
    </row>
  </sheetData>
  <mergeCells count="53">
    <mergeCell ref="A1:S1"/>
    <mergeCell ref="A2:B2"/>
    <mergeCell ref="C2:G2"/>
    <mergeCell ref="H2:I2"/>
    <mergeCell ref="J2:M2"/>
    <mergeCell ref="N2:O2"/>
    <mergeCell ref="Q2:R2"/>
    <mergeCell ref="S2:T2"/>
    <mergeCell ref="A3:B3"/>
    <mergeCell ref="C3:E3"/>
    <mergeCell ref="H3:I3"/>
    <mergeCell ref="J3:M3"/>
    <mergeCell ref="N3:O3"/>
    <mergeCell ref="Q3:R3"/>
    <mergeCell ref="S3:T3"/>
    <mergeCell ref="A4:B4"/>
    <mergeCell ref="C4:E4"/>
    <mergeCell ref="H4:I4"/>
    <mergeCell ref="J4:M4"/>
    <mergeCell ref="N4:O4"/>
    <mergeCell ref="B5:F5"/>
    <mergeCell ref="H5:J5"/>
    <mergeCell ref="L5:M5"/>
    <mergeCell ref="N5:O5"/>
    <mergeCell ref="P5:R5"/>
    <mergeCell ref="B6:F6"/>
    <mergeCell ref="H6:J6"/>
    <mergeCell ref="L6:M6"/>
    <mergeCell ref="N6:O6"/>
    <mergeCell ref="A18:B18"/>
    <mergeCell ref="C19:E19"/>
    <mergeCell ref="F19:G19"/>
    <mergeCell ref="N19:T19"/>
    <mergeCell ref="C20:E20"/>
    <mergeCell ref="F20:G20"/>
    <mergeCell ref="N20:T20"/>
    <mergeCell ref="A5:A7"/>
    <mergeCell ref="B8:B9"/>
    <mergeCell ref="C8:C9"/>
    <mergeCell ref="D8:D9"/>
    <mergeCell ref="E8:E9"/>
    <mergeCell ref="F8:F9"/>
    <mergeCell ref="G8:G9"/>
    <mergeCell ref="H8:H9"/>
    <mergeCell ref="I8:I9"/>
    <mergeCell ref="J8:J9"/>
    <mergeCell ref="K8:K9"/>
    <mergeCell ref="L8:L9"/>
    <mergeCell ref="M8:M9"/>
    <mergeCell ref="S5:S7"/>
    <mergeCell ref="T5:T7"/>
    <mergeCell ref="A19:B20"/>
    <mergeCell ref="H19:L2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opLeftCell="A4" workbookViewId="0">
      <selection activeCell="N19" sqref="N19:T19"/>
    </sheetView>
  </sheetViews>
  <sheetFormatPr defaultColWidth="9" defaultRowHeight="13.5"/>
  <cols>
    <col min="1" max="1" width="3.25" customWidth="1"/>
    <col min="2" max="2" width="15.875" customWidth="1"/>
    <col min="3" max="3" width="16.25" customWidth="1"/>
    <col min="4" max="4" width="15.375" customWidth="1"/>
    <col min="5" max="5" width="18.75" customWidth="1"/>
    <col min="6" max="6" width="19.125" customWidth="1"/>
    <col min="7" max="7" width="17.5" customWidth="1"/>
    <col min="8" max="8" width="4.875" customWidth="1"/>
    <col min="9" max="9" width="10.375" customWidth="1"/>
    <col min="10" max="10" width="10" customWidth="1"/>
    <col min="11" max="11" width="9.375" customWidth="1"/>
    <col min="12" max="12" width="9.625" customWidth="1"/>
    <col min="13" max="13" width="16.125" customWidth="1"/>
    <col min="14" max="14" width="10.125" customWidth="1"/>
    <col min="15" max="15" width="9.125" customWidth="1"/>
    <col min="16" max="16" width="34.625" customWidth="1"/>
    <col min="17" max="17" width="14.75" customWidth="1"/>
    <col min="18" max="18" width="14.5" customWidth="1"/>
    <col min="19" max="20" width="15.5" customWidth="1"/>
  </cols>
  <sheetData>
    <row r="1" ht="29.1" customHeight="1" spans="1:20">
      <c r="A1" s="1" t="s">
        <v>0</v>
      </c>
      <c r="B1" s="1"/>
      <c r="C1" s="1"/>
      <c r="D1" s="1"/>
      <c r="E1" s="1"/>
      <c r="F1" s="1"/>
      <c r="G1" s="1"/>
      <c r="H1" s="1"/>
      <c r="I1" s="1"/>
      <c r="J1" s="1"/>
      <c r="K1" s="1"/>
      <c r="L1" s="1"/>
      <c r="M1" s="1"/>
      <c r="N1" s="1"/>
      <c r="O1" s="1"/>
      <c r="P1" s="1"/>
      <c r="Q1" s="1"/>
      <c r="R1" s="1"/>
      <c r="S1" s="1"/>
      <c r="T1" s="90"/>
    </row>
    <row r="2" ht="29.1" customHeight="1" spans="1:20">
      <c r="A2" s="2" t="s">
        <v>1</v>
      </c>
      <c r="B2" s="2"/>
      <c r="C2" s="3" t="s">
        <v>2</v>
      </c>
      <c r="D2" s="3"/>
      <c r="E2" s="3"/>
      <c r="F2" s="3"/>
      <c r="G2" s="3"/>
      <c r="H2" s="4" t="s">
        <v>3</v>
      </c>
      <c r="I2" s="61"/>
      <c r="J2" s="61" t="s">
        <v>4</v>
      </c>
      <c r="K2" s="61"/>
      <c r="L2" s="61"/>
      <c r="M2" s="62"/>
      <c r="N2" s="63" t="s">
        <v>5</v>
      </c>
      <c r="O2" s="63"/>
      <c r="P2" s="64">
        <v>12467</v>
      </c>
      <c r="Q2" s="68" t="s">
        <v>6</v>
      </c>
      <c r="R2" s="68"/>
      <c r="S2" s="91"/>
      <c r="T2" s="91"/>
    </row>
    <row r="3" ht="29.1" customHeight="1" spans="1:20">
      <c r="A3" s="2" t="s">
        <v>7</v>
      </c>
      <c r="B3" s="2"/>
      <c r="C3" s="5">
        <v>2960055.68</v>
      </c>
      <c r="D3" s="5"/>
      <c r="E3" s="5"/>
      <c r="F3" s="5" t="s">
        <v>8</v>
      </c>
      <c r="G3" s="8" t="s">
        <v>9</v>
      </c>
      <c r="H3" s="2" t="s">
        <v>10</v>
      </c>
      <c r="I3" s="2"/>
      <c r="J3" s="2" t="s">
        <v>11</v>
      </c>
      <c r="K3" s="2"/>
      <c r="L3" s="2"/>
      <c r="M3" s="2"/>
      <c r="N3" s="2" t="s">
        <v>12</v>
      </c>
      <c r="O3" s="2"/>
      <c r="P3" s="2" t="s">
        <v>13</v>
      </c>
      <c r="Q3" s="13" t="s">
        <v>14</v>
      </c>
      <c r="R3" s="14"/>
      <c r="S3" s="14" t="s">
        <v>15</v>
      </c>
      <c r="T3" s="15"/>
    </row>
    <row r="4" ht="29.1" customHeight="1" spans="1:20">
      <c r="A4" s="2" t="s">
        <v>16</v>
      </c>
      <c r="B4" s="2"/>
      <c r="C4" s="7"/>
      <c r="D4" s="7"/>
      <c r="E4" s="7"/>
      <c r="F4" s="5" t="s">
        <v>17</v>
      </c>
      <c r="G4" s="8"/>
      <c r="H4" s="2" t="s">
        <v>18</v>
      </c>
      <c r="I4" s="2"/>
      <c r="J4" s="2"/>
      <c r="K4" s="2"/>
      <c r="L4" s="2"/>
      <c r="M4" s="2"/>
      <c r="N4" s="2" t="s">
        <v>19</v>
      </c>
      <c r="O4" s="2"/>
      <c r="P4" s="5" t="s">
        <v>20</v>
      </c>
      <c r="Q4" s="5" t="s">
        <v>21</v>
      </c>
      <c r="R4" s="5" t="s">
        <v>22</v>
      </c>
      <c r="S4" s="5" t="s">
        <v>23</v>
      </c>
      <c r="T4" s="5" t="s">
        <v>22</v>
      </c>
    </row>
    <row r="5" ht="29.1" customHeight="1" spans="1:20">
      <c r="A5" s="2" t="s">
        <v>24</v>
      </c>
      <c r="B5" s="9" t="s">
        <v>25</v>
      </c>
      <c r="C5" s="10"/>
      <c r="D5" s="10"/>
      <c r="E5" s="10"/>
      <c r="F5" s="11"/>
      <c r="G5" s="12" t="s">
        <v>26</v>
      </c>
      <c r="H5" s="9" t="s">
        <v>25</v>
      </c>
      <c r="I5" s="10"/>
      <c r="J5" s="11"/>
      <c r="K5" s="65" t="s">
        <v>27</v>
      </c>
      <c r="L5" s="9" t="s">
        <v>28</v>
      </c>
      <c r="M5" s="11"/>
      <c r="N5" s="9" t="s">
        <v>29</v>
      </c>
      <c r="O5" s="11"/>
      <c r="P5" s="66" t="s">
        <v>30</v>
      </c>
      <c r="Q5" s="92"/>
      <c r="R5" s="92"/>
      <c r="S5" s="5" t="s">
        <v>31</v>
      </c>
      <c r="T5" s="63" t="s">
        <v>32</v>
      </c>
    </row>
    <row r="6" ht="29.1" customHeight="1" spans="1:20">
      <c r="A6" s="2"/>
      <c r="B6" s="13" t="s">
        <v>33</v>
      </c>
      <c r="C6" s="14"/>
      <c r="D6" s="14"/>
      <c r="E6" s="14"/>
      <c r="F6" s="15"/>
      <c r="G6" s="16"/>
      <c r="H6" s="13" t="s">
        <v>34</v>
      </c>
      <c r="I6" s="14"/>
      <c r="J6" s="15"/>
      <c r="K6" s="2" t="s">
        <v>35</v>
      </c>
      <c r="L6" s="13" t="s">
        <v>36</v>
      </c>
      <c r="M6" s="15"/>
      <c r="N6" s="13" t="s">
        <v>37</v>
      </c>
      <c r="O6" s="15"/>
      <c r="P6" s="67" t="s">
        <v>38</v>
      </c>
      <c r="Q6" s="93"/>
      <c r="R6" s="93"/>
      <c r="S6" s="5"/>
      <c r="T6" s="63"/>
    </row>
    <row r="7" ht="29.1" customHeight="1" spans="1:20">
      <c r="A7" s="2"/>
      <c r="B7" s="17" t="s">
        <v>39</v>
      </c>
      <c r="C7" s="2" t="s">
        <v>40</v>
      </c>
      <c r="D7" s="2" t="s">
        <v>41</v>
      </c>
      <c r="E7" s="5" t="s">
        <v>42</v>
      </c>
      <c r="F7" s="5" t="s">
        <v>43</v>
      </c>
      <c r="G7" s="16" t="s">
        <v>44</v>
      </c>
      <c r="H7" s="2" t="s">
        <v>45</v>
      </c>
      <c r="I7" s="5" t="s">
        <v>46</v>
      </c>
      <c r="J7" s="5" t="s">
        <v>47</v>
      </c>
      <c r="K7" s="68" t="s">
        <v>46</v>
      </c>
      <c r="L7" s="5" t="s">
        <v>46</v>
      </c>
      <c r="M7" s="2" t="s">
        <v>47</v>
      </c>
      <c r="N7" s="2" t="s">
        <v>46</v>
      </c>
      <c r="O7" s="2" t="s">
        <v>47</v>
      </c>
      <c r="P7" s="5" t="s">
        <v>48</v>
      </c>
      <c r="Q7" s="5" t="s">
        <v>49</v>
      </c>
      <c r="R7" s="5" t="s">
        <v>50</v>
      </c>
      <c r="S7" s="5"/>
      <c r="T7" s="63"/>
    </row>
    <row r="8" ht="29.1" customHeight="1" spans="1:20">
      <c r="A8" s="120">
        <v>1</v>
      </c>
      <c r="B8" s="121" t="s">
        <v>51</v>
      </c>
      <c r="C8" s="122">
        <v>651206.35</v>
      </c>
      <c r="D8" s="123"/>
      <c r="E8" s="44" t="s">
        <v>52</v>
      </c>
      <c r="F8" s="44" t="s">
        <v>53</v>
      </c>
      <c r="G8" s="124">
        <v>0.4</v>
      </c>
      <c r="H8" s="125">
        <v>0.03</v>
      </c>
      <c r="I8" s="122">
        <f>C8*H8</f>
        <v>19536.1905</v>
      </c>
      <c r="J8" s="122"/>
      <c r="K8" s="136">
        <v>6512.06</v>
      </c>
      <c r="L8" s="122">
        <v>150</v>
      </c>
      <c r="M8" s="112" t="s">
        <v>54</v>
      </c>
      <c r="N8" s="43"/>
      <c r="O8" s="82"/>
      <c r="P8" s="83" t="s">
        <v>55</v>
      </c>
      <c r="Q8" s="82"/>
      <c r="R8" s="82">
        <v>550000</v>
      </c>
      <c r="S8" s="137">
        <v>550000</v>
      </c>
      <c r="T8" s="95">
        <v>0</v>
      </c>
    </row>
    <row r="9" ht="29.1" customHeight="1" spans="1:20">
      <c r="A9" s="120"/>
      <c r="B9" s="126"/>
      <c r="C9" s="127"/>
      <c r="D9" s="128"/>
      <c r="E9" s="129"/>
      <c r="F9" s="129"/>
      <c r="G9" s="129"/>
      <c r="H9" s="128"/>
      <c r="I9" s="128"/>
      <c r="J9" s="128"/>
      <c r="K9" s="128"/>
      <c r="L9" s="128"/>
      <c r="M9" s="129"/>
      <c r="N9" s="43"/>
      <c r="O9" s="82"/>
      <c r="P9" s="83" t="s">
        <v>56</v>
      </c>
      <c r="Q9" s="82"/>
      <c r="R9" s="82"/>
      <c r="S9" s="43">
        <v>75008.1</v>
      </c>
      <c r="T9" s="96"/>
    </row>
    <row r="10" ht="29.1" customHeight="1" spans="1:20">
      <c r="A10" s="18">
        <v>2</v>
      </c>
      <c r="B10" s="130" t="s">
        <v>65</v>
      </c>
      <c r="C10" s="20">
        <v>171108.53</v>
      </c>
      <c r="D10" s="131"/>
      <c r="E10" s="44" t="s">
        <v>52</v>
      </c>
      <c r="F10" s="44" t="s">
        <v>53</v>
      </c>
      <c r="G10" s="23">
        <v>0.5</v>
      </c>
      <c r="H10" s="125">
        <v>0.03</v>
      </c>
      <c r="I10" s="122">
        <f>C10*H10</f>
        <v>5133.2559</v>
      </c>
      <c r="J10" s="122"/>
      <c r="K10" s="136">
        <v>1711.09</v>
      </c>
      <c r="L10" s="122">
        <v>100</v>
      </c>
      <c r="M10" s="112" t="s">
        <v>54</v>
      </c>
      <c r="N10" s="72"/>
      <c r="O10" s="73"/>
      <c r="P10" s="83" t="s">
        <v>55</v>
      </c>
      <c r="Q10" s="5"/>
      <c r="R10" s="5"/>
      <c r="S10" s="40">
        <f>C10+D10-I10-K10-L10</f>
        <v>164164.1841</v>
      </c>
      <c r="T10" s="63">
        <v>0</v>
      </c>
    </row>
    <row r="11" ht="29.1" customHeight="1" spans="1:20">
      <c r="A11" s="2">
        <v>3</v>
      </c>
      <c r="B11" s="132"/>
      <c r="C11" s="32"/>
      <c r="D11" s="133"/>
      <c r="E11" s="134"/>
      <c r="F11" s="134"/>
      <c r="H11" s="36"/>
      <c r="I11" s="40"/>
      <c r="J11" s="74"/>
      <c r="K11" s="63"/>
      <c r="L11" s="40"/>
      <c r="M11" s="5"/>
      <c r="N11" s="72"/>
      <c r="O11" s="73"/>
      <c r="P11" s="71"/>
      <c r="Q11" s="5"/>
      <c r="R11" s="5"/>
      <c r="S11" s="40"/>
      <c r="T11" s="63"/>
    </row>
    <row r="12" ht="29.1" customHeight="1" spans="1:20">
      <c r="A12" s="2"/>
      <c r="B12" s="132"/>
      <c r="C12" s="32"/>
      <c r="D12" s="133"/>
      <c r="E12" s="134"/>
      <c r="F12" s="134"/>
      <c r="G12" s="37"/>
      <c r="H12" s="36"/>
      <c r="I12" s="40"/>
      <c r="J12" s="74"/>
      <c r="K12" s="63"/>
      <c r="L12" s="40"/>
      <c r="M12" s="5"/>
      <c r="N12" s="72"/>
      <c r="O12" s="73"/>
      <c r="P12" s="71"/>
      <c r="Q12" s="5"/>
      <c r="R12" s="5"/>
      <c r="S12" s="40"/>
      <c r="T12" s="63"/>
    </row>
    <row r="13" ht="29.1" customHeight="1" spans="1:20">
      <c r="A13" s="2">
        <v>4</v>
      </c>
      <c r="B13" s="135"/>
      <c r="C13" s="32"/>
      <c r="D13" s="133"/>
      <c r="E13" s="134"/>
      <c r="F13" s="134"/>
      <c r="G13" s="37"/>
      <c r="H13" s="36"/>
      <c r="I13" s="40"/>
      <c r="J13" s="74"/>
      <c r="K13" s="63"/>
      <c r="L13" s="40"/>
      <c r="M13" s="5"/>
      <c r="N13" s="40"/>
      <c r="O13" s="5"/>
      <c r="P13" s="75"/>
      <c r="Q13" s="5"/>
      <c r="R13" s="5"/>
      <c r="S13" s="40"/>
      <c r="T13" s="104"/>
    </row>
    <row r="14" ht="29.1" customHeight="1" spans="1:20">
      <c r="A14" s="2"/>
      <c r="B14" s="39"/>
      <c r="C14" s="40"/>
      <c r="D14" s="40"/>
      <c r="E14" s="134"/>
      <c r="F14" s="134"/>
      <c r="G14" s="37"/>
      <c r="H14" s="36"/>
      <c r="I14" s="40"/>
      <c r="J14" s="74"/>
      <c r="K14" s="63"/>
      <c r="L14" s="40"/>
      <c r="M14" s="5"/>
      <c r="N14" s="40"/>
      <c r="O14" s="5"/>
      <c r="P14" s="71"/>
      <c r="Q14" s="5"/>
      <c r="R14" s="5"/>
      <c r="S14" s="40"/>
      <c r="T14" s="104"/>
    </row>
    <row r="15" ht="29.1" customHeight="1" spans="1:20">
      <c r="A15" s="2"/>
      <c r="B15" s="39"/>
      <c r="C15" s="48"/>
      <c r="D15" s="49"/>
      <c r="E15" s="50"/>
      <c r="F15" s="51"/>
      <c r="G15" s="52"/>
      <c r="H15" s="53"/>
      <c r="I15" s="40"/>
      <c r="J15" s="40"/>
      <c r="K15" s="40"/>
      <c r="L15" s="40"/>
      <c r="M15" s="5"/>
      <c r="N15" s="40"/>
      <c r="O15" s="5"/>
      <c r="P15" s="75"/>
      <c r="Q15" s="71"/>
      <c r="R15" s="71"/>
      <c r="S15" s="103"/>
      <c r="T15" s="104"/>
    </row>
    <row r="16" ht="29.1" customHeight="1" spans="1:20">
      <c r="A16" s="2"/>
      <c r="B16" s="39"/>
      <c r="C16" s="48"/>
      <c r="D16" s="49"/>
      <c r="E16" s="50"/>
      <c r="F16" s="51"/>
      <c r="G16" s="54"/>
      <c r="H16" s="53"/>
      <c r="I16" s="40"/>
      <c r="J16" s="40"/>
      <c r="K16" s="40"/>
      <c r="L16" s="40"/>
      <c r="M16" s="5"/>
      <c r="N16" s="40"/>
      <c r="O16" s="5"/>
      <c r="P16" s="75"/>
      <c r="Q16" s="71"/>
      <c r="R16" s="71"/>
      <c r="S16" s="103"/>
      <c r="T16" s="104"/>
    </row>
    <row r="17" ht="29.1" customHeight="1" spans="1:20">
      <c r="A17" s="2" t="s">
        <v>57</v>
      </c>
      <c r="B17" s="2"/>
      <c r="C17" s="3">
        <f>SUM(C8:C16)</f>
        <v>822314.88</v>
      </c>
      <c r="D17" s="55">
        <f>SUM(D8:D16)</f>
        <v>0</v>
      </c>
      <c r="E17" s="40"/>
      <c r="F17" s="40"/>
      <c r="G17" s="56"/>
      <c r="H17" s="3" t="s">
        <v>58</v>
      </c>
      <c r="I17" s="40">
        <f>SUM(I8:I16)</f>
        <v>24669.4464</v>
      </c>
      <c r="J17" s="40"/>
      <c r="K17" s="40">
        <f>SUM(K8:K16)</f>
        <v>8223.15</v>
      </c>
      <c r="L17" s="40">
        <f>SUM(L8:L16)</f>
        <v>250</v>
      </c>
      <c r="M17" s="3" t="s">
        <v>58</v>
      </c>
      <c r="N17" s="40">
        <f>SUM(N8:N16)</f>
        <v>0</v>
      </c>
      <c r="O17" s="3" t="s">
        <v>58</v>
      </c>
      <c r="P17" s="3" t="s">
        <v>58</v>
      </c>
      <c r="Q17" s="3"/>
      <c r="R17" s="3"/>
      <c r="S17" s="40">
        <f>SUM(S8:S16)</f>
        <v>789172.2841</v>
      </c>
      <c r="T17" s="105">
        <f>D17+C17-S17-I17-K17-L17-N17</f>
        <v>-0.00050000004011963</v>
      </c>
    </row>
    <row r="18" ht="29.1" customHeight="1" spans="1:20">
      <c r="A18" s="2" t="s">
        <v>59</v>
      </c>
      <c r="B18" s="2"/>
      <c r="C18" s="2" t="s">
        <v>60</v>
      </c>
      <c r="D18" s="2"/>
      <c r="E18" s="2"/>
      <c r="F18" s="57">
        <f>S10</f>
        <v>164164.1841</v>
      </c>
      <c r="G18" s="58"/>
      <c r="H18" s="59" t="s">
        <v>61</v>
      </c>
      <c r="I18" s="84"/>
      <c r="J18" s="84"/>
      <c r="K18" s="84"/>
      <c r="L18" s="85"/>
      <c r="M18" s="2" t="s">
        <v>62</v>
      </c>
      <c r="N18" s="86">
        <f>F18</f>
        <v>164164.1841</v>
      </c>
      <c r="O18" s="87"/>
      <c r="P18" s="87"/>
      <c r="Q18" s="87"/>
      <c r="R18" s="87"/>
      <c r="S18" s="87"/>
      <c r="T18" s="106"/>
    </row>
    <row r="19" ht="29.1" customHeight="1" spans="1:20">
      <c r="A19" s="2"/>
      <c r="B19" s="2"/>
      <c r="C19" s="2" t="s">
        <v>63</v>
      </c>
      <c r="D19" s="2"/>
      <c r="E19" s="2"/>
      <c r="F19" s="57">
        <v>0</v>
      </c>
      <c r="G19" s="58"/>
      <c r="H19" s="60"/>
      <c r="I19" s="88"/>
      <c r="J19" s="88"/>
      <c r="K19" s="88"/>
      <c r="L19" s="89"/>
      <c r="M19" s="2" t="s">
        <v>64</v>
      </c>
      <c r="N19" s="4" t="str">
        <f>SUBSTITUTE(SUBSTITUTE(TEXT(INT(N18),"[DBNum2][$-804]G/通用格式元"&amp;IF(INT(N18)=N18,"整",""))&amp;TEXT(MID(N18,FIND(".",N18&amp;".0")+1,1),"[DBNum2][$-804]G/通用格式角")&amp;TEXT(MID(N18,FIND(".",N18&amp;".0")+2,1),"[DBNum2][$-804]G/通用格式分"),"零角","零"),"零分","")</f>
        <v>壹拾陆万肆仟壹佰陆拾肆元壹角捌分</v>
      </c>
      <c r="O19" s="61"/>
      <c r="P19" s="61"/>
      <c r="Q19" s="61"/>
      <c r="R19" s="61"/>
      <c r="S19" s="61"/>
      <c r="T19" s="62"/>
    </row>
  </sheetData>
  <mergeCells count="54">
    <mergeCell ref="A1:S1"/>
    <mergeCell ref="A2:B2"/>
    <mergeCell ref="C2:G2"/>
    <mergeCell ref="H2:I2"/>
    <mergeCell ref="J2:M2"/>
    <mergeCell ref="N2:O2"/>
    <mergeCell ref="Q2:R2"/>
    <mergeCell ref="S2:T2"/>
    <mergeCell ref="A3:B3"/>
    <mergeCell ref="C3:E3"/>
    <mergeCell ref="H3:I3"/>
    <mergeCell ref="J3:M3"/>
    <mergeCell ref="N3:O3"/>
    <mergeCell ref="Q3:R3"/>
    <mergeCell ref="S3:T3"/>
    <mergeCell ref="A4:B4"/>
    <mergeCell ref="C4:E4"/>
    <mergeCell ref="H4:I4"/>
    <mergeCell ref="J4:M4"/>
    <mergeCell ref="N4:O4"/>
    <mergeCell ref="B5:F5"/>
    <mergeCell ref="H5:J5"/>
    <mergeCell ref="L5:M5"/>
    <mergeCell ref="N5:O5"/>
    <mergeCell ref="P5:R5"/>
    <mergeCell ref="B6:F6"/>
    <mergeCell ref="H6:J6"/>
    <mergeCell ref="L6:M6"/>
    <mergeCell ref="N6:O6"/>
    <mergeCell ref="A17:B17"/>
    <mergeCell ref="C18:E18"/>
    <mergeCell ref="F18:G18"/>
    <mergeCell ref="N18:T18"/>
    <mergeCell ref="C19:E19"/>
    <mergeCell ref="F19:G19"/>
    <mergeCell ref="N19:T19"/>
    <mergeCell ref="A5:A7"/>
    <mergeCell ref="B8:B9"/>
    <mergeCell ref="C8:C9"/>
    <mergeCell ref="D8:D9"/>
    <mergeCell ref="E8:E9"/>
    <mergeCell ref="F8:F9"/>
    <mergeCell ref="G8:G9"/>
    <mergeCell ref="H8:H9"/>
    <mergeCell ref="I8:I9"/>
    <mergeCell ref="J8:J9"/>
    <mergeCell ref="K8:K9"/>
    <mergeCell ref="L8:L9"/>
    <mergeCell ref="M8:M9"/>
    <mergeCell ref="S5:S7"/>
    <mergeCell ref="T5:T7"/>
    <mergeCell ref="T8:T9"/>
    <mergeCell ref="A18:B19"/>
    <mergeCell ref="H18:L19"/>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workbookViewId="0">
      <selection activeCell="A1" sqref="$A1:$XFD1048576"/>
    </sheetView>
  </sheetViews>
  <sheetFormatPr defaultColWidth="9" defaultRowHeight="13.5"/>
  <cols>
    <col min="1" max="1" width="3.25" customWidth="1"/>
    <col min="2" max="2" width="15.875" customWidth="1"/>
    <col min="3" max="3" width="16.25" customWidth="1"/>
    <col min="4" max="4" width="15.375" customWidth="1"/>
    <col min="5" max="5" width="18.75" customWidth="1"/>
    <col min="6" max="6" width="19.125" customWidth="1"/>
    <col min="7" max="7" width="17.5" customWidth="1"/>
    <col min="8" max="8" width="4.875" customWidth="1"/>
    <col min="9" max="9" width="10.375" customWidth="1"/>
    <col min="10" max="10" width="10" customWidth="1"/>
    <col min="11" max="11" width="9.375" customWidth="1"/>
    <col min="12" max="12" width="9.625" customWidth="1"/>
    <col min="13" max="13" width="16.125" customWidth="1"/>
    <col min="14" max="14" width="10.125" customWidth="1"/>
    <col min="15" max="15" width="9.125" customWidth="1"/>
    <col min="16" max="16" width="34.625" customWidth="1"/>
    <col min="17" max="17" width="14.75" customWidth="1"/>
    <col min="18" max="18" width="14.5" customWidth="1"/>
    <col min="19" max="20" width="15.5" customWidth="1"/>
  </cols>
  <sheetData>
    <row r="1" ht="29.1" customHeight="1" spans="1:20">
      <c r="A1" s="1" t="s">
        <v>0</v>
      </c>
      <c r="B1" s="1"/>
      <c r="C1" s="1"/>
      <c r="D1" s="1"/>
      <c r="E1" s="1"/>
      <c r="F1" s="1"/>
      <c r="G1" s="1"/>
      <c r="H1" s="1"/>
      <c r="I1" s="1"/>
      <c r="J1" s="1"/>
      <c r="K1" s="1"/>
      <c r="L1" s="1"/>
      <c r="M1" s="1"/>
      <c r="N1" s="1"/>
      <c r="O1" s="1"/>
      <c r="P1" s="1"/>
      <c r="Q1" s="1"/>
      <c r="R1" s="1"/>
      <c r="S1" s="1"/>
      <c r="T1" s="90"/>
    </row>
    <row r="2" ht="29.1" customHeight="1" spans="1:20">
      <c r="A2" s="2" t="s">
        <v>1</v>
      </c>
      <c r="B2" s="2"/>
      <c r="C2" s="3" t="s">
        <v>2</v>
      </c>
      <c r="D2" s="3"/>
      <c r="E2" s="3"/>
      <c r="F2" s="3"/>
      <c r="G2" s="3"/>
      <c r="H2" s="4" t="s">
        <v>3</v>
      </c>
      <c r="I2" s="61"/>
      <c r="J2" s="61" t="s">
        <v>4</v>
      </c>
      <c r="K2" s="61"/>
      <c r="L2" s="61"/>
      <c r="M2" s="62"/>
      <c r="N2" s="63" t="s">
        <v>5</v>
      </c>
      <c r="O2" s="63"/>
      <c r="P2" s="64">
        <v>12467</v>
      </c>
      <c r="Q2" s="68" t="s">
        <v>6</v>
      </c>
      <c r="R2" s="68"/>
      <c r="S2" s="91"/>
      <c r="T2" s="91"/>
    </row>
    <row r="3" ht="29.1" customHeight="1" spans="1:20">
      <c r="A3" s="2" t="s">
        <v>7</v>
      </c>
      <c r="B3" s="2"/>
      <c r="C3" s="5">
        <v>2960055.68</v>
      </c>
      <c r="D3" s="5"/>
      <c r="E3" s="5"/>
      <c r="F3" s="5" t="s">
        <v>8</v>
      </c>
      <c r="G3" s="6">
        <v>43991</v>
      </c>
      <c r="H3" s="2" t="s">
        <v>10</v>
      </c>
      <c r="I3" s="2"/>
      <c r="J3" s="2" t="s">
        <v>11</v>
      </c>
      <c r="K3" s="2"/>
      <c r="L3" s="2"/>
      <c r="M3" s="2"/>
      <c r="N3" s="2" t="s">
        <v>12</v>
      </c>
      <c r="O3" s="2"/>
      <c r="P3" s="2" t="s">
        <v>13</v>
      </c>
      <c r="Q3" s="13" t="s">
        <v>14</v>
      </c>
      <c r="R3" s="14"/>
      <c r="S3" s="14" t="s">
        <v>15</v>
      </c>
      <c r="T3" s="15"/>
    </row>
    <row r="4" ht="29.1" customHeight="1" spans="1:20">
      <c r="A4" s="2" t="s">
        <v>16</v>
      </c>
      <c r="B4" s="2"/>
      <c r="C4" s="7"/>
      <c r="D4" s="7"/>
      <c r="E4" s="7"/>
      <c r="F4" s="5" t="s">
        <v>17</v>
      </c>
      <c r="G4" s="8"/>
      <c r="H4" s="2" t="s">
        <v>18</v>
      </c>
      <c r="I4" s="2"/>
      <c r="J4" s="2"/>
      <c r="K4" s="2"/>
      <c r="L4" s="2"/>
      <c r="M4" s="2"/>
      <c r="N4" s="2" t="s">
        <v>19</v>
      </c>
      <c r="O4" s="2"/>
      <c r="P4" s="5" t="s">
        <v>20</v>
      </c>
      <c r="Q4" s="5" t="s">
        <v>21</v>
      </c>
      <c r="R4" s="5" t="s">
        <v>22</v>
      </c>
      <c r="S4" s="5" t="s">
        <v>23</v>
      </c>
      <c r="T4" s="5" t="s">
        <v>22</v>
      </c>
    </row>
    <row r="5" ht="29.1" customHeight="1" spans="1:20">
      <c r="A5" s="2" t="s">
        <v>24</v>
      </c>
      <c r="B5" s="9" t="s">
        <v>25</v>
      </c>
      <c r="C5" s="10"/>
      <c r="D5" s="10"/>
      <c r="E5" s="10"/>
      <c r="F5" s="11"/>
      <c r="G5" s="12" t="s">
        <v>26</v>
      </c>
      <c r="H5" s="9" t="s">
        <v>25</v>
      </c>
      <c r="I5" s="10"/>
      <c r="J5" s="11"/>
      <c r="K5" s="65" t="s">
        <v>27</v>
      </c>
      <c r="L5" s="9" t="s">
        <v>28</v>
      </c>
      <c r="M5" s="11"/>
      <c r="N5" s="9" t="s">
        <v>29</v>
      </c>
      <c r="O5" s="11"/>
      <c r="P5" s="66" t="s">
        <v>30</v>
      </c>
      <c r="Q5" s="92"/>
      <c r="R5" s="92"/>
      <c r="S5" s="5" t="s">
        <v>31</v>
      </c>
      <c r="T5" s="63" t="s">
        <v>32</v>
      </c>
    </row>
    <row r="6" ht="29.1" customHeight="1" spans="1:20">
      <c r="A6" s="2"/>
      <c r="B6" s="13" t="s">
        <v>33</v>
      </c>
      <c r="C6" s="14"/>
      <c r="D6" s="14"/>
      <c r="E6" s="14"/>
      <c r="F6" s="15"/>
      <c r="G6" s="16"/>
      <c r="H6" s="13" t="s">
        <v>34</v>
      </c>
      <c r="I6" s="14"/>
      <c r="J6" s="15"/>
      <c r="K6" s="2" t="s">
        <v>35</v>
      </c>
      <c r="L6" s="13" t="s">
        <v>36</v>
      </c>
      <c r="M6" s="15"/>
      <c r="N6" s="13" t="s">
        <v>37</v>
      </c>
      <c r="O6" s="15"/>
      <c r="P6" s="67" t="s">
        <v>38</v>
      </c>
      <c r="Q6" s="93"/>
      <c r="R6" s="93"/>
      <c r="S6" s="5"/>
      <c r="T6" s="63"/>
    </row>
    <row r="7" ht="29.1" customHeight="1" spans="1:20">
      <c r="A7" s="2"/>
      <c r="B7" s="17" t="s">
        <v>39</v>
      </c>
      <c r="C7" s="2" t="s">
        <v>40</v>
      </c>
      <c r="D7" s="2" t="s">
        <v>41</v>
      </c>
      <c r="E7" s="5" t="s">
        <v>42</v>
      </c>
      <c r="F7" s="5" t="s">
        <v>43</v>
      </c>
      <c r="G7" s="16" t="s">
        <v>44</v>
      </c>
      <c r="H7" s="2" t="s">
        <v>45</v>
      </c>
      <c r="I7" s="5" t="s">
        <v>46</v>
      </c>
      <c r="J7" s="5" t="s">
        <v>47</v>
      </c>
      <c r="K7" s="68" t="s">
        <v>46</v>
      </c>
      <c r="L7" s="5" t="s">
        <v>46</v>
      </c>
      <c r="M7" s="2" t="s">
        <v>47</v>
      </c>
      <c r="N7" s="2" t="s">
        <v>46</v>
      </c>
      <c r="O7" s="2" t="s">
        <v>47</v>
      </c>
      <c r="P7" s="5" t="s">
        <v>48</v>
      </c>
      <c r="Q7" s="5" t="s">
        <v>49</v>
      </c>
      <c r="R7" s="5" t="s">
        <v>50</v>
      </c>
      <c r="S7" s="5"/>
      <c r="T7" s="63"/>
    </row>
    <row r="8" ht="29.1" customHeight="1" spans="1:20">
      <c r="A8" s="18">
        <v>1</v>
      </c>
      <c r="B8" s="19" t="s">
        <v>51</v>
      </c>
      <c r="C8" s="20">
        <v>651206.35</v>
      </c>
      <c r="D8" s="21"/>
      <c r="E8" s="22" t="s">
        <v>52</v>
      </c>
      <c r="F8" s="22" t="s">
        <v>53</v>
      </c>
      <c r="G8" s="23">
        <v>0.4</v>
      </c>
      <c r="H8" s="24">
        <v>0.03</v>
      </c>
      <c r="I8" s="20">
        <f>C8*H8</f>
        <v>19536.1905</v>
      </c>
      <c r="J8" s="20"/>
      <c r="K8" s="69">
        <v>6512.06</v>
      </c>
      <c r="L8" s="20">
        <v>150</v>
      </c>
      <c r="M8" s="70" t="s">
        <v>54</v>
      </c>
      <c r="N8" s="40"/>
      <c r="O8" s="5"/>
      <c r="P8" s="71" t="s">
        <v>55</v>
      </c>
      <c r="Q8" s="5"/>
      <c r="R8" s="5">
        <v>550000</v>
      </c>
      <c r="S8" s="94">
        <v>550000</v>
      </c>
      <c r="T8" s="95">
        <v>0</v>
      </c>
    </row>
    <row r="9" ht="29.1" customHeight="1" spans="1:20">
      <c r="A9" s="18"/>
      <c r="B9" s="25"/>
      <c r="C9" s="26"/>
      <c r="D9" s="27"/>
      <c r="E9" s="28"/>
      <c r="F9" s="28"/>
      <c r="G9" s="28"/>
      <c r="H9" s="27"/>
      <c r="I9" s="27"/>
      <c r="J9" s="27"/>
      <c r="K9" s="27"/>
      <c r="L9" s="27"/>
      <c r="M9" s="28"/>
      <c r="N9" s="40"/>
      <c r="O9" s="5"/>
      <c r="P9" s="71" t="s">
        <v>56</v>
      </c>
      <c r="Q9" s="5"/>
      <c r="R9" s="5"/>
      <c r="S9" s="40">
        <v>75008.1</v>
      </c>
      <c r="T9" s="96"/>
    </row>
    <row r="10" ht="29.1" customHeight="1" spans="1:20">
      <c r="A10" s="18">
        <v>2</v>
      </c>
      <c r="B10" s="29" t="s">
        <v>66</v>
      </c>
      <c r="C10" s="20">
        <v>171108.53</v>
      </c>
      <c r="D10" s="30"/>
      <c r="E10" s="22" t="s">
        <v>52</v>
      </c>
      <c r="F10" s="22" t="s">
        <v>53</v>
      </c>
      <c r="G10" s="23">
        <v>0.5</v>
      </c>
      <c r="H10" s="24">
        <v>0.03</v>
      </c>
      <c r="I10" s="20">
        <f>C10*H10</f>
        <v>5133.2559</v>
      </c>
      <c r="J10" s="20"/>
      <c r="K10" s="69">
        <v>1711.09</v>
      </c>
      <c r="L10" s="20">
        <v>100</v>
      </c>
      <c r="M10" s="70" t="s">
        <v>54</v>
      </c>
      <c r="N10" s="72"/>
      <c r="O10" s="73"/>
      <c r="P10" s="71" t="s">
        <v>55</v>
      </c>
      <c r="Q10" s="5"/>
      <c r="R10" s="5"/>
      <c r="S10" s="40">
        <f>C10+D10-I10-K10-L10</f>
        <v>164164.1841</v>
      </c>
      <c r="T10" s="63">
        <v>0</v>
      </c>
    </row>
    <row r="11" ht="29.1" customHeight="1" spans="1:20">
      <c r="A11" s="2"/>
      <c r="B11" s="31"/>
      <c r="C11" s="32"/>
      <c r="D11" s="33"/>
      <c r="E11" s="34"/>
      <c r="F11" s="34"/>
      <c r="G11" s="35"/>
      <c r="H11" s="36"/>
      <c r="I11" s="40"/>
      <c r="J11" s="74"/>
      <c r="K11" s="63"/>
      <c r="L11" s="40"/>
      <c r="M11" s="5"/>
      <c r="N11" s="72"/>
      <c r="O11" s="73"/>
      <c r="P11" s="71"/>
      <c r="Q11" s="5"/>
      <c r="R11" s="5"/>
      <c r="S11" s="40"/>
      <c r="T11" s="63"/>
    </row>
    <row r="12" ht="29.1" customHeight="1" spans="1:20">
      <c r="A12" s="41">
        <v>3</v>
      </c>
      <c r="B12" s="107" t="s">
        <v>67</v>
      </c>
      <c r="C12" s="108">
        <v>961955.87</v>
      </c>
      <c r="D12" s="109"/>
      <c r="E12" s="44" t="s">
        <v>52</v>
      </c>
      <c r="F12" s="44" t="s">
        <v>53</v>
      </c>
      <c r="G12" s="45">
        <v>0.8</v>
      </c>
      <c r="H12" s="46">
        <v>0.03</v>
      </c>
      <c r="I12" s="43">
        <f>C3*0.03-I8-I10</f>
        <v>64132.224</v>
      </c>
      <c r="J12" s="111" t="s">
        <v>68</v>
      </c>
      <c r="K12" s="81">
        <v>9907.15</v>
      </c>
      <c r="L12" s="43">
        <v>300</v>
      </c>
      <c r="M12" s="112" t="s">
        <v>54</v>
      </c>
      <c r="N12" s="113"/>
      <c r="O12" s="114"/>
      <c r="P12" s="83" t="s">
        <v>55</v>
      </c>
      <c r="Q12" s="82"/>
      <c r="R12" s="82"/>
      <c r="S12" s="43">
        <v>325298.31</v>
      </c>
      <c r="T12" s="117">
        <f>C12-I12-K12-L12-S12-S13-S14</f>
        <v>0</v>
      </c>
    </row>
    <row r="13" ht="29.1" customHeight="1" spans="1:20">
      <c r="A13" s="41"/>
      <c r="B13" s="110"/>
      <c r="C13" s="108"/>
      <c r="D13" s="109"/>
      <c r="E13" s="47"/>
      <c r="F13" s="47"/>
      <c r="G13" s="45"/>
      <c r="H13" s="46"/>
      <c r="I13" s="43"/>
      <c r="J13" s="76"/>
      <c r="K13" s="115"/>
      <c r="L13" s="43"/>
      <c r="M13" s="82"/>
      <c r="N13" s="43"/>
      <c r="O13" s="82"/>
      <c r="P13" s="116" t="s">
        <v>69</v>
      </c>
      <c r="Q13" s="82"/>
      <c r="R13" s="82"/>
      <c r="S13" s="43">
        <v>450000</v>
      </c>
      <c r="T13" s="118"/>
    </row>
    <row r="14" ht="29.1" customHeight="1" spans="1:20">
      <c r="A14" s="41"/>
      <c r="B14" s="42"/>
      <c r="C14" s="43"/>
      <c r="D14" s="43"/>
      <c r="E14" s="47"/>
      <c r="F14" s="47"/>
      <c r="G14" s="45"/>
      <c r="H14" s="46"/>
      <c r="I14" s="43"/>
      <c r="J14" s="76"/>
      <c r="K14" s="81"/>
      <c r="L14" s="43"/>
      <c r="M14" s="82"/>
      <c r="N14" s="43"/>
      <c r="O14" s="82"/>
      <c r="P14" s="83" t="s">
        <v>56</v>
      </c>
      <c r="Q14" s="82"/>
      <c r="R14" s="82"/>
      <c r="S14" s="43">
        <f>C12-I12-K12-L12-S12-S13</f>
        <v>112318.186</v>
      </c>
      <c r="T14" s="119"/>
    </row>
    <row r="15" ht="29.1" customHeight="1" spans="1:20">
      <c r="A15" s="2"/>
      <c r="B15" s="39"/>
      <c r="C15" s="48"/>
      <c r="D15" s="49"/>
      <c r="E15" s="50"/>
      <c r="F15" s="51"/>
      <c r="G15" s="52"/>
      <c r="H15" s="53"/>
      <c r="I15" s="40"/>
      <c r="J15" s="40"/>
      <c r="K15" s="40"/>
      <c r="L15" s="40"/>
      <c r="M15" s="5"/>
      <c r="N15" s="40"/>
      <c r="O15" s="5"/>
      <c r="P15" s="75"/>
      <c r="Q15" s="71"/>
      <c r="R15" s="71"/>
      <c r="S15" s="103"/>
      <c r="T15" s="104"/>
    </row>
    <row r="16" ht="29.1" customHeight="1" spans="1:20">
      <c r="A16" s="2"/>
      <c r="B16" s="39"/>
      <c r="C16" s="48"/>
      <c r="D16" s="49"/>
      <c r="E16" s="50"/>
      <c r="F16" s="51"/>
      <c r="G16" s="54"/>
      <c r="H16" s="53"/>
      <c r="I16" s="40"/>
      <c r="J16" s="40"/>
      <c r="K16" s="40"/>
      <c r="L16" s="40"/>
      <c r="M16" s="5"/>
      <c r="N16" s="40"/>
      <c r="O16" s="5"/>
      <c r="P16" s="75"/>
      <c r="Q16" s="71"/>
      <c r="R16" s="71"/>
      <c r="S16" s="103"/>
      <c r="T16" s="104"/>
    </row>
    <row r="17" ht="29.1" customHeight="1" spans="1:20">
      <c r="A17" s="2" t="s">
        <v>57</v>
      </c>
      <c r="B17" s="2"/>
      <c r="C17" s="3">
        <f>SUM(C8:C16)</f>
        <v>1784270.75</v>
      </c>
      <c r="D17" s="55">
        <f>SUM(D8:D16)</f>
        <v>0</v>
      </c>
      <c r="E17" s="40"/>
      <c r="F17" s="40"/>
      <c r="G17" s="56"/>
      <c r="H17" s="3" t="s">
        <v>58</v>
      </c>
      <c r="I17" s="40">
        <f>SUM(I8:I16)</f>
        <v>88801.6704</v>
      </c>
      <c r="J17" s="40"/>
      <c r="K17" s="40">
        <f>SUM(K8:K16)</f>
        <v>18130.3</v>
      </c>
      <c r="L17" s="40">
        <f>SUM(L8:L16)</f>
        <v>550</v>
      </c>
      <c r="M17" s="3" t="s">
        <v>58</v>
      </c>
      <c r="N17" s="40">
        <f>SUM(N8:N16)</f>
        <v>0</v>
      </c>
      <c r="O17" s="3" t="s">
        <v>58</v>
      </c>
      <c r="P17" s="3" t="s">
        <v>58</v>
      </c>
      <c r="Q17" s="3"/>
      <c r="R17" s="3"/>
      <c r="S17" s="40">
        <f>SUM(S8:S16)</f>
        <v>1676788.7801</v>
      </c>
      <c r="T17" s="105">
        <f>D17+C17-S17-I17-K17-L17-N17</f>
        <v>-0.000500000092870323</v>
      </c>
    </row>
    <row r="18" ht="29.1" customHeight="1" spans="1:20">
      <c r="A18" s="2" t="s">
        <v>59</v>
      </c>
      <c r="B18" s="2"/>
      <c r="C18" s="2" t="s">
        <v>60</v>
      </c>
      <c r="D18" s="2"/>
      <c r="E18" s="2"/>
      <c r="F18" s="57">
        <f>S12+S13+S14</f>
        <v>887616.496</v>
      </c>
      <c r="G18" s="58"/>
      <c r="H18" s="59" t="s">
        <v>61</v>
      </c>
      <c r="I18" s="84"/>
      <c r="J18" s="84"/>
      <c r="K18" s="84"/>
      <c r="L18" s="85"/>
      <c r="M18" s="2" t="s">
        <v>62</v>
      </c>
      <c r="N18" s="86">
        <f>F18</f>
        <v>887616.496</v>
      </c>
      <c r="O18" s="87"/>
      <c r="P18" s="87"/>
      <c r="Q18" s="87"/>
      <c r="R18" s="87"/>
      <c r="S18" s="87"/>
      <c r="T18" s="106"/>
    </row>
    <row r="19" ht="29.1" customHeight="1" spans="1:20">
      <c r="A19" s="2"/>
      <c r="B19" s="2"/>
      <c r="C19" s="2" t="s">
        <v>63</v>
      </c>
      <c r="D19" s="2"/>
      <c r="E19" s="2"/>
      <c r="F19" s="57">
        <v>0</v>
      </c>
      <c r="G19" s="58"/>
      <c r="H19" s="60"/>
      <c r="I19" s="88"/>
      <c r="J19" s="88"/>
      <c r="K19" s="88"/>
      <c r="L19" s="89"/>
      <c r="M19" s="2" t="s">
        <v>64</v>
      </c>
      <c r="N19" s="4" t="str">
        <f>SUBSTITUTE(SUBSTITUTE(TEXT(INT(N18),"[DBNum2][$-804]G/通用格式元"&amp;IF(INT(N18)=N18,"整",""))&amp;TEXT(MID(N18,FIND(".",N18&amp;".0")+1,1),"[DBNum2][$-804]G/通用格式角")&amp;TEXT(MID(N18,FIND(".",N18&amp;".0")+2,1),"[DBNum2][$-804]G/通用格式分"),"零角","零"),"零分","")</f>
        <v>捌拾捌万柒仟陆佰壹拾陆元肆角玖分</v>
      </c>
      <c r="O19" s="61"/>
      <c r="P19" s="61"/>
      <c r="Q19" s="61"/>
      <c r="R19" s="61"/>
      <c r="S19" s="61"/>
      <c r="T19" s="62"/>
    </row>
  </sheetData>
  <mergeCells count="55">
    <mergeCell ref="A1:S1"/>
    <mergeCell ref="A2:B2"/>
    <mergeCell ref="C2:G2"/>
    <mergeCell ref="H2:I2"/>
    <mergeCell ref="J2:M2"/>
    <mergeCell ref="N2:O2"/>
    <mergeCell ref="Q2:R2"/>
    <mergeCell ref="S2:T2"/>
    <mergeCell ref="A3:B3"/>
    <mergeCell ref="C3:E3"/>
    <mergeCell ref="H3:I3"/>
    <mergeCell ref="J3:M3"/>
    <mergeCell ref="N3:O3"/>
    <mergeCell ref="Q3:R3"/>
    <mergeCell ref="S3:T3"/>
    <mergeCell ref="A4:B4"/>
    <mergeCell ref="C4:E4"/>
    <mergeCell ref="H4:I4"/>
    <mergeCell ref="J4:M4"/>
    <mergeCell ref="N4:O4"/>
    <mergeCell ref="B5:F5"/>
    <mergeCell ref="H5:J5"/>
    <mergeCell ref="L5:M5"/>
    <mergeCell ref="N5:O5"/>
    <mergeCell ref="P5:R5"/>
    <mergeCell ref="B6:F6"/>
    <mergeCell ref="H6:J6"/>
    <mergeCell ref="L6:M6"/>
    <mergeCell ref="N6:O6"/>
    <mergeCell ref="A17:B17"/>
    <mergeCell ref="C18:E18"/>
    <mergeCell ref="F18:G18"/>
    <mergeCell ref="N18:T18"/>
    <mergeCell ref="C19:E19"/>
    <mergeCell ref="F19:G19"/>
    <mergeCell ref="N19:T19"/>
    <mergeCell ref="A5:A7"/>
    <mergeCell ref="B8:B9"/>
    <mergeCell ref="C8:C9"/>
    <mergeCell ref="D8:D9"/>
    <mergeCell ref="E8:E9"/>
    <mergeCell ref="F8:F9"/>
    <mergeCell ref="G8:G9"/>
    <mergeCell ref="H8:H9"/>
    <mergeCell ref="I8:I9"/>
    <mergeCell ref="J8:J9"/>
    <mergeCell ref="K8:K9"/>
    <mergeCell ref="L8:L9"/>
    <mergeCell ref="M8:M9"/>
    <mergeCell ref="S5:S7"/>
    <mergeCell ref="T5:T7"/>
    <mergeCell ref="T8:T9"/>
    <mergeCell ref="T12:T14"/>
    <mergeCell ref="A18:B19"/>
    <mergeCell ref="H18:L19"/>
  </mergeCell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tabSelected="1" topLeftCell="A2" workbookViewId="0">
      <selection activeCell="D19" sqref="D19"/>
    </sheetView>
  </sheetViews>
  <sheetFormatPr defaultColWidth="9" defaultRowHeight="13.5"/>
  <cols>
    <col min="1" max="1" width="3.25" customWidth="1"/>
    <col min="2" max="2" width="15.875" customWidth="1"/>
    <col min="3" max="3" width="16.25" customWidth="1"/>
    <col min="4" max="4" width="15.375" customWidth="1"/>
    <col min="5" max="5" width="18.75" customWidth="1"/>
    <col min="6" max="6" width="19.125" customWidth="1"/>
    <col min="7" max="7" width="17.5" customWidth="1"/>
    <col min="8" max="8" width="4.875" customWidth="1"/>
    <col min="9" max="9" width="10.375" customWidth="1"/>
    <col min="10" max="10" width="10" customWidth="1"/>
    <col min="11" max="11" width="9.375" customWidth="1"/>
    <col min="12" max="12" width="9.625" customWidth="1"/>
    <col min="13" max="13" width="16.125" customWidth="1"/>
    <col min="14" max="14" width="10.125" customWidth="1"/>
    <col min="15" max="15" width="9.125" customWidth="1"/>
    <col min="16" max="16" width="34.625" customWidth="1"/>
    <col min="17" max="17" width="14.75" customWidth="1"/>
    <col min="18" max="18" width="14.5" customWidth="1"/>
    <col min="19" max="20" width="15.5" customWidth="1"/>
  </cols>
  <sheetData>
    <row r="1" ht="29.1" customHeight="1" spans="1:20">
      <c r="A1" s="1" t="s">
        <v>0</v>
      </c>
      <c r="B1" s="1"/>
      <c r="C1" s="1"/>
      <c r="D1" s="1"/>
      <c r="E1" s="1"/>
      <c r="F1" s="1"/>
      <c r="G1" s="1"/>
      <c r="H1" s="1"/>
      <c r="I1" s="1"/>
      <c r="J1" s="1"/>
      <c r="K1" s="1"/>
      <c r="L1" s="1"/>
      <c r="M1" s="1"/>
      <c r="N1" s="1"/>
      <c r="O1" s="1"/>
      <c r="P1" s="1"/>
      <c r="Q1" s="1"/>
      <c r="R1" s="1"/>
      <c r="S1" s="1"/>
      <c r="T1" s="90"/>
    </row>
    <row r="2" ht="29.1" customHeight="1" spans="1:20">
      <c r="A2" s="2" t="s">
        <v>1</v>
      </c>
      <c r="B2" s="2"/>
      <c r="C2" s="3" t="s">
        <v>2</v>
      </c>
      <c r="D2" s="3"/>
      <c r="E2" s="3"/>
      <c r="F2" s="3"/>
      <c r="G2" s="3"/>
      <c r="H2" s="4" t="s">
        <v>3</v>
      </c>
      <c r="I2" s="61"/>
      <c r="J2" s="61" t="s">
        <v>4</v>
      </c>
      <c r="K2" s="61"/>
      <c r="L2" s="61"/>
      <c r="M2" s="62"/>
      <c r="N2" s="63" t="s">
        <v>5</v>
      </c>
      <c r="O2" s="63"/>
      <c r="P2" s="64">
        <v>12467</v>
      </c>
      <c r="Q2" s="68" t="s">
        <v>6</v>
      </c>
      <c r="R2" s="68"/>
      <c r="S2" s="91"/>
      <c r="T2" s="91"/>
    </row>
    <row r="3" ht="29.1" customHeight="1" spans="1:20">
      <c r="A3" s="2" t="s">
        <v>7</v>
      </c>
      <c r="B3" s="2"/>
      <c r="C3" s="5">
        <v>2960055.68</v>
      </c>
      <c r="D3" s="5"/>
      <c r="E3" s="5"/>
      <c r="F3" s="5" t="s">
        <v>8</v>
      </c>
      <c r="G3" s="6">
        <v>43991</v>
      </c>
      <c r="H3" s="2" t="s">
        <v>10</v>
      </c>
      <c r="I3" s="2"/>
      <c r="J3" s="2" t="s">
        <v>11</v>
      </c>
      <c r="K3" s="2"/>
      <c r="L3" s="2"/>
      <c r="M3" s="2"/>
      <c r="N3" s="2" t="s">
        <v>12</v>
      </c>
      <c r="O3" s="2"/>
      <c r="P3" s="2" t="s">
        <v>13</v>
      </c>
      <c r="Q3" s="13" t="s">
        <v>14</v>
      </c>
      <c r="R3" s="14"/>
      <c r="S3" s="14" t="s">
        <v>15</v>
      </c>
      <c r="T3" s="15"/>
    </row>
    <row r="4" ht="29.1" customHeight="1" spans="1:20">
      <c r="A4" s="2" t="s">
        <v>16</v>
      </c>
      <c r="B4" s="2"/>
      <c r="C4" s="7"/>
      <c r="D4" s="7"/>
      <c r="E4" s="7"/>
      <c r="F4" s="5" t="s">
        <v>17</v>
      </c>
      <c r="G4" s="8"/>
      <c r="H4" s="2" t="s">
        <v>18</v>
      </c>
      <c r="I4" s="2"/>
      <c r="J4" s="2"/>
      <c r="K4" s="2"/>
      <c r="L4" s="2"/>
      <c r="M4" s="2"/>
      <c r="N4" s="2" t="s">
        <v>19</v>
      </c>
      <c r="O4" s="2"/>
      <c r="P4" s="5" t="s">
        <v>20</v>
      </c>
      <c r="Q4" s="5" t="s">
        <v>21</v>
      </c>
      <c r="R4" s="5" t="s">
        <v>22</v>
      </c>
      <c r="S4" s="5" t="s">
        <v>23</v>
      </c>
      <c r="T4" s="5" t="s">
        <v>22</v>
      </c>
    </row>
    <row r="5" ht="29.1" customHeight="1" spans="1:20">
      <c r="A5" s="2" t="s">
        <v>24</v>
      </c>
      <c r="B5" s="9" t="s">
        <v>25</v>
      </c>
      <c r="C5" s="10"/>
      <c r="D5" s="10"/>
      <c r="E5" s="10"/>
      <c r="F5" s="11"/>
      <c r="G5" s="12" t="s">
        <v>26</v>
      </c>
      <c r="H5" s="9" t="s">
        <v>25</v>
      </c>
      <c r="I5" s="10"/>
      <c r="J5" s="11"/>
      <c r="K5" s="65" t="s">
        <v>27</v>
      </c>
      <c r="L5" s="9" t="s">
        <v>28</v>
      </c>
      <c r="M5" s="11"/>
      <c r="N5" s="9" t="s">
        <v>29</v>
      </c>
      <c r="O5" s="11"/>
      <c r="P5" s="66" t="s">
        <v>30</v>
      </c>
      <c r="Q5" s="92"/>
      <c r="R5" s="92"/>
      <c r="S5" s="5" t="s">
        <v>31</v>
      </c>
      <c r="T5" s="63" t="s">
        <v>32</v>
      </c>
    </row>
    <row r="6" ht="29.1" customHeight="1" spans="1:20">
      <c r="A6" s="2"/>
      <c r="B6" s="13" t="s">
        <v>33</v>
      </c>
      <c r="C6" s="14"/>
      <c r="D6" s="14"/>
      <c r="E6" s="14"/>
      <c r="F6" s="15"/>
      <c r="G6" s="16"/>
      <c r="H6" s="13" t="s">
        <v>34</v>
      </c>
      <c r="I6" s="14"/>
      <c r="J6" s="15"/>
      <c r="K6" s="2" t="s">
        <v>35</v>
      </c>
      <c r="L6" s="13" t="s">
        <v>36</v>
      </c>
      <c r="M6" s="15"/>
      <c r="N6" s="13" t="s">
        <v>37</v>
      </c>
      <c r="O6" s="15"/>
      <c r="P6" s="67" t="s">
        <v>38</v>
      </c>
      <c r="Q6" s="93"/>
      <c r="R6" s="93"/>
      <c r="S6" s="5"/>
      <c r="T6" s="63"/>
    </row>
    <row r="7" ht="29.1" customHeight="1" spans="1:20">
      <c r="A7" s="2"/>
      <c r="B7" s="17" t="s">
        <v>39</v>
      </c>
      <c r="C7" s="2" t="s">
        <v>40</v>
      </c>
      <c r="D7" s="2" t="s">
        <v>41</v>
      </c>
      <c r="E7" s="5" t="s">
        <v>42</v>
      </c>
      <c r="F7" s="5" t="s">
        <v>43</v>
      </c>
      <c r="G7" s="16" t="s">
        <v>44</v>
      </c>
      <c r="H7" s="2" t="s">
        <v>45</v>
      </c>
      <c r="I7" s="5" t="s">
        <v>46</v>
      </c>
      <c r="J7" s="5" t="s">
        <v>47</v>
      </c>
      <c r="K7" s="68" t="s">
        <v>46</v>
      </c>
      <c r="L7" s="5" t="s">
        <v>46</v>
      </c>
      <c r="M7" s="2" t="s">
        <v>47</v>
      </c>
      <c r="N7" s="2" t="s">
        <v>46</v>
      </c>
      <c r="O7" s="2" t="s">
        <v>47</v>
      </c>
      <c r="P7" s="5" t="s">
        <v>48</v>
      </c>
      <c r="Q7" s="5" t="s">
        <v>49</v>
      </c>
      <c r="R7" s="5" t="s">
        <v>50</v>
      </c>
      <c r="S7" s="5"/>
      <c r="T7" s="63"/>
    </row>
    <row r="8" ht="29.1" customHeight="1" spans="1:20">
      <c r="A8" s="18">
        <v>1</v>
      </c>
      <c r="B8" s="19" t="s">
        <v>51</v>
      </c>
      <c r="C8" s="20">
        <v>651206.35</v>
      </c>
      <c r="D8" s="21"/>
      <c r="E8" s="22" t="s">
        <v>52</v>
      </c>
      <c r="F8" s="22" t="s">
        <v>53</v>
      </c>
      <c r="G8" s="23">
        <v>0.4</v>
      </c>
      <c r="H8" s="24">
        <v>0.03</v>
      </c>
      <c r="I8" s="20">
        <f>C8*H8</f>
        <v>19536.1905</v>
      </c>
      <c r="J8" s="20"/>
      <c r="K8" s="69">
        <v>6512.06</v>
      </c>
      <c r="L8" s="20">
        <v>150</v>
      </c>
      <c r="M8" s="70" t="s">
        <v>54</v>
      </c>
      <c r="N8" s="40"/>
      <c r="O8" s="5"/>
      <c r="P8" s="71" t="s">
        <v>55</v>
      </c>
      <c r="Q8" s="5"/>
      <c r="R8" s="5">
        <v>550000</v>
      </c>
      <c r="S8" s="94">
        <v>550000</v>
      </c>
      <c r="T8" s="95">
        <v>0</v>
      </c>
    </row>
    <row r="9" ht="29.1" customHeight="1" spans="1:20">
      <c r="A9" s="18"/>
      <c r="B9" s="25"/>
      <c r="C9" s="26"/>
      <c r="D9" s="27"/>
      <c r="E9" s="28"/>
      <c r="F9" s="28"/>
      <c r="G9" s="28"/>
      <c r="H9" s="27"/>
      <c r="I9" s="27"/>
      <c r="J9" s="27"/>
      <c r="K9" s="27"/>
      <c r="L9" s="27"/>
      <c r="M9" s="28"/>
      <c r="N9" s="40"/>
      <c r="O9" s="5"/>
      <c r="P9" s="71" t="s">
        <v>56</v>
      </c>
      <c r="Q9" s="5"/>
      <c r="R9" s="5"/>
      <c r="S9" s="40">
        <v>75008.1</v>
      </c>
      <c r="T9" s="96"/>
    </row>
    <row r="10" ht="29.1" customHeight="1" spans="1:20">
      <c r="A10" s="18">
        <v>2</v>
      </c>
      <c r="B10" s="29" t="s">
        <v>66</v>
      </c>
      <c r="C10" s="20">
        <v>171108.53</v>
      </c>
      <c r="D10" s="30"/>
      <c r="E10" s="22" t="s">
        <v>52</v>
      </c>
      <c r="F10" s="22" t="s">
        <v>53</v>
      </c>
      <c r="G10" s="23">
        <v>0.5</v>
      </c>
      <c r="H10" s="24">
        <v>0.03</v>
      </c>
      <c r="I10" s="20">
        <f>C10*H10</f>
        <v>5133.2559</v>
      </c>
      <c r="J10" s="20"/>
      <c r="K10" s="69">
        <v>1711.09</v>
      </c>
      <c r="L10" s="20">
        <v>100</v>
      </c>
      <c r="M10" s="70" t="s">
        <v>54</v>
      </c>
      <c r="N10" s="72"/>
      <c r="O10" s="73"/>
      <c r="P10" s="71" t="s">
        <v>55</v>
      </c>
      <c r="Q10" s="5"/>
      <c r="R10" s="5"/>
      <c r="S10" s="40">
        <f>C10+D10-I10-K10-L10</f>
        <v>164164.1841</v>
      </c>
      <c r="T10" s="63">
        <v>0</v>
      </c>
    </row>
    <row r="11" ht="29.1" customHeight="1" spans="1:20">
      <c r="A11" s="2"/>
      <c r="B11" s="31"/>
      <c r="C11" s="32"/>
      <c r="D11" s="33"/>
      <c r="E11" s="34"/>
      <c r="F11" s="34"/>
      <c r="G11" s="35"/>
      <c r="H11" s="36"/>
      <c r="I11" s="40"/>
      <c r="J11" s="74"/>
      <c r="K11" s="63"/>
      <c r="L11" s="40"/>
      <c r="M11" s="5"/>
      <c r="N11" s="72"/>
      <c r="O11" s="73"/>
      <c r="P11" s="71"/>
      <c r="Q11" s="5"/>
      <c r="R11" s="5"/>
      <c r="S11" s="40"/>
      <c r="T11" s="63"/>
    </row>
    <row r="12" ht="29.1" customHeight="1" spans="1:20">
      <c r="A12" s="2">
        <v>3</v>
      </c>
      <c r="B12" s="31" t="s">
        <v>67</v>
      </c>
      <c r="C12" s="32">
        <v>961955.87</v>
      </c>
      <c r="D12" s="33"/>
      <c r="E12" s="22" t="s">
        <v>52</v>
      </c>
      <c r="F12" s="22" t="s">
        <v>53</v>
      </c>
      <c r="G12" s="37">
        <v>0.8</v>
      </c>
      <c r="H12" s="36">
        <v>0.03</v>
      </c>
      <c r="I12" s="40">
        <f>C3*0.03-I8-I10</f>
        <v>64132.224</v>
      </c>
      <c r="J12" s="50" t="s">
        <v>68</v>
      </c>
      <c r="K12" s="63">
        <v>9907.15</v>
      </c>
      <c r="L12" s="40">
        <v>300</v>
      </c>
      <c r="M12" s="70" t="s">
        <v>54</v>
      </c>
      <c r="N12" s="72"/>
      <c r="O12" s="73"/>
      <c r="P12" s="71" t="s">
        <v>55</v>
      </c>
      <c r="Q12" s="5"/>
      <c r="R12" s="5"/>
      <c r="S12" s="40">
        <v>325298.31</v>
      </c>
      <c r="T12" s="97">
        <f>C12-I12-K12-L12-S12-S13-S14</f>
        <v>0</v>
      </c>
    </row>
    <row r="13" ht="29.1" customHeight="1" spans="1:20">
      <c r="A13" s="2"/>
      <c r="B13" s="38"/>
      <c r="C13" s="32"/>
      <c r="D13" s="33"/>
      <c r="E13" s="34"/>
      <c r="F13" s="34"/>
      <c r="G13" s="37"/>
      <c r="H13" s="36"/>
      <c r="I13" s="40"/>
      <c r="J13" s="74"/>
      <c r="K13" s="35"/>
      <c r="L13" s="40"/>
      <c r="M13" s="5"/>
      <c r="N13" s="40"/>
      <c r="O13" s="5"/>
      <c r="P13" s="75" t="s">
        <v>69</v>
      </c>
      <c r="Q13" s="5"/>
      <c r="R13" s="5"/>
      <c r="S13" s="40">
        <v>450000</v>
      </c>
      <c r="T13" s="98"/>
    </row>
    <row r="14" ht="29.1" customHeight="1" spans="1:20">
      <c r="A14" s="2"/>
      <c r="B14" s="39"/>
      <c r="C14" s="40"/>
      <c r="D14" s="40"/>
      <c r="E14" s="34"/>
      <c r="F14" s="34"/>
      <c r="G14" s="37"/>
      <c r="H14" s="36"/>
      <c r="I14" s="40"/>
      <c r="J14" s="74"/>
      <c r="K14" s="63"/>
      <c r="L14" s="40"/>
      <c r="M14" s="5"/>
      <c r="N14" s="40"/>
      <c r="O14" s="5"/>
      <c r="P14" s="71" t="s">
        <v>56</v>
      </c>
      <c r="Q14" s="5"/>
      <c r="R14" s="5"/>
      <c r="S14" s="40">
        <f>C12-I12-K12-L12-S12-S13</f>
        <v>112318.186</v>
      </c>
      <c r="T14" s="96"/>
    </row>
    <row r="15" ht="29.1" customHeight="1" spans="1:20">
      <c r="A15" s="41">
        <v>4</v>
      </c>
      <c r="B15" s="42">
        <v>44705</v>
      </c>
      <c r="C15" s="43">
        <v>334764.23</v>
      </c>
      <c r="D15" s="43"/>
      <c r="E15" s="44" t="s">
        <v>52</v>
      </c>
      <c r="F15" s="44" t="s">
        <v>53</v>
      </c>
      <c r="G15" s="45"/>
      <c r="H15" s="46"/>
      <c r="I15" s="43"/>
      <c r="J15" s="76"/>
      <c r="K15" s="77">
        <v>3347.64</v>
      </c>
      <c r="L15" s="77">
        <v>100</v>
      </c>
      <c r="M15" s="78" t="s">
        <v>54</v>
      </c>
      <c r="N15" s="77"/>
      <c r="O15" s="79"/>
      <c r="P15" s="80" t="s">
        <v>69</v>
      </c>
      <c r="Q15" s="99"/>
      <c r="R15" s="99"/>
      <c r="S15" s="100">
        <v>331316.59</v>
      </c>
      <c r="T15" s="101"/>
    </row>
    <row r="16" ht="29.1" customHeight="1" spans="1:20">
      <c r="A16" s="41"/>
      <c r="B16" s="42"/>
      <c r="C16" s="43"/>
      <c r="D16" s="43"/>
      <c r="E16" s="47"/>
      <c r="F16" s="47"/>
      <c r="G16" s="45"/>
      <c r="H16" s="46"/>
      <c r="I16" s="43"/>
      <c r="J16" s="76"/>
      <c r="K16" s="81"/>
      <c r="L16" s="43"/>
      <c r="M16" s="82"/>
      <c r="N16" s="43"/>
      <c r="O16" s="82"/>
      <c r="P16" s="83"/>
      <c r="Q16" s="82"/>
      <c r="R16" s="82"/>
      <c r="S16" s="43"/>
      <c r="T16" s="101"/>
    </row>
    <row r="17" ht="29.1" customHeight="1" spans="1:20">
      <c r="A17" s="41"/>
      <c r="B17" s="42"/>
      <c r="C17" s="43"/>
      <c r="D17" s="43"/>
      <c r="E17" s="47"/>
      <c r="F17" s="47"/>
      <c r="G17" s="45"/>
      <c r="H17" s="46"/>
      <c r="I17" s="43"/>
      <c r="J17" s="76"/>
      <c r="K17" s="81"/>
      <c r="L17" s="43"/>
      <c r="M17" s="82"/>
      <c r="N17" s="43"/>
      <c r="O17" s="82"/>
      <c r="P17" s="83"/>
      <c r="Q17" s="82"/>
      <c r="R17" s="82"/>
      <c r="S17" s="43"/>
      <c r="T17" s="101"/>
    </row>
    <row r="18" ht="29.1" customHeight="1" spans="1:20">
      <c r="A18" s="2"/>
      <c r="B18" s="39"/>
      <c r="C18" s="40"/>
      <c r="D18" s="40"/>
      <c r="E18" s="34"/>
      <c r="F18" s="34"/>
      <c r="G18" s="37"/>
      <c r="H18" s="36"/>
      <c r="I18" s="40"/>
      <c r="J18" s="74"/>
      <c r="K18" s="63"/>
      <c r="L18" s="40"/>
      <c r="M18" s="5"/>
      <c r="N18" s="40"/>
      <c r="O18" s="5"/>
      <c r="P18" s="71"/>
      <c r="Q18" s="5"/>
      <c r="R18" s="5"/>
      <c r="S18" s="40"/>
      <c r="T18" s="102"/>
    </row>
    <row r="19" ht="29.1" customHeight="1" spans="1:20">
      <c r="A19" s="2"/>
      <c r="B19" s="39"/>
      <c r="C19" s="48"/>
      <c r="D19" s="49"/>
      <c r="E19" s="50"/>
      <c r="F19" s="51"/>
      <c r="G19" s="52"/>
      <c r="H19" s="53"/>
      <c r="I19" s="40"/>
      <c r="J19" s="40"/>
      <c r="K19" s="40"/>
      <c r="L19" s="40"/>
      <c r="M19" s="5"/>
      <c r="N19" s="40"/>
      <c r="O19" s="5"/>
      <c r="P19" s="75"/>
      <c r="Q19" s="71"/>
      <c r="R19" s="71"/>
      <c r="S19" s="103"/>
      <c r="T19" s="104"/>
    </row>
    <row r="20" ht="29.1" customHeight="1" spans="1:20">
      <c r="A20" s="2"/>
      <c r="B20" s="39"/>
      <c r="C20" s="48"/>
      <c r="D20" s="49"/>
      <c r="E20" s="50"/>
      <c r="F20" s="51"/>
      <c r="G20" s="54"/>
      <c r="H20" s="53"/>
      <c r="I20" s="40"/>
      <c r="J20" s="40"/>
      <c r="K20" s="40"/>
      <c r="L20" s="40"/>
      <c r="M20" s="5"/>
      <c r="N20" s="40"/>
      <c r="O20" s="5"/>
      <c r="P20" s="75"/>
      <c r="Q20" s="71"/>
      <c r="R20" s="71"/>
      <c r="S20" s="103"/>
      <c r="T20" s="104"/>
    </row>
    <row r="21" ht="29.1" customHeight="1" spans="1:20">
      <c r="A21" s="2" t="s">
        <v>57</v>
      </c>
      <c r="B21" s="2"/>
      <c r="C21" s="3">
        <f>SUM(C8:C20)</f>
        <v>2119034.98</v>
      </c>
      <c r="D21" s="55">
        <f>SUM(D8:D20)</f>
        <v>0</v>
      </c>
      <c r="E21" s="40"/>
      <c r="F21" s="40"/>
      <c r="G21" s="56"/>
      <c r="H21" s="3" t="s">
        <v>58</v>
      </c>
      <c r="I21" s="40">
        <f>SUM(I8:I20)</f>
        <v>88801.6704</v>
      </c>
      <c r="J21" s="40"/>
      <c r="K21" s="40">
        <f>SUM(K8:K20)</f>
        <v>21477.94</v>
      </c>
      <c r="L21" s="40">
        <f>SUM(L8:L20)</f>
        <v>650</v>
      </c>
      <c r="M21" s="3" t="s">
        <v>58</v>
      </c>
      <c r="N21" s="40">
        <f>SUM(N8:N20)</f>
        <v>0</v>
      </c>
      <c r="O21" s="3" t="s">
        <v>58</v>
      </c>
      <c r="P21" s="3" t="s">
        <v>58</v>
      </c>
      <c r="Q21" s="3"/>
      <c r="R21" s="3"/>
      <c r="S21" s="40">
        <f>SUM(S8:S20)</f>
        <v>2008105.3701</v>
      </c>
      <c r="T21" s="105">
        <f>D21+C21-S21-I21-K21-L21-N21</f>
        <v>-0.00050000019473373</v>
      </c>
    </row>
    <row r="22" ht="29.1" customHeight="1" spans="1:20">
      <c r="A22" s="2" t="s">
        <v>59</v>
      </c>
      <c r="B22" s="2"/>
      <c r="C22" s="2" t="s">
        <v>60</v>
      </c>
      <c r="D22" s="2"/>
      <c r="E22" s="2"/>
      <c r="F22" s="57">
        <f>N22</f>
        <v>331316.59</v>
      </c>
      <c r="G22" s="58"/>
      <c r="H22" s="59" t="s">
        <v>61</v>
      </c>
      <c r="I22" s="84"/>
      <c r="J22" s="84"/>
      <c r="K22" s="84"/>
      <c r="L22" s="85"/>
      <c r="M22" s="2" t="s">
        <v>62</v>
      </c>
      <c r="N22" s="86">
        <v>331316.59</v>
      </c>
      <c r="O22" s="87"/>
      <c r="P22" s="87"/>
      <c r="Q22" s="87"/>
      <c r="R22" s="87"/>
      <c r="S22" s="87"/>
      <c r="T22" s="106"/>
    </row>
    <row r="23" ht="29.1" customHeight="1" spans="1:20">
      <c r="A23" s="2"/>
      <c r="B23" s="2"/>
      <c r="C23" s="2" t="s">
        <v>63</v>
      </c>
      <c r="D23" s="2"/>
      <c r="E23" s="2"/>
      <c r="F23" s="57">
        <v>0</v>
      </c>
      <c r="G23" s="58"/>
      <c r="H23" s="60"/>
      <c r="I23" s="88"/>
      <c r="J23" s="88"/>
      <c r="K23" s="88"/>
      <c r="L23" s="89"/>
      <c r="M23" s="2" t="s">
        <v>64</v>
      </c>
      <c r="N23" s="4" t="str">
        <f>SUBSTITUTE(SUBSTITUTE(TEXT(INT(N22),"[DBNum2][$-804]G/通用格式元"&amp;IF(INT(N22)=N22,"整",""))&amp;TEXT(MID(N22,FIND(".",N22&amp;".0")+1,1),"[DBNum2][$-804]G/通用格式角")&amp;TEXT(MID(N22,FIND(".",N22&amp;".0")+2,1),"[DBNum2][$-804]G/通用格式分"),"零角","零"),"零分","")</f>
        <v>叁拾叁万壹仟叁佰壹拾陆元伍角玖分</v>
      </c>
      <c r="O23" s="61"/>
      <c r="P23" s="61"/>
      <c r="Q23" s="61"/>
      <c r="R23" s="61"/>
      <c r="S23" s="61"/>
      <c r="T23" s="62"/>
    </row>
  </sheetData>
  <mergeCells count="55">
    <mergeCell ref="A1:S1"/>
    <mergeCell ref="A2:B2"/>
    <mergeCell ref="C2:G2"/>
    <mergeCell ref="H2:I2"/>
    <mergeCell ref="J2:M2"/>
    <mergeCell ref="N2:O2"/>
    <mergeCell ref="Q2:R2"/>
    <mergeCell ref="S2:T2"/>
    <mergeCell ref="A3:B3"/>
    <mergeCell ref="C3:E3"/>
    <mergeCell ref="H3:I3"/>
    <mergeCell ref="J3:M3"/>
    <mergeCell ref="N3:O3"/>
    <mergeCell ref="Q3:R3"/>
    <mergeCell ref="S3:T3"/>
    <mergeCell ref="A4:B4"/>
    <mergeCell ref="C4:E4"/>
    <mergeCell ref="H4:I4"/>
    <mergeCell ref="J4:M4"/>
    <mergeCell ref="N4:O4"/>
    <mergeCell ref="B5:F5"/>
    <mergeCell ref="H5:J5"/>
    <mergeCell ref="L5:M5"/>
    <mergeCell ref="N5:O5"/>
    <mergeCell ref="P5:R5"/>
    <mergeCell ref="B6:F6"/>
    <mergeCell ref="H6:J6"/>
    <mergeCell ref="L6:M6"/>
    <mergeCell ref="N6:O6"/>
    <mergeCell ref="A21:B21"/>
    <mergeCell ref="C22:E22"/>
    <mergeCell ref="F22:G22"/>
    <mergeCell ref="N22:T22"/>
    <mergeCell ref="C23:E23"/>
    <mergeCell ref="F23:G23"/>
    <mergeCell ref="N23:T23"/>
    <mergeCell ref="A5:A7"/>
    <mergeCell ref="B8:B9"/>
    <mergeCell ref="C8:C9"/>
    <mergeCell ref="D8:D9"/>
    <mergeCell ref="E8:E9"/>
    <mergeCell ref="F8:F9"/>
    <mergeCell ref="G8:G9"/>
    <mergeCell ref="H8:H9"/>
    <mergeCell ref="I8:I9"/>
    <mergeCell ref="J8:J9"/>
    <mergeCell ref="K8:K9"/>
    <mergeCell ref="L8:L9"/>
    <mergeCell ref="M8:M9"/>
    <mergeCell ref="S5:S7"/>
    <mergeCell ref="T5:T7"/>
    <mergeCell ref="T8:T9"/>
    <mergeCell ref="T12:T14"/>
    <mergeCell ref="A22:B23"/>
    <mergeCell ref="H22:L2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第一次</vt:lpstr>
      <vt:lpstr>第二次</vt:lpstr>
      <vt:lpstr>第三次</vt:lpstr>
      <vt:lpstr>第四次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朱大金</cp:lastModifiedBy>
  <dcterms:created xsi:type="dcterms:W3CDTF">2017-01-11T04:48:00Z</dcterms:created>
  <dcterms:modified xsi:type="dcterms:W3CDTF">2022-06-23T02:50:28Z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6EB8568B4D5C48D6A1F25BE4FA4ACFDA</vt:lpwstr>
  </property>
</Properties>
</file>