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40" activeTab="4"/>
  </bookViews>
  <sheets>
    <sheet name="第一次" sheetId="7" r:id="rId1"/>
    <sheet name="第二次" sheetId="8" r:id="rId2"/>
    <sheet name="2-1" sheetId="9" r:id="rId3"/>
    <sheet name="2-2" sheetId="10" r:id="rId4"/>
    <sheet name="3-1" sheetId="11" r:id="rId5"/>
  </sheets>
  <calcPr calcId="144525"/>
</workbook>
</file>

<file path=xl/sharedStrings.xml><?xml version="1.0" encoding="utf-8"?>
<sst xmlns="http://schemas.openxmlformats.org/spreadsheetml/2006/main" count="421" uniqueCount="81">
  <si>
    <t xml:space="preserve">工程款支付证书 </t>
  </si>
  <si>
    <t>工程名称</t>
  </si>
  <si>
    <t>庐江县柯坦柿树村马傍小型公益性建设工程</t>
  </si>
  <si>
    <t>建设单位</t>
  </si>
  <si>
    <t>ERP编号</t>
  </si>
  <si>
    <t>档案编号</t>
  </si>
  <si>
    <t>合同金额</t>
  </si>
  <si>
    <t>中标时间</t>
  </si>
  <si>
    <t>2020.4.30</t>
  </si>
  <si>
    <t>已提供工程资料</t>
  </si>
  <si>
    <t>中标通知书、施工合同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</si>
  <si>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</si>
  <si>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</si>
  <si>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</si>
  <si>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</si>
  <si>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</si>
  <si>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</si>
  <si>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</si>
  <si>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</si>
  <si>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</si>
  <si>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夏成东13866160006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</si>
  <si>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</si>
  <si>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</si>
  <si>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</si>
  <si>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</si>
  <si>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</si>
  <si>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</si>
  <si>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</si>
  <si>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</si>
  <si>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</si>
  <si>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</si>
  <si>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</si>
  <si>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</si>
  <si>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</si>
  <si>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</si>
  <si>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</si>
  <si>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</si>
  <si>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</si>
  <si>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</si>
  <si>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</si>
  <si>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</si>
  <si>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</si>
  <si>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</si>
  <si>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</si>
  <si>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</si>
  <si>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</si>
  <si>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</si>
  <si>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</si>
  <si>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</si>
  <si>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</si>
  <si>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</si>
  <si>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</si>
  <si>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175 257 190 682</t>
  </si>
  <si>
    <t>庐江县乐桥镇宏明建材经营部-商混
开户行：徽商银行庐江乐桥支行
账号：2230 2377 1911 0000 02</t>
  </si>
  <si>
    <t>所有费用下次工程款中扣除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</si>
  <si>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</si>
  <si>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</si>
  <si>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</si>
  <si>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</si>
  <si>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</si>
  <si>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</si>
  <si>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</si>
  <si>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</si>
  <si>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壹拾万元整</t>
  </si>
  <si>
    <t>转账费</t>
  </si>
  <si>
    <t>安徽普烁光电科技有限公司-路灯
开户行：中国工商银行合肥四牌楼支行
账号：1302 0101 0902 4288 672</t>
  </si>
  <si>
    <t>叁万玖仟陆佰元整</t>
  </si>
  <si>
    <t>庐江县隆帆黄沙经营部-黄沙
开户行：中国工商银行庐江支行
账号：1302 0710 0910 0335 855</t>
  </si>
  <si>
    <t>庐江县隆帆黄沙经营部-石子
开户行：中国工商银行庐江支行
账号：1302 0710 0910 0335 855</t>
  </si>
  <si>
    <t>庐江县友源工程机械租赁有限公司-机械租赁
开户行：中国工商银行庐江支行
账号：1302 0710 0910 0307 941</t>
  </si>
  <si>
    <t>贰拾陆万伍仟叁佰陆拾壹元贰角肆分</t>
  </si>
  <si>
    <t>公司借款</t>
  </si>
  <si>
    <t>转账费下次扣除</t>
  </si>
  <si>
    <t>后期算</t>
  </si>
  <si>
    <t>杨甫春-瓦工费
开户行：庐江农村商业银行柯坦支行
账号：6217 7883 0720 0547 561</t>
  </si>
  <si>
    <t>俞和平-机械租赁费
开户行：庐江农村商业银行柯坦支行
账号：6217 7883 6720 3129 254</t>
  </si>
  <si>
    <t>笪远和-瓦工费
开户行：中国邮政储蓄银行庐江县城西支行
账号：6217 9936 1001 0605 912</t>
  </si>
  <si>
    <t>李家宝-瓦工费
开户行：庐江农村商业银行柯坦支行
账号：6217 7886 6720 3190 025</t>
  </si>
  <si>
    <t>张厚社-小工费
开户行：中国工商银行庐江支行
账号：6215 5813 0201 1885 642</t>
  </si>
  <si>
    <t>徐继根-瓦工费
开户行：庐江农村商业银行柯坦支行
账号：6217 7883 6720 3271 999</t>
  </si>
  <si>
    <t>姜孝才-瓦工费
开户行：庐江农村商业银行柯坦支行
账号：6217 7883 6720 3324 590</t>
  </si>
</sst>
</file>

<file path=xl/styles.xml><?xml version="1.0" encoding="utf-8"?>
<styleSheet xmlns="http://schemas.openxmlformats.org/spreadsheetml/2006/main">
  <numFmts count="12">
    <numFmt numFmtId="176" formatCode="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#,##0.00_ "/>
    <numFmt numFmtId="43" formatCode="_ * #,##0.00_ ;_ * \-#,##0.00_ ;_ * &quot;-&quot;??_ ;_ @_ "/>
    <numFmt numFmtId="41" formatCode="_ * #,##0_ ;_ * \-#,##0_ ;_ * &quot;-&quot;_ ;_ @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12" applyNumberFormat="0" applyAlignment="0" applyProtection="0">
      <alignment vertical="center"/>
    </xf>
    <xf numFmtId="44" fontId="15" fillId="0" borderId="0">
      <protection locked="0"/>
    </xf>
    <xf numFmtId="41" fontId="17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2" borderId="15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31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32" fillId="12" borderId="12" applyNumberFormat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6" fillId="0" borderId="0">
      <protection locked="0"/>
    </xf>
  </cellStyleXfs>
  <cellXfs count="12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80" fontId="6" fillId="2" borderId="2" xfId="19" applyNumberFormat="1" applyFont="1" applyFill="1" applyBorder="1" applyAlignment="1" applyProtection="1">
      <alignment horizontal="center" vertical="center" wrapTex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9" fontId="6" fillId="2" borderId="2" xfId="4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0" fontId="7" fillId="0" borderId="2" xfId="0" applyNumberFormat="1" applyFont="1" applyFill="1" applyBorder="1" applyAlignment="1">
      <alignment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7" fillId="2" borderId="2" xfId="0" applyNumberFormat="1" applyFont="1" applyFill="1" applyBorder="1" applyAlignment="1">
      <alignment vertical="center"/>
    </xf>
    <xf numFmtId="179" fontId="6" fillId="2" borderId="2" xfId="50" applyNumberFormat="1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8" fontId="7" fillId="0" borderId="6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179" fontId="0" fillId="2" borderId="2" xfId="0" applyNumberFormat="1" applyFont="1" applyFill="1" applyBorder="1" applyAlignment="1">
      <alignment vertical="center"/>
    </xf>
    <xf numFmtId="0" fontId="12" fillId="2" borderId="4" xfId="50" applyFont="1" applyFill="1" applyBorder="1" applyAlignment="1" applyProtection="1">
      <alignment horizontal="center" vertical="center" shrinkToFit="1"/>
    </xf>
    <xf numFmtId="178" fontId="7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9" fontId="15" fillId="0" borderId="2" xfId="0" applyNumberFormat="1" applyFont="1" applyFill="1" applyBorder="1" applyAlignment="1">
      <alignment horizontal="center" vertical="center"/>
    </xf>
    <xf numFmtId="182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50" applyNumberFormat="1" applyFont="1" applyFill="1" applyBorder="1" applyAlignment="1" applyProtection="1">
      <alignment vertical="center" wrapText="1"/>
    </xf>
    <xf numFmtId="182" fontId="6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vertical="center" shrinkToFit="1"/>
    </xf>
    <xf numFmtId="178" fontId="15" fillId="0" borderId="2" xfId="0" applyNumberFormat="1" applyFont="1" applyFill="1" applyBorder="1" applyAlignment="1">
      <alignment horizontal="center" vertical="center"/>
    </xf>
    <xf numFmtId="179" fontId="15" fillId="0" borderId="2" xfId="0" applyNumberFormat="1" applyFont="1" applyFill="1" applyBorder="1" applyAlignment="1">
      <alignment vertical="center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152400</xdr:colOff>
      <xdr:row>28</xdr:row>
      <xdr:rowOff>67945</xdr:rowOff>
    </xdr:from>
    <xdr:to>
      <xdr:col>6</xdr:col>
      <xdr:colOff>944245</xdr:colOff>
      <xdr:row>51</xdr:row>
      <xdr:rowOff>40005</xdr:rowOff>
    </xdr:to>
    <xdr:pic>
      <xdr:nvPicPr>
        <xdr:cNvPr id="2" name="图片 1" descr="C(PG7CP@B~6IFJLGQ]{YO0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6085205"/>
          <a:ext cx="7540625" cy="39154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12065</xdr:colOff>
      <xdr:row>27</xdr:row>
      <xdr:rowOff>123825</xdr:rowOff>
    </xdr:from>
    <xdr:to>
      <xdr:col>6</xdr:col>
      <xdr:colOff>1122045</xdr:colOff>
      <xdr:row>55</xdr:row>
      <xdr:rowOff>161925</xdr:rowOff>
    </xdr:to>
    <xdr:pic>
      <xdr:nvPicPr>
        <xdr:cNvPr id="2" name="图片 1" descr="4389157D5135444C48D440EC2EDDD26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" y="10706735"/>
          <a:ext cx="7858760" cy="4838700"/>
        </a:xfrm>
        <a:prstGeom prst="rect">
          <a:avLst/>
        </a:prstGeom>
      </xdr:spPr>
    </xdr:pic>
    <xdr:clientData/>
  </xdr:twoCellAnchor>
  <xdr:twoCellAnchor editAs="oneCell">
    <xdr:from>
      <xdr:col>5</xdr:col>
      <xdr:colOff>1165225</xdr:colOff>
      <xdr:row>7</xdr:row>
      <xdr:rowOff>511810</xdr:rowOff>
    </xdr:from>
    <xdr:to>
      <xdr:col>12</xdr:col>
      <xdr:colOff>32385</xdr:colOff>
      <xdr:row>9</xdr:row>
      <xdr:rowOff>120650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57950" y="2954020"/>
          <a:ext cx="5022215" cy="7518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12065</xdr:colOff>
      <xdr:row>27</xdr:row>
      <xdr:rowOff>123825</xdr:rowOff>
    </xdr:from>
    <xdr:to>
      <xdr:col>6</xdr:col>
      <xdr:colOff>1122045</xdr:colOff>
      <xdr:row>55</xdr:row>
      <xdr:rowOff>161925</xdr:rowOff>
    </xdr:to>
    <xdr:pic>
      <xdr:nvPicPr>
        <xdr:cNvPr id="2" name="图片 1" descr="4389157D5135444C48D440EC2EDDD26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" y="11202035"/>
          <a:ext cx="7858760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</xdr:colOff>
      <xdr:row>7</xdr:row>
      <xdr:rowOff>474980</xdr:rowOff>
    </xdr:from>
    <xdr:to>
      <xdr:col>12</xdr:col>
      <xdr:colOff>19685</xdr:colOff>
      <xdr:row>9</xdr:row>
      <xdr:rowOff>36830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62115" y="2917190"/>
          <a:ext cx="4705350" cy="7048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12065</xdr:colOff>
      <xdr:row>27</xdr:row>
      <xdr:rowOff>123825</xdr:rowOff>
    </xdr:from>
    <xdr:to>
      <xdr:col>6</xdr:col>
      <xdr:colOff>1122045</xdr:colOff>
      <xdr:row>55</xdr:row>
      <xdr:rowOff>161925</xdr:rowOff>
    </xdr:to>
    <xdr:pic>
      <xdr:nvPicPr>
        <xdr:cNvPr id="2" name="图片 1" descr="4389157D5135444C48D440EC2EDDD26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" y="11392535"/>
          <a:ext cx="7858760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</xdr:colOff>
      <xdr:row>7</xdr:row>
      <xdr:rowOff>474980</xdr:rowOff>
    </xdr:from>
    <xdr:to>
      <xdr:col>12</xdr:col>
      <xdr:colOff>19685</xdr:colOff>
      <xdr:row>9</xdr:row>
      <xdr:rowOff>36830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62115" y="2917190"/>
          <a:ext cx="4705350" cy="7048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13335</xdr:colOff>
      <xdr:row>7</xdr:row>
      <xdr:rowOff>474980</xdr:rowOff>
    </xdr:from>
    <xdr:to>
      <xdr:col>12</xdr:col>
      <xdr:colOff>19685</xdr:colOff>
      <xdr:row>9</xdr:row>
      <xdr:rowOff>36830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62115" y="2917190"/>
          <a:ext cx="4705350" cy="7048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76200</xdr:rowOff>
    </xdr:from>
    <xdr:to>
      <xdr:col>5</xdr:col>
      <xdr:colOff>1409065</xdr:colOff>
      <xdr:row>56</xdr:row>
      <xdr:rowOff>47625</xdr:rowOff>
    </xdr:to>
    <xdr:pic>
      <xdr:nvPicPr>
        <xdr:cNvPr id="4" name="图片 3" descr="BM7{K5H{$1IH2}W)($4)BZ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2602210"/>
          <a:ext cx="6701155" cy="4943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9" sqref="A9:S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80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6" customHeight="1" spans="1:16384">
      <c r="A9" s="33">
        <v>2</v>
      </c>
      <c r="B9" s="118">
        <v>44006</v>
      </c>
      <c r="C9" s="119"/>
      <c r="D9" s="110"/>
      <c r="E9" s="37"/>
      <c r="F9" s="37"/>
      <c r="G9" s="124"/>
      <c r="H9" s="40"/>
      <c r="I9" s="76"/>
      <c r="J9" s="127"/>
      <c r="K9" s="77"/>
      <c r="L9" s="76"/>
      <c r="M9" s="78" t="s">
        <v>54</v>
      </c>
      <c r="N9" s="79"/>
      <c r="O9" s="80"/>
      <c r="P9" s="81" t="s">
        <v>53</v>
      </c>
      <c r="Q9" s="80">
        <v>318000</v>
      </c>
      <c r="R9" s="80"/>
      <c r="S9" s="103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1"/>
      <c r="B10" s="125"/>
      <c r="C10" s="23"/>
      <c r="D10" s="126"/>
      <c r="E10" s="120"/>
      <c r="F10" s="120"/>
      <c r="G10" s="30"/>
      <c r="H10" s="27"/>
      <c r="I10" s="24"/>
      <c r="J10" s="31"/>
      <c r="K10" s="21"/>
      <c r="L10" s="24"/>
      <c r="M10" s="65"/>
      <c r="N10" s="69"/>
      <c r="O10" s="9"/>
      <c r="P10" s="70"/>
      <c r="Q10" s="9"/>
      <c r="R10" s="9"/>
      <c r="S10" s="101"/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125"/>
      <c r="C11" s="28"/>
      <c r="D11" s="126"/>
      <c r="E11" s="120"/>
      <c r="F11" s="120"/>
      <c r="G11" s="31"/>
      <c r="H11" s="27"/>
      <c r="I11" s="24"/>
      <c r="J11" s="31"/>
      <c r="K11" s="71"/>
      <c r="L11" s="24"/>
      <c r="M11" s="65"/>
      <c r="N11" s="72"/>
      <c r="O11" s="73"/>
      <c r="P11" s="70"/>
      <c r="Q11" s="9"/>
      <c r="R11" s="9"/>
      <c r="S11" s="101"/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125"/>
      <c r="C12" s="23"/>
      <c r="D12" s="126"/>
      <c r="E12" s="120"/>
      <c r="F12" s="120"/>
      <c r="G12" s="31"/>
      <c r="H12" s="27"/>
      <c r="I12" s="24"/>
      <c r="J12" s="31"/>
      <c r="K12" s="21"/>
      <c r="L12" s="24"/>
      <c r="M12" s="65"/>
      <c r="N12" s="69"/>
      <c r="O12" s="9"/>
      <c r="P12" s="70"/>
      <c r="Q12" s="9"/>
      <c r="R12" s="9"/>
      <c r="S12" s="101"/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hidden="1" customHeight="1" spans="1:16384">
      <c r="A13" s="21"/>
      <c r="B13" s="22"/>
      <c r="C13" s="23"/>
      <c r="D13" s="29"/>
      <c r="E13" s="120"/>
      <c r="F13" s="120"/>
      <c r="G13" s="31"/>
      <c r="H13" s="27"/>
      <c r="I13" s="24"/>
      <c r="J13" s="31"/>
      <c r="K13" s="71"/>
      <c r="L13" s="24"/>
      <c r="M13" s="65"/>
      <c r="N13" s="74"/>
      <c r="O13" s="73"/>
      <c r="P13" s="70"/>
      <c r="Q13" s="9"/>
      <c r="R13" s="9"/>
      <c r="S13" s="101"/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hidden="1" customHeight="1" spans="1:16384">
      <c r="A14" s="21"/>
      <c r="B14" s="32"/>
      <c r="C14" s="23"/>
      <c r="D14" s="29"/>
      <c r="E14" s="120"/>
      <c r="F14" s="120"/>
      <c r="G14" s="31"/>
      <c r="H14" s="27"/>
      <c r="I14" s="24"/>
      <c r="J14" s="31"/>
      <c r="K14" s="21"/>
      <c r="L14" s="24"/>
      <c r="M14" s="65"/>
      <c r="N14" s="69"/>
      <c r="O14" s="9"/>
      <c r="P14" s="113"/>
      <c r="Q14" s="9"/>
      <c r="R14" s="9"/>
      <c r="S14" s="101"/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hidden="1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hidden="1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300000</v>
      </c>
      <c r="D25" s="54">
        <f>SUM(D8:D24)</f>
        <v>0</v>
      </c>
      <c r="E25" s="55"/>
      <c r="F25" s="55"/>
      <c r="G25" s="55"/>
      <c r="H25" s="53" t="s">
        <v>56</v>
      </c>
      <c r="I25" s="69">
        <f>SUM(I8:I24)</f>
        <v>0</v>
      </c>
      <c r="J25" s="55"/>
      <c r="K25" s="69">
        <f>SUM(K8:K17)</f>
        <v>0</v>
      </c>
      <c r="L25" s="69">
        <f>SUM(L8:L24)</f>
        <v>0</v>
      </c>
      <c r="M25" s="53" t="s">
        <v>56</v>
      </c>
      <c r="N25" s="69">
        <f>SUM(N8:N24)</f>
        <v>0</v>
      </c>
      <c r="O25" s="53" t="s">
        <v>56</v>
      </c>
      <c r="P25" s="53" t="s">
        <v>56</v>
      </c>
      <c r="Q25" s="53"/>
      <c r="R25" s="53"/>
      <c r="S25" s="69">
        <f>SUM(S8:S24)</f>
        <v>300000</v>
      </c>
      <c r="T25" s="106">
        <f>D25+C25-S25-I25-K25-L25-N25</f>
        <v>0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100000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100000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63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7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33">
        <v>3</v>
      </c>
      <c r="B10" s="118">
        <v>44013</v>
      </c>
      <c r="C10" s="35">
        <v>500000</v>
      </c>
      <c r="D10" s="110"/>
      <c r="E10" s="37" t="s">
        <v>51</v>
      </c>
      <c r="F10" s="38" t="s">
        <v>52</v>
      </c>
      <c r="G10" s="124"/>
      <c r="H10" s="40">
        <v>0.1</v>
      </c>
      <c r="I10" s="76">
        <v>80000</v>
      </c>
      <c r="J10" s="31"/>
      <c r="K10" s="33">
        <v>114588.76</v>
      </c>
      <c r="L10" s="76">
        <v>250</v>
      </c>
      <c r="M10" s="78" t="s">
        <v>64</v>
      </c>
      <c r="N10" s="79"/>
      <c r="O10" s="80"/>
      <c r="P10" s="81" t="s">
        <v>65</v>
      </c>
      <c r="Q10" s="80">
        <v>39600</v>
      </c>
      <c r="R10" s="80">
        <v>39600</v>
      </c>
      <c r="S10" s="103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125"/>
      <c r="C11" s="28"/>
      <c r="D11" s="126"/>
      <c r="E11" s="120"/>
      <c r="F11" s="120"/>
      <c r="G11" s="31"/>
      <c r="H11" s="27"/>
      <c r="I11" s="24"/>
      <c r="J11" s="31"/>
      <c r="K11" s="71"/>
      <c r="L11" s="24"/>
      <c r="M11" s="65"/>
      <c r="N11" s="72"/>
      <c r="O11" s="73"/>
      <c r="P11" s="70"/>
      <c r="Q11" s="9"/>
      <c r="R11" s="9"/>
      <c r="S11" s="101"/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125"/>
      <c r="C12" s="23"/>
      <c r="D12" s="126"/>
      <c r="E12" s="120"/>
      <c r="F12" s="120"/>
      <c r="G12" s="31"/>
      <c r="H12" s="27"/>
      <c r="I12" s="24"/>
      <c r="J12" s="31"/>
      <c r="K12" s="21"/>
      <c r="L12" s="24"/>
      <c r="M12" s="65"/>
      <c r="N12" s="69"/>
      <c r="O12" s="9"/>
      <c r="P12" s="70"/>
      <c r="Q12" s="9"/>
      <c r="R12" s="9"/>
      <c r="S12" s="101"/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1"/>
      <c r="B13" s="22"/>
      <c r="C13" s="23"/>
      <c r="D13" s="29"/>
      <c r="E13" s="120"/>
      <c r="F13" s="120"/>
      <c r="G13" s="31"/>
      <c r="H13" s="27"/>
      <c r="I13" s="24"/>
      <c r="J13" s="31"/>
      <c r="K13" s="71"/>
      <c r="L13" s="24"/>
      <c r="M13" s="65"/>
      <c r="N13" s="74"/>
      <c r="O13" s="73"/>
      <c r="P13" s="70"/>
      <c r="Q13" s="9"/>
      <c r="R13" s="9"/>
      <c r="S13" s="101"/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2"/>
      <c r="C14" s="23"/>
      <c r="D14" s="29"/>
      <c r="E14" s="120"/>
      <c r="F14" s="120"/>
      <c r="G14" s="31"/>
      <c r="H14" s="27"/>
      <c r="I14" s="24"/>
      <c r="J14" s="31"/>
      <c r="K14" s="21"/>
      <c r="L14" s="24"/>
      <c r="M14" s="65"/>
      <c r="N14" s="69"/>
      <c r="O14" s="9"/>
      <c r="P14" s="113"/>
      <c r="Q14" s="9"/>
      <c r="R14" s="9"/>
      <c r="S14" s="101"/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800000</v>
      </c>
      <c r="D25" s="54">
        <f>SUM(D8:D24)</f>
        <v>0</v>
      </c>
      <c r="E25" s="55"/>
      <c r="F25" s="55"/>
      <c r="G25" s="55"/>
      <c r="H25" s="53" t="s">
        <v>56</v>
      </c>
      <c r="I25" s="69">
        <f>SUM(I8:I24)</f>
        <v>80000</v>
      </c>
      <c r="J25" s="55"/>
      <c r="K25" s="69">
        <f>SUM(K8:K17)</f>
        <v>114588.76</v>
      </c>
      <c r="L25" s="69">
        <f>SUM(L8:L24)</f>
        <v>250</v>
      </c>
      <c r="M25" s="53" t="s">
        <v>56</v>
      </c>
      <c r="N25" s="69">
        <f>SUM(N8:N24)</f>
        <v>0</v>
      </c>
      <c r="O25" s="53" t="s">
        <v>56</v>
      </c>
      <c r="P25" s="53" t="s">
        <v>56</v>
      </c>
      <c r="Q25" s="53"/>
      <c r="R25" s="53"/>
      <c r="S25" s="69">
        <f>SUM(S8:S24)</f>
        <v>339600</v>
      </c>
      <c r="T25" s="106">
        <f>D25+C25-S25-I25-K25-L25-N25</f>
        <v>265561.24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39600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39600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66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zoomScale="80" zoomScaleNormal="80" topLeftCell="A14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3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1">
        <v>3</v>
      </c>
      <c r="B10" s="22">
        <v>44013</v>
      </c>
      <c r="C10" s="23">
        <v>500000</v>
      </c>
      <c r="D10" s="29"/>
      <c r="E10" s="25" t="s">
        <v>51</v>
      </c>
      <c r="F10" s="26" t="s">
        <v>52</v>
      </c>
      <c r="G10" s="30"/>
      <c r="H10" s="27">
        <v>0.1</v>
      </c>
      <c r="I10" s="24">
        <v>80000</v>
      </c>
      <c r="J10" s="31"/>
      <c r="K10" s="21">
        <v>114588.76</v>
      </c>
      <c r="L10" s="24">
        <v>250</v>
      </c>
      <c r="M10" s="65" t="s">
        <v>64</v>
      </c>
      <c r="N10" s="69"/>
      <c r="O10" s="9"/>
      <c r="P10" s="70" t="s">
        <v>65</v>
      </c>
      <c r="Q10" s="9">
        <v>39600</v>
      </c>
      <c r="R10" s="9">
        <v>39600</v>
      </c>
      <c r="S10" s="101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33">
        <v>4</v>
      </c>
      <c r="B11" s="118">
        <v>44025</v>
      </c>
      <c r="C11" s="119"/>
      <c r="D11" s="110"/>
      <c r="E11" s="37"/>
      <c r="F11" s="37"/>
      <c r="G11" s="39"/>
      <c r="H11" s="40"/>
      <c r="I11" s="76"/>
      <c r="J11" s="39"/>
      <c r="K11" s="77"/>
      <c r="L11" s="76">
        <v>200</v>
      </c>
      <c r="M11" s="78" t="s">
        <v>64</v>
      </c>
      <c r="N11" s="121"/>
      <c r="O11" s="122"/>
      <c r="P11" s="81" t="s">
        <v>67</v>
      </c>
      <c r="Q11" s="80">
        <v>56400</v>
      </c>
      <c r="R11" s="80">
        <v>56400</v>
      </c>
      <c r="S11" s="103">
        <v>56400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1" customHeight="1" spans="1:16384">
      <c r="A12" s="33"/>
      <c r="B12" s="118"/>
      <c r="C12" s="35"/>
      <c r="D12" s="110"/>
      <c r="E12" s="37"/>
      <c r="F12" s="37"/>
      <c r="G12" s="39"/>
      <c r="H12" s="40"/>
      <c r="I12" s="76"/>
      <c r="J12" s="39"/>
      <c r="K12" s="33"/>
      <c r="L12" s="76"/>
      <c r="M12" s="78"/>
      <c r="N12" s="79"/>
      <c r="O12" s="80"/>
      <c r="P12" s="81" t="s">
        <v>68</v>
      </c>
      <c r="Q12" s="80">
        <v>165000</v>
      </c>
      <c r="R12" s="80">
        <v>165000</v>
      </c>
      <c r="S12" s="103">
        <v>165000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3"/>
      <c r="B13" s="118"/>
      <c r="C13" s="35"/>
      <c r="D13" s="110"/>
      <c r="E13" s="37"/>
      <c r="F13" s="37"/>
      <c r="G13" s="39"/>
      <c r="H13" s="40"/>
      <c r="I13" s="76"/>
      <c r="J13" s="39"/>
      <c r="K13" s="77"/>
      <c r="L13" s="76"/>
      <c r="M13" s="78"/>
      <c r="N13" s="123"/>
      <c r="O13" s="122"/>
      <c r="P13" s="81" t="s">
        <v>69</v>
      </c>
      <c r="Q13" s="80">
        <v>160000</v>
      </c>
      <c r="R13" s="80">
        <v>160000</v>
      </c>
      <c r="S13" s="103">
        <v>43961.24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2"/>
      <c r="C14" s="23"/>
      <c r="D14" s="29"/>
      <c r="E14" s="120"/>
      <c r="F14" s="120"/>
      <c r="G14" s="31"/>
      <c r="H14" s="27"/>
      <c r="I14" s="24"/>
      <c r="J14" s="31"/>
      <c r="K14" s="21"/>
      <c r="L14" s="24"/>
      <c r="M14" s="65"/>
      <c r="N14" s="69"/>
      <c r="O14" s="9"/>
      <c r="P14" s="113"/>
      <c r="Q14" s="9"/>
      <c r="R14" s="9"/>
      <c r="S14" s="101"/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800000</v>
      </c>
      <c r="D25" s="54">
        <f>SUM(D8:D24)</f>
        <v>0</v>
      </c>
      <c r="E25" s="55"/>
      <c r="F25" s="55"/>
      <c r="G25" s="55"/>
      <c r="H25" s="53" t="s">
        <v>56</v>
      </c>
      <c r="I25" s="69">
        <f t="shared" ref="I25:N25" si="0">SUM(I8:I24)</f>
        <v>80000</v>
      </c>
      <c r="J25" s="55"/>
      <c r="K25" s="69">
        <f>SUM(K8:K17)</f>
        <v>114588.76</v>
      </c>
      <c r="L25" s="69">
        <f t="shared" si="0"/>
        <v>450</v>
      </c>
      <c r="M25" s="53" t="s">
        <v>56</v>
      </c>
      <c r="N25" s="69">
        <f t="shared" si="0"/>
        <v>0</v>
      </c>
      <c r="O25" s="53" t="s">
        <v>56</v>
      </c>
      <c r="P25" s="53" t="s">
        <v>56</v>
      </c>
      <c r="Q25" s="53"/>
      <c r="R25" s="53"/>
      <c r="S25" s="69">
        <f>SUM(S8:S24)</f>
        <v>604961.24</v>
      </c>
      <c r="T25" s="106">
        <f>D25+C25-S25-I25-K25-L25-N25</f>
        <v>1.45519152283669e-11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265361.24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265361.24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70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22" workbookViewId="0">
      <selection activeCell="I41" sqref="I41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3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1">
        <v>3</v>
      </c>
      <c r="B10" s="22">
        <v>44013</v>
      </c>
      <c r="C10" s="23">
        <v>500000</v>
      </c>
      <c r="D10" s="29"/>
      <c r="E10" s="25" t="s">
        <v>51</v>
      </c>
      <c r="F10" s="26" t="s">
        <v>52</v>
      </c>
      <c r="G10" s="30"/>
      <c r="H10" s="27">
        <v>0.1</v>
      </c>
      <c r="I10" s="24">
        <v>80000</v>
      </c>
      <c r="J10" s="31"/>
      <c r="K10" s="21">
        <v>114588.76</v>
      </c>
      <c r="L10" s="24">
        <v>250</v>
      </c>
      <c r="M10" s="65" t="s">
        <v>64</v>
      </c>
      <c r="N10" s="69"/>
      <c r="O10" s="9"/>
      <c r="P10" s="70" t="s">
        <v>65</v>
      </c>
      <c r="Q10" s="9">
        <v>39600</v>
      </c>
      <c r="R10" s="9">
        <v>39600</v>
      </c>
      <c r="S10" s="101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1">
        <v>4</v>
      </c>
      <c r="B11" s="22">
        <v>44025</v>
      </c>
      <c r="C11" s="28"/>
      <c r="D11" s="29"/>
      <c r="E11" s="25"/>
      <c r="F11" s="25"/>
      <c r="G11" s="31"/>
      <c r="H11" s="27"/>
      <c r="I11" s="24"/>
      <c r="J11" s="31"/>
      <c r="K11" s="71"/>
      <c r="L11" s="24">
        <v>200</v>
      </c>
      <c r="M11" s="65" t="s">
        <v>64</v>
      </c>
      <c r="N11" s="72"/>
      <c r="O11" s="73"/>
      <c r="P11" s="70" t="s">
        <v>67</v>
      </c>
      <c r="Q11" s="9">
        <v>56400</v>
      </c>
      <c r="R11" s="9">
        <v>56400</v>
      </c>
      <c r="S11" s="101">
        <v>56400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1" customHeight="1" spans="1:16384">
      <c r="A12" s="21"/>
      <c r="B12" s="22"/>
      <c r="C12" s="23"/>
      <c r="D12" s="29"/>
      <c r="E12" s="25"/>
      <c r="F12" s="25"/>
      <c r="G12" s="31"/>
      <c r="H12" s="27"/>
      <c r="I12" s="24"/>
      <c r="J12" s="31"/>
      <c r="K12" s="21"/>
      <c r="L12" s="24"/>
      <c r="M12" s="65"/>
      <c r="N12" s="69"/>
      <c r="O12" s="9"/>
      <c r="P12" s="70" t="s">
        <v>68</v>
      </c>
      <c r="Q12" s="9">
        <v>165000</v>
      </c>
      <c r="R12" s="9">
        <v>165000</v>
      </c>
      <c r="S12" s="101">
        <v>165000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23"/>
      <c r="D13" s="29"/>
      <c r="E13" s="25"/>
      <c r="F13" s="25"/>
      <c r="G13" s="31"/>
      <c r="H13" s="27"/>
      <c r="I13" s="24"/>
      <c r="J13" s="31"/>
      <c r="K13" s="71"/>
      <c r="L13" s="24"/>
      <c r="M13" s="65"/>
      <c r="N13" s="74"/>
      <c r="O13" s="73"/>
      <c r="P13" s="70" t="s">
        <v>69</v>
      </c>
      <c r="Q13" s="9">
        <v>160000</v>
      </c>
      <c r="R13" s="9">
        <v>160000</v>
      </c>
      <c r="S13" s="101">
        <v>43961.24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33">
        <v>5</v>
      </c>
      <c r="B14" s="109">
        <v>44071</v>
      </c>
      <c r="C14" s="35"/>
      <c r="D14" s="110">
        <v>100000</v>
      </c>
      <c r="E14" s="37" t="s">
        <v>71</v>
      </c>
      <c r="F14" s="37"/>
      <c r="G14" s="39"/>
      <c r="H14" s="40"/>
      <c r="I14" s="76"/>
      <c r="J14" s="39"/>
      <c r="K14" s="33"/>
      <c r="L14" s="76"/>
      <c r="M14" s="78" t="s">
        <v>72</v>
      </c>
      <c r="N14" s="79"/>
      <c r="O14" s="80"/>
      <c r="P14" s="82" t="s">
        <v>53</v>
      </c>
      <c r="Q14" s="80">
        <v>318000</v>
      </c>
      <c r="R14" s="80"/>
      <c r="S14" s="103">
        <v>100000</v>
      </c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800000</v>
      </c>
      <c r="D25" s="54">
        <f>SUM(D8:D24)</f>
        <v>100000</v>
      </c>
      <c r="E25" s="55"/>
      <c r="F25" s="55"/>
      <c r="G25" s="55"/>
      <c r="H25" s="53" t="s">
        <v>56</v>
      </c>
      <c r="I25" s="69">
        <f t="shared" ref="I25:N25" si="0">SUM(I8:I24)</f>
        <v>80000</v>
      </c>
      <c r="J25" s="55"/>
      <c r="K25" s="69">
        <f>SUM(K8:K17)</f>
        <v>114588.76</v>
      </c>
      <c r="L25" s="69">
        <f t="shared" si="0"/>
        <v>450</v>
      </c>
      <c r="M25" s="53" t="s">
        <v>56</v>
      </c>
      <c r="N25" s="69">
        <f t="shared" si="0"/>
        <v>0</v>
      </c>
      <c r="O25" s="53" t="s">
        <v>56</v>
      </c>
      <c r="P25" s="53" t="s">
        <v>56</v>
      </c>
      <c r="Q25" s="53"/>
      <c r="R25" s="53"/>
      <c r="S25" s="69">
        <f>SUM(S8:S24)</f>
        <v>704961.24</v>
      </c>
      <c r="T25" s="106">
        <f>D25+C25-S25-I25-K25-L25-N25</f>
        <v>1.45519152283669e-11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100000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100000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63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workbookViewId="0">
      <selection activeCell="C2" sqref="C2:G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3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1">
        <v>3</v>
      </c>
      <c r="B10" s="22">
        <v>44013</v>
      </c>
      <c r="C10" s="23">
        <v>500000</v>
      </c>
      <c r="D10" s="29"/>
      <c r="E10" s="25" t="s">
        <v>51</v>
      </c>
      <c r="F10" s="26" t="s">
        <v>52</v>
      </c>
      <c r="G10" s="30"/>
      <c r="H10" s="27">
        <v>0.1</v>
      </c>
      <c r="I10" s="24">
        <v>80000</v>
      </c>
      <c r="J10" s="31"/>
      <c r="K10" s="21">
        <v>114588.76</v>
      </c>
      <c r="L10" s="24">
        <v>250</v>
      </c>
      <c r="M10" s="65" t="s">
        <v>64</v>
      </c>
      <c r="N10" s="69"/>
      <c r="O10" s="9"/>
      <c r="P10" s="70" t="s">
        <v>65</v>
      </c>
      <c r="Q10" s="9">
        <v>39600</v>
      </c>
      <c r="R10" s="9">
        <v>39600</v>
      </c>
      <c r="S10" s="101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1">
        <v>4</v>
      </c>
      <c r="B11" s="22">
        <v>44025</v>
      </c>
      <c r="C11" s="28"/>
      <c r="D11" s="29"/>
      <c r="E11" s="25"/>
      <c r="F11" s="25"/>
      <c r="G11" s="31"/>
      <c r="H11" s="27"/>
      <c r="I11" s="24"/>
      <c r="J11" s="31"/>
      <c r="K11" s="71"/>
      <c r="L11" s="24">
        <v>200</v>
      </c>
      <c r="M11" s="65" t="s">
        <v>64</v>
      </c>
      <c r="N11" s="72"/>
      <c r="O11" s="73"/>
      <c r="P11" s="70" t="s">
        <v>67</v>
      </c>
      <c r="Q11" s="9">
        <v>56400</v>
      </c>
      <c r="R11" s="9">
        <v>56400</v>
      </c>
      <c r="S11" s="101">
        <v>56400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1" customHeight="1" spans="1:16384">
      <c r="A12" s="21"/>
      <c r="B12" s="22"/>
      <c r="C12" s="23"/>
      <c r="D12" s="29"/>
      <c r="E12" s="25"/>
      <c r="F12" s="25"/>
      <c r="G12" s="31"/>
      <c r="H12" s="27"/>
      <c r="I12" s="24"/>
      <c r="J12" s="31"/>
      <c r="K12" s="21"/>
      <c r="L12" s="24"/>
      <c r="M12" s="65"/>
      <c r="N12" s="69"/>
      <c r="O12" s="9"/>
      <c r="P12" s="70" t="s">
        <v>68</v>
      </c>
      <c r="Q12" s="9">
        <v>165000</v>
      </c>
      <c r="R12" s="9">
        <v>165000</v>
      </c>
      <c r="S12" s="101">
        <v>165000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23"/>
      <c r="D13" s="29"/>
      <c r="E13" s="25"/>
      <c r="F13" s="25"/>
      <c r="G13" s="31"/>
      <c r="H13" s="27"/>
      <c r="I13" s="24"/>
      <c r="J13" s="31"/>
      <c r="K13" s="71"/>
      <c r="L13" s="24"/>
      <c r="M13" s="65"/>
      <c r="N13" s="74"/>
      <c r="O13" s="73"/>
      <c r="P13" s="70" t="s">
        <v>69</v>
      </c>
      <c r="Q13" s="9">
        <v>160000</v>
      </c>
      <c r="R13" s="9">
        <v>160000</v>
      </c>
      <c r="S13" s="101">
        <v>43961.24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21">
        <v>5</v>
      </c>
      <c r="B14" s="32">
        <v>44071</v>
      </c>
      <c r="C14" s="23"/>
      <c r="D14" s="29">
        <v>100000</v>
      </c>
      <c r="E14" s="25" t="s">
        <v>71</v>
      </c>
      <c r="F14" s="25"/>
      <c r="G14" s="31"/>
      <c r="H14" s="27"/>
      <c r="I14" s="24"/>
      <c r="J14" s="31"/>
      <c r="K14" s="21"/>
      <c r="L14" s="24"/>
      <c r="M14" s="65" t="s">
        <v>72</v>
      </c>
      <c r="N14" s="69"/>
      <c r="O14" s="9"/>
      <c r="P14" s="75" t="s">
        <v>53</v>
      </c>
      <c r="Q14" s="9">
        <v>318000</v>
      </c>
      <c r="R14" s="9"/>
      <c r="S14" s="101">
        <v>100000</v>
      </c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3">
        <v>6</v>
      </c>
      <c r="B15" s="34">
        <v>44176</v>
      </c>
      <c r="C15" s="35">
        <v>200000</v>
      </c>
      <c r="D15" s="36"/>
      <c r="E15" s="37" t="s">
        <v>51</v>
      </c>
      <c r="F15" s="38" t="s">
        <v>52</v>
      </c>
      <c r="G15" s="39"/>
      <c r="H15" s="40">
        <v>0.1</v>
      </c>
      <c r="I15" s="76" t="s">
        <v>73</v>
      </c>
      <c r="J15" s="39"/>
      <c r="K15" s="77" t="s">
        <v>73</v>
      </c>
      <c r="L15" s="76"/>
      <c r="M15" s="78" t="s">
        <v>73</v>
      </c>
      <c r="N15" s="79"/>
      <c r="O15" s="80"/>
      <c r="P15" s="81" t="s">
        <v>53</v>
      </c>
      <c r="Q15" s="80">
        <v>507740</v>
      </c>
      <c r="R15" s="80"/>
      <c r="S15" s="103">
        <v>107740</v>
      </c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3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82" t="s">
        <v>74</v>
      </c>
      <c r="Q16" s="80"/>
      <c r="R16" s="80"/>
      <c r="S16" s="104">
        <v>20000</v>
      </c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82" t="s">
        <v>75</v>
      </c>
      <c r="Q17" s="80"/>
      <c r="R17" s="80"/>
      <c r="S17" s="104">
        <v>23670</v>
      </c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2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82" t="s">
        <v>76</v>
      </c>
      <c r="Q18" s="80"/>
      <c r="R18" s="80"/>
      <c r="S18" s="104">
        <v>16720</v>
      </c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82" t="s">
        <v>77</v>
      </c>
      <c r="Q19" s="80"/>
      <c r="R19" s="80"/>
      <c r="S19" s="104">
        <v>33600</v>
      </c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82" t="s">
        <v>78</v>
      </c>
      <c r="Q20" s="80"/>
      <c r="R20" s="80"/>
      <c r="S20" s="104">
        <v>32000</v>
      </c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82" t="s">
        <v>79</v>
      </c>
      <c r="Q21" s="80"/>
      <c r="R21" s="80"/>
      <c r="S21" s="104">
        <v>10000</v>
      </c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 t="s">
        <v>80</v>
      </c>
      <c r="Q22" s="80"/>
      <c r="R22" s="80"/>
      <c r="S22" s="104">
        <v>50000</v>
      </c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28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1000000</v>
      </c>
      <c r="D25" s="54">
        <f>SUM(D8:D24)</f>
        <v>100000</v>
      </c>
      <c r="E25" s="55"/>
      <c r="F25" s="55"/>
      <c r="G25" s="55"/>
      <c r="H25" s="53" t="s">
        <v>56</v>
      </c>
      <c r="I25" s="69">
        <f t="shared" ref="I25:N25" si="0">SUM(I8:I24)</f>
        <v>80000</v>
      </c>
      <c r="J25" s="55"/>
      <c r="K25" s="69">
        <f>SUM(K8:K17)</f>
        <v>114588.76</v>
      </c>
      <c r="L25" s="69">
        <f t="shared" si="0"/>
        <v>450</v>
      </c>
      <c r="M25" s="53" t="s">
        <v>56</v>
      </c>
      <c r="N25" s="69">
        <f t="shared" si="0"/>
        <v>0</v>
      </c>
      <c r="O25" s="53" t="s">
        <v>56</v>
      </c>
      <c r="P25" s="53" t="s">
        <v>56</v>
      </c>
      <c r="Q25" s="53"/>
      <c r="R25" s="53"/>
      <c r="S25" s="69">
        <f>SUM(S8:S24)</f>
        <v>998691.24</v>
      </c>
      <c r="T25" s="106">
        <f>D25+C25-S25-I25-K25-L25-N25</f>
        <v>-93730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293730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f>S15+S16+S17+S18+S19+S20+S21+S22</f>
        <v>293730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89">
        <f>N26</f>
        <v>293730</v>
      </c>
      <c r="O27" s="90"/>
      <c r="P27" s="90"/>
      <c r="Q27" s="90"/>
      <c r="R27" s="90"/>
      <c r="S27" s="90"/>
      <c r="T27" s="108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第一次</vt:lpstr>
      <vt:lpstr>第二次</vt:lpstr>
      <vt:lpstr>2-1</vt:lpstr>
      <vt:lpstr>2-2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2021-12-17T01:42:01Z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83F2D2C8CD694925BB85E8A5DA62605D</vt:lpwstr>
  </property>
</Properties>
</file>