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5"/>
  </bookViews>
  <sheets>
    <sheet name="1-1" sheetId="10" r:id="rId1"/>
    <sheet name="1-2" sheetId="11" r:id="rId2"/>
    <sheet name="1-3" sheetId="12" r:id="rId3"/>
    <sheet name="2-1" sheetId="14" r:id="rId4"/>
    <sheet name="3-1" sheetId="15" r:id="rId5"/>
    <sheet name="4-1" sheetId="16" r:id="rId6"/>
  </sheets>
  <calcPr calcId="144525"/>
</workbook>
</file>

<file path=xl/sharedStrings.xml><?xml version="1.0" encoding="utf-8"?>
<sst xmlns="http://schemas.openxmlformats.org/spreadsheetml/2006/main" count="518" uniqueCount="75">
  <si>
    <t xml:space="preserve">工程款支付证书 </t>
  </si>
  <si>
    <t>工程名称</t>
  </si>
  <si>
    <t>庐江县冶父山镇2020年乡村道路（栖凤岭村、石山社区）绿化工程</t>
  </si>
  <si>
    <t>建设单位</t>
  </si>
  <si>
    <t>ERP编号</t>
  </si>
  <si>
    <t>档案编号</t>
  </si>
  <si>
    <t>2020003</t>
  </si>
  <si>
    <t>合同金额</t>
  </si>
  <si>
    <t>中标时间</t>
  </si>
  <si>
    <t>2020.3.12</t>
  </si>
  <si>
    <t>已提供工程资料</t>
  </si>
  <si>
    <t>中标通知书、施工合同、投资协议、竣工报告、审计报告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</si>
  <si>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</si>
  <si>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</si>
  <si>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</si>
  <si>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</si>
  <si>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</si>
  <si>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</si>
  <si>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</si>
  <si>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</si>
  <si>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</si>
  <si>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何昌宝13856572075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</si>
  <si>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</si>
  <si>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</si>
  <si>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</si>
  <si>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</si>
  <si>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</si>
  <si>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</si>
  <si>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</si>
  <si>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</si>
  <si>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</si>
  <si>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</si>
  <si>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</si>
  <si>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</si>
  <si>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</si>
  <si>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</si>
  <si>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</si>
  <si>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</si>
  <si>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</si>
  <si>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</si>
  <si>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</si>
  <si>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</si>
  <si>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</si>
  <si>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</si>
  <si>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</si>
  <si>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</si>
  <si>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</si>
  <si>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</si>
  <si>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</si>
  <si>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</si>
  <si>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</si>
  <si>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</si>
  <si>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</si>
  <si>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175 257 190 682</t>
  </si>
  <si>
    <t>含1个点企税</t>
  </si>
  <si>
    <t>转账费</t>
  </si>
  <si>
    <t>常州市诚信苗木专业合作社-苗木
开户行：江苏江南农村商业银行股份有限公司
账号：8420 1208 0120 4000 0000 028</t>
  </si>
  <si>
    <t>清单编制费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</si>
  <si>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</si>
  <si>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</si>
  <si>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</si>
  <si>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</si>
  <si>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</si>
  <si>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</si>
  <si>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</si>
  <si>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</si>
  <si>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贰拾伍万伍仟元整</t>
  </si>
  <si>
    <t>许迎春-机械
开户韩：工商银行庐江四牌楼支行
账号：6222 0313 0200 3395 768</t>
  </si>
  <si>
    <t>熊伟-报销差旅费
开户行：徽商银行太湖支行(安庆市太湖县)
账号：6217 7511 1600 0095 801</t>
  </si>
  <si>
    <t>徽行</t>
  </si>
  <si>
    <t>5206 8432 3131 0000 02</t>
  </si>
  <si>
    <t>税金</t>
  </si>
  <si>
    <t>本地2%增值税1155.96，附加138.72，水利基金34.68，印花税18.9</t>
  </si>
  <si>
    <t>熊伟和张海峰工资</t>
  </si>
  <si>
    <t>全部管理费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</si>
</sst>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/m/d;@"/>
    <numFmt numFmtId="178" formatCode="#,##0.00_ "/>
    <numFmt numFmtId="179" formatCode="yyyy&quot;年&quot;m&quot;月&quot;d&quot;日&quot;;@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18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30" fillId="13" borderId="12" applyNumberFormat="0" applyAlignment="0" applyProtection="0">
      <alignment vertical="center"/>
    </xf>
    <xf numFmtId="0" fontId="31" fillId="14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>
      <alignment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6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8" fontId="5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4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76" fontId="8" fillId="2" borderId="2" xfId="4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8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4" xfId="50" applyNumberFormat="1" applyFont="1" applyFill="1" applyBorder="1" applyAlignment="1" applyProtection="1">
      <alignment horizontal="right" vertical="center" shrinkToFit="1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8" fontId="12" fillId="2" borderId="3" xfId="50" applyNumberFormat="1" applyFont="1" applyFill="1" applyBorder="1" applyAlignment="1" applyProtection="1">
      <alignment horizontal="center" vertical="center" shrinkToFit="1"/>
    </xf>
    <xf numFmtId="178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6" fontId="1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6" fontId="0" fillId="2" borderId="2" xfId="0" applyNumberFormat="1" applyFont="1" applyFill="1" applyBorder="1" applyAlignment="1">
      <alignment vertical="center"/>
    </xf>
    <xf numFmtId="10" fontId="7" fillId="0" borderId="2" xfId="0" applyNumberFormat="1" applyFont="1" applyFill="1" applyBorder="1" applyAlignment="1">
      <alignment vertical="center" wrapText="1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0" applyNumberFormat="1" applyFont="1" applyFill="1" applyBorder="1" applyAlignment="1">
      <alignment vertical="center"/>
    </xf>
    <xf numFmtId="10" fontId="7" fillId="0" borderId="2" xfId="0" applyNumberFormat="1" applyFont="1" applyFill="1" applyBorder="1" applyAlignment="1">
      <alignment vertical="center"/>
    </xf>
    <xf numFmtId="176" fontId="8" fillId="2" borderId="2" xfId="50" applyNumberFormat="1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right" vertical="center"/>
    </xf>
    <xf numFmtId="178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horizontal="left" vertical="center" wrapText="1" shrinkToFit="1"/>
    </xf>
    <xf numFmtId="180" fontId="8" fillId="2" borderId="2" xfId="19" applyNumberFormat="1" applyFont="1" applyFill="1" applyBorder="1" applyAlignment="1" applyProtection="1">
      <alignment horizontal="center" vertical="center" wrapText="1"/>
    </xf>
    <xf numFmtId="179" fontId="7" fillId="0" borderId="6" xfId="0" applyNumberFormat="1" applyFont="1" applyFill="1" applyBorder="1" applyAlignment="1">
      <alignment horizontal="center" vertical="center"/>
    </xf>
    <xf numFmtId="178" fontId="8" fillId="2" borderId="2" xfId="50" applyNumberFormat="1" applyFont="1" applyFill="1" applyBorder="1" applyAlignment="1" applyProtection="1">
      <alignment vertical="center" shrinkToFit="1"/>
    </xf>
    <xf numFmtId="179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left" vertical="center" wrapTex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vertical="center"/>
    </xf>
    <xf numFmtId="182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2" xfId="50" applyNumberFormat="1" applyFont="1" applyFill="1" applyBorder="1" applyAlignment="1" applyProtection="1">
      <alignment vertical="center" wrapText="1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82" fontId="8" fillId="2" borderId="2" xfId="50" applyNumberFormat="1" applyFont="1" applyFill="1" applyBorder="1" applyAlignment="1" applyProtection="1">
      <alignment vertical="center" shrinkToFi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9" name="图片 8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7825105" cy="481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2" name="图片 1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7825105" cy="481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2" name="图片 1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442960"/>
          <a:ext cx="7825105" cy="4810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</xdr:colOff>
      <xdr:row>26</xdr:row>
      <xdr:rowOff>38100</xdr:rowOff>
    </xdr:from>
    <xdr:to>
      <xdr:col>5</xdr:col>
      <xdr:colOff>744855</xdr:colOff>
      <xdr:row>57</xdr:row>
      <xdr:rowOff>47625</xdr:rowOff>
    </xdr:to>
    <xdr:pic>
      <xdr:nvPicPr>
        <xdr:cNvPr id="3" name="图片 2" descr="F{DVYE(GSX2)DYZ3Q554E9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" y="8004810"/>
          <a:ext cx="6035675" cy="5324475"/>
        </a:xfrm>
        <a:prstGeom prst="rect">
          <a:avLst/>
        </a:prstGeom>
      </xdr:spPr>
    </xdr:pic>
    <xdr:clientData/>
  </xdr:twoCellAnchor>
  <xdr:twoCellAnchor editAs="oneCell">
    <xdr:from>
      <xdr:col>8</xdr:col>
      <xdr:colOff>161925</xdr:colOff>
      <xdr:row>12</xdr:row>
      <xdr:rowOff>9525</xdr:rowOff>
    </xdr:from>
    <xdr:to>
      <xdr:col>13</xdr:col>
      <xdr:colOff>777240</xdr:colOff>
      <xdr:row>13</xdr:row>
      <xdr:rowOff>257175</xdr:rowOff>
    </xdr:to>
    <xdr:pic>
      <xdr:nvPicPr>
        <xdr:cNvPr id="4" name="图片 3" descr="ZP0LUO%946AOS}%L6$`M54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12505" y="5398135"/>
          <a:ext cx="4323715" cy="7810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123825</xdr:colOff>
      <xdr:row>11</xdr:row>
      <xdr:rowOff>434340</xdr:rowOff>
    </xdr:from>
    <xdr:to>
      <xdr:col>12</xdr:col>
      <xdr:colOff>607060</xdr:colOff>
      <xdr:row>12</xdr:row>
      <xdr:rowOff>526415</xdr:rowOff>
    </xdr:to>
    <xdr:pic>
      <xdr:nvPicPr>
        <xdr:cNvPr id="3" name="图片 2" descr="ZP0LUO%946AOS}%L6$`M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4405" y="5289550"/>
          <a:ext cx="3455035" cy="6254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26</xdr:row>
      <xdr:rowOff>66675</xdr:rowOff>
    </xdr:from>
    <xdr:to>
      <xdr:col>5</xdr:col>
      <xdr:colOff>676910</xdr:colOff>
      <xdr:row>56</xdr:row>
      <xdr:rowOff>142875</xdr:rowOff>
    </xdr:to>
    <xdr:pic>
      <xdr:nvPicPr>
        <xdr:cNvPr id="4" name="图片 3" descr="D@IZYP}W`O(5M%RAY6715K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132185"/>
          <a:ext cx="5969000" cy="52197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123825</xdr:colOff>
      <xdr:row>11</xdr:row>
      <xdr:rowOff>434340</xdr:rowOff>
    </xdr:from>
    <xdr:to>
      <xdr:col>12</xdr:col>
      <xdr:colOff>607060</xdr:colOff>
      <xdr:row>12</xdr:row>
      <xdr:rowOff>526415</xdr:rowOff>
    </xdr:to>
    <xdr:pic>
      <xdr:nvPicPr>
        <xdr:cNvPr id="2" name="图片 1" descr="ZP0LUO%946AOS}%L6$`M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4405" y="5289550"/>
          <a:ext cx="3455035" cy="6254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22</xdr:row>
      <xdr:rowOff>76200</xdr:rowOff>
    </xdr:from>
    <xdr:to>
      <xdr:col>6</xdr:col>
      <xdr:colOff>1210310</xdr:colOff>
      <xdr:row>52</xdr:row>
      <xdr:rowOff>114300</xdr:rowOff>
    </xdr:to>
    <xdr:pic>
      <xdr:nvPicPr>
        <xdr:cNvPr id="4" name="图片 3" descr="UF)39C17L[0`MXV0~_Y$EN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9719310"/>
          <a:ext cx="7958455" cy="518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44">
        <v>1</v>
      </c>
      <c r="B8" s="123">
        <v>44095</v>
      </c>
      <c r="C8" s="46">
        <v>377595</v>
      </c>
      <c r="D8" s="70"/>
      <c r="E8" s="40" t="s">
        <v>52</v>
      </c>
      <c r="F8" s="41" t="s">
        <v>53</v>
      </c>
      <c r="G8" s="70"/>
      <c r="H8" s="109">
        <v>0.15</v>
      </c>
      <c r="I8" s="70">
        <f>C8*H8</f>
        <v>56639.25</v>
      </c>
      <c r="J8" s="48" t="s">
        <v>54</v>
      </c>
      <c r="K8" s="44">
        <v>0</v>
      </c>
      <c r="L8" s="44"/>
      <c r="M8" s="70">
        <v>100</v>
      </c>
      <c r="N8" s="72" t="s">
        <v>55</v>
      </c>
      <c r="O8" s="119"/>
      <c r="P8" s="100"/>
      <c r="Q8" s="120" t="s">
        <v>56</v>
      </c>
      <c r="R8" s="100">
        <v>850000</v>
      </c>
      <c r="S8" s="100"/>
      <c r="T8" s="121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4"/>
      <c r="B9" s="123"/>
      <c r="C9" s="127"/>
      <c r="D9" s="124"/>
      <c r="E9" s="40"/>
      <c r="F9" s="40"/>
      <c r="G9" s="111"/>
      <c r="H9" s="109"/>
      <c r="I9" s="70"/>
      <c r="J9" s="48"/>
      <c r="K9" s="118"/>
      <c r="L9" s="118"/>
      <c r="M9" s="70">
        <v>17154</v>
      </c>
      <c r="N9" s="72" t="s">
        <v>57</v>
      </c>
      <c r="O9" s="119"/>
      <c r="P9" s="100"/>
      <c r="Q9" s="120"/>
      <c r="R9" s="100"/>
      <c r="S9" s="100"/>
      <c r="T9" s="121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4"/>
      <c r="B10" s="123"/>
      <c r="C10" s="46"/>
      <c r="D10" s="124"/>
      <c r="E10" s="40"/>
      <c r="F10" s="40"/>
      <c r="G10" s="111"/>
      <c r="H10" s="109"/>
      <c r="I10" s="70"/>
      <c r="J10" s="108"/>
      <c r="K10" s="44"/>
      <c r="L10" s="44"/>
      <c r="M10" s="70"/>
      <c r="N10" s="72"/>
      <c r="O10" s="119"/>
      <c r="P10" s="100"/>
      <c r="Q10" s="120"/>
      <c r="R10" s="100"/>
      <c r="S10" s="100"/>
      <c r="T10" s="121"/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4"/>
      <c r="B11" s="123"/>
      <c r="C11" s="127"/>
      <c r="D11" s="124"/>
      <c r="E11" s="40"/>
      <c r="F11" s="40"/>
      <c r="G11" s="108"/>
      <c r="H11" s="109"/>
      <c r="I11" s="70"/>
      <c r="J11" s="48"/>
      <c r="K11" s="118"/>
      <c r="L11" s="118"/>
      <c r="M11" s="70"/>
      <c r="N11" s="72"/>
      <c r="O11" s="128"/>
      <c r="P11" s="126"/>
      <c r="Q11" s="120"/>
      <c r="R11" s="100"/>
      <c r="S11" s="100"/>
      <c r="T11" s="121"/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4"/>
      <c r="B12" s="123"/>
      <c r="C12" s="46"/>
      <c r="D12" s="124"/>
      <c r="E12" s="41"/>
      <c r="F12" s="40"/>
      <c r="G12" s="108"/>
      <c r="H12" s="109"/>
      <c r="I12" s="70"/>
      <c r="J12" s="108"/>
      <c r="K12" s="44"/>
      <c r="L12" s="44"/>
      <c r="M12" s="70"/>
      <c r="N12" s="72"/>
      <c r="O12" s="119"/>
      <c r="P12" s="100"/>
      <c r="Q12" s="120"/>
      <c r="R12" s="100"/>
      <c r="S12" s="100"/>
      <c r="T12" s="121"/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3"/>
      <c r="B13" s="21"/>
      <c r="C13" s="34"/>
      <c r="D13" s="27"/>
      <c r="E13" s="24"/>
      <c r="F13" s="24"/>
      <c r="G13" s="29"/>
      <c r="H13" s="26"/>
      <c r="I13" s="23"/>
      <c r="J13" s="29"/>
      <c r="K13" s="66"/>
      <c r="L13" s="66"/>
      <c r="M13" s="23"/>
      <c r="N13" s="64"/>
      <c r="O13" s="69"/>
      <c r="P13" s="68"/>
      <c r="Q13" s="93"/>
      <c r="R13" s="9"/>
      <c r="S13" s="9"/>
      <c r="T13" s="94"/>
      <c r="U13" s="6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3"/>
      <c r="B14" s="30"/>
      <c r="C14" s="34"/>
      <c r="D14" s="27"/>
      <c r="E14" s="24"/>
      <c r="F14" s="24"/>
      <c r="G14" s="29"/>
      <c r="H14" s="26"/>
      <c r="I14" s="23"/>
      <c r="J14" s="29"/>
      <c r="K14" s="33"/>
      <c r="L14" s="33"/>
      <c r="M14" s="23"/>
      <c r="N14" s="64"/>
      <c r="O14" s="65"/>
      <c r="P14" s="9"/>
      <c r="Q14" s="97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4"/>
      <c r="B15" s="37"/>
      <c r="C15" s="46"/>
      <c r="D15" s="107"/>
      <c r="E15" s="40"/>
      <c r="F15" s="40"/>
      <c r="G15" s="108"/>
      <c r="H15" s="109"/>
      <c r="I15" s="70"/>
      <c r="J15" s="108"/>
      <c r="K15" s="118"/>
      <c r="L15" s="118"/>
      <c r="M15" s="70"/>
      <c r="N15" s="72"/>
      <c r="O15" s="119"/>
      <c r="P15" s="100"/>
      <c r="Q15" s="120"/>
      <c r="R15" s="100"/>
      <c r="S15" s="100"/>
      <c r="T15" s="121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110"/>
      <c r="C16" s="46"/>
      <c r="D16" s="39"/>
      <c r="E16" s="40"/>
      <c r="F16" s="40"/>
      <c r="G16" s="111"/>
      <c r="H16" s="109"/>
      <c r="I16" s="70"/>
      <c r="J16" s="70"/>
      <c r="K16" s="44"/>
      <c r="L16" s="44"/>
      <c r="M16" s="70"/>
      <c r="N16" s="72"/>
      <c r="O16" s="70"/>
      <c r="P16" s="72"/>
      <c r="Q16" s="102"/>
      <c r="R16" s="100"/>
      <c r="S16" s="100"/>
      <c r="T16" s="101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112"/>
      <c r="C17" s="34"/>
      <c r="D17" s="35"/>
      <c r="E17" s="63"/>
      <c r="F17" s="113"/>
      <c r="G17" s="114"/>
      <c r="H17" s="115"/>
      <c r="I17" s="23"/>
      <c r="J17" s="23"/>
      <c r="K17" s="23"/>
      <c r="L17" s="23"/>
      <c r="M17" s="23"/>
      <c r="N17" s="64"/>
      <c r="O17" s="23"/>
      <c r="P17" s="64"/>
      <c r="Q17" s="97"/>
      <c r="R17" s="9"/>
      <c r="S17" s="9"/>
      <c r="T17" s="98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112"/>
      <c r="C18" s="34"/>
      <c r="D18" s="35"/>
      <c r="E18" s="24"/>
      <c r="F18" s="24"/>
      <c r="G18" s="114"/>
      <c r="H18" s="116"/>
      <c r="I18" s="23"/>
      <c r="J18" s="23"/>
      <c r="K18" s="63"/>
      <c r="L18" s="63"/>
      <c r="M18" s="23"/>
      <c r="N18" s="64"/>
      <c r="O18" s="23"/>
      <c r="P18" s="64"/>
      <c r="Q18" s="97"/>
      <c r="R18" s="9"/>
      <c r="S18" s="9"/>
      <c r="T18" s="98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112"/>
      <c r="C19" s="117"/>
      <c r="D19" s="35"/>
      <c r="E19" s="63"/>
      <c r="F19" s="113"/>
      <c r="G19" s="114"/>
      <c r="H19" s="115"/>
      <c r="I19" s="23"/>
      <c r="J19" s="23"/>
      <c r="K19" s="23"/>
      <c r="L19" s="23"/>
      <c r="M19" s="23"/>
      <c r="N19" s="64"/>
      <c r="O19" s="23"/>
      <c r="P19" s="64"/>
      <c r="Q19" s="95"/>
      <c r="R19" s="9"/>
      <c r="S19" s="9"/>
      <c r="T19" s="98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112"/>
      <c r="C20" s="34"/>
      <c r="D20" s="35"/>
      <c r="E20" s="24"/>
      <c r="F20" s="24"/>
      <c r="G20" s="114"/>
      <c r="H20" s="116"/>
      <c r="I20" s="23"/>
      <c r="J20" s="23"/>
      <c r="K20" s="23"/>
      <c r="L20" s="23"/>
      <c r="M20" s="23"/>
      <c r="N20" s="64"/>
      <c r="O20" s="23"/>
      <c r="P20" s="64"/>
      <c r="Q20" s="95"/>
      <c r="R20" s="9"/>
      <c r="S20" s="9"/>
      <c r="T20" s="98"/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112"/>
      <c r="C21" s="34"/>
      <c r="D21" s="35"/>
      <c r="E21" s="24"/>
      <c r="F21" s="24"/>
      <c r="G21" s="114"/>
      <c r="H21" s="116"/>
      <c r="I21" s="23"/>
      <c r="J21" s="23"/>
      <c r="K21" s="23"/>
      <c r="L21" s="23"/>
      <c r="M21" s="23"/>
      <c r="N21" s="64"/>
      <c r="O21" s="23"/>
      <c r="P21" s="64"/>
      <c r="Q21" s="95"/>
      <c r="R21" s="9"/>
      <c r="S21" s="9"/>
      <c r="T21" s="98"/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4"/>
      <c r="B22" s="45"/>
      <c r="C22" s="46"/>
      <c r="D22" s="39"/>
      <c r="E22" s="40"/>
      <c r="F22" s="40"/>
      <c r="G22" s="42"/>
      <c r="H22" s="43"/>
      <c r="I22" s="70"/>
      <c r="J22" s="70"/>
      <c r="K22" s="70"/>
      <c r="L22" s="70"/>
      <c r="M22" s="70"/>
      <c r="N22" s="72"/>
      <c r="O22" s="70"/>
      <c r="P22" s="72"/>
      <c r="Q22" s="99"/>
      <c r="R22" s="100"/>
      <c r="S22" s="100"/>
      <c r="T22" s="101"/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4"/>
      <c r="B23" s="45"/>
      <c r="C23" s="46"/>
      <c r="D23" s="39"/>
      <c r="E23" s="40"/>
      <c r="F23" s="40"/>
      <c r="G23" s="42"/>
      <c r="H23" s="43"/>
      <c r="I23" s="70"/>
      <c r="J23" s="70"/>
      <c r="K23" s="70"/>
      <c r="L23" s="70"/>
      <c r="M23" s="70"/>
      <c r="N23" s="72"/>
      <c r="O23" s="70"/>
      <c r="P23" s="72"/>
      <c r="Q23" s="99"/>
      <c r="R23" s="100"/>
      <c r="S23" s="100"/>
      <c r="T23" s="101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4"/>
      <c r="B24" s="45"/>
      <c r="C24" s="46"/>
      <c r="D24" s="39"/>
      <c r="E24" s="40"/>
      <c r="F24" s="40"/>
      <c r="G24" s="42"/>
      <c r="H24" s="43"/>
      <c r="I24" s="70"/>
      <c r="J24" s="70"/>
      <c r="K24" s="70"/>
      <c r="L24" s="70"/>
      <c r="M24" s="70"/>
      <c r="N24" s="72"/>
      <c r="O24" s="70"/>
      <c r="P24" s="72"/>
      <c r="Q24" s="99"/>
      <c r="R24" s="100"/>
      <c r="S24" s="100"/>
      <c r="T24" s="101"/>
      <c r="U24" s="10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1">
        <f>SUM(C8:C24)</f>
        <v>377595</v>
      </c>
      <c r="D25" s="52">
        <f>SUM(D8:D24)</f>
        <v>0</v>
      </c>
      <c r="E25" s="53"/>
      <c r="F25" s="53"/>
      <c r="G25" s="53"/>
      <c r="H25" s="51" t="s">
        <v>59</v>
      </c>
      <c r="I25" s="65">
        <f>SUM(I8:I24)</f>
        <v>56639.25</v>
      </c>
      <c r="J25" s="53"/>
      <c r="K25" s="65">
        <f>SUM(K8:K17)</f>
        <v>0</v>
      </c>
      <c r="L25" s="65"/>
      <c r="M25" s="65">
        <f>SUM(M8:M24)</f>
        <v>17254</v>
      </c>
      <c r="N25" s="51" t="s">
        <v>59</v>
      </c>
      <c r="O25" s="65">
        <f>SUM(O8:O24)</f>
        <v>0</v>
      </c>
      <c r="P25" s="51" t="s">
        <v>59</v>
      </c>
      <c r="Q25" s="51" t="s">
        <v>59</v>
      </c>
      <c r="R25" s="51"/>
      <c r="S25" s="51"/>
      <c r="T25" s="65">
        <f>SUM(T8:T24)</f>
        <v>255000</v>
      </c>
      <c r="U25" s="104">
        <f>D25+C25-T25-I25-K25-M25-O25</f>
        <v>48701.75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60</v>
      </c>
      <c r="B26" s="54"/>
      <c r="C26" s="54" t="s">
        <v>61</v>
      </c>
      <c r="D26" s="54"/>
      <c r="E26" s="54"/>
      <c r="F26" s="55">
        <f>O26</f>
        <v>255000</v>
      </c>
      <c r="G26" s="56"/>
      <c r="H26" s="57" t="s">
        <v>62</v>
      </c>
      <c r="I26" s="73"/>
      <c r="J26" s="73"/>
      <c r="K26" s="73"/>
      <c r="L26" s="73"/>
      <c r="M26" s="74"/>
      <c r="N26" s="54" t="s">
        <v>63</v>
      </c>
      <c r="O26" s="75">
        <v>255000</v>
      </c>
      <c r="P26" s="76"/>
      <c r="Q26" s="76"/>
      <c r="R26" s="76"/>
      <c r="S26" s="76"/>
      <c r="T26" s="76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64</v>
      </c>
      <c r="D27" s="54"/>
      <c r="E27" s="54"/>
      <c r="F27" s="55">
        <v>0</v>
      </c>
      <c r="G27" s="56"/>
      <c r="H27" s="58"/>
      <c r="I27" s="77"/>
      <c r="J27" s="77"/>
      <c r="K27" s="77"/>
      <c r="L27" s="77"/>
      <c r="M27" s="78"/>
      <c r="N27" s="54" t="s">
        <v>65</v>
      </c>
      <c r="O27" s="129" t="s">
        <v>66</v>
      </c>
      <c r="P27" s="130"/>
      <c r="Q27" s="130"/>
      <c r="R27" s="130"/>
      <c r="S27" s="130"/>
      <c r="T27" s="130"/>
      <c r="U27" s="13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3">
        <v>1</v>
      </c>
      <c r="B8" s="21">
        <v>44095</v>
      </c>
      <c r="C8" s="34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63" t="s">
        <v>54</v>
      </c>
      <c r="K8" s="33">
        <v>0</v>
      </c>
      <c r="L8" s="33"/>
      <c r="M8" s="23">
        <v>100</v>
      </c>
      <c r="N8" s="64" t="s">
        <v>55</v>
      </c>
      <c r="O8" s="65"/>
      <c r="P8" s="9"/>
      <c r="Q8" s="93" t="s">
        <v>56</v>
      </c>
      <c r="R8" s="9">
        <v>850000</v>
      </c>
      <c r="S8" s="9">
        <v>377595</v>
      </c>
      <c r="T8" s="94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3"/>
      <c r="B9" s="21"/>
      <c r="C9" s="122"/>
      <c r="D9" s="27"/>
      <c r="E9" s="24"/>
      <c r="F9" s="24"/>
      <c r="G9" s="28"/>
      <c r="H9" s="26"/>
      <c r="I9" s="23"/>
      <c r="J9" s="63"/>
      <c r="K9" s="66"/>
      <c r="L9" s="66"/>
      <c r="M9" s="23">
        <v>17154</v>
      </c>
      <c r="N9" s="64" t="s">
        <v>57</v>
      </c>
      <c r="O9" s="65"/>
      <c r="P9" s="9"/>
      <c r="Q9" s="93"/>
      <c r="R9" s="9"/>
      <c r="S9" s="9"/>
      <c r="T9" s="94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4">
        <v>2</v>
      </c>
      <c r="B10" s="123">
        <v>44104</v>
      </c>
      <c r="C10" s="46"/>
      <c r="D10" s="124"/>
      <c r="E10" s="40"/>
      <c r="F10" s="40"/>
      <c r="G10" s="111"/>
      <c r="H10" s="109"/>
      <c r="I10" s="70"/>
      <c r="J10" s="108"/>
      <c r="K10" s="44"/>
      <c r="L10" s="44"/>
      <c r="M10" s="70">
        <v>50</v>
      </c>
      <c r="N10" s="72" t="s">
        <v>55</v>
      </c>
      <c r="O10" s="119"/>
      <c r="P10" s="100"/>
      <c r="Q10" s="120" t="s">
        <v>67</v>
      </c>
      <c r="R10" s="100">
        <v>65016</v>
      </c>
      <c r="S10" s="100">
        <v>65016</v>
      </c>
      <c r="T10" s="121">
        <v>19504.8</v>
      </c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4"/>
      <c r="B11" s="123"/>
      <c r="C11" s="127"/>
      <c r="D11" s="124"/>
      <c r="E11" s="40"/>
      <c r="F11" s="40"/>
      <c r="G11" s="108"/>
      <c r="H11" s="109"/>
      <c r="I11" s="70"/>
      <c r="J11" s="48"/>
      <c r="K11" s="118"/>
      <c r="L11" s="118"/>
      <c r="M11" s="70"/>
      <c r="N11" s="72"/>
      <c r="O11" s="128"/>
      <c r="P11" s="126"/>
      <c r="Q11" s="120"/>
      <c r="R11" s="100"/>
      <c r="S11" s="100"/>
      <c r="T11" s="121"/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4"/>
      <c r="B12" s="123"/>
      <c r="C12" s="46"/>
      <c r="D12" s="124"/>
      <c r="E12" s="41"/>
      <c r="F12" s="40"/>
      <c r="G12" s="108"/>
      <c r="H12" s="109"/>
      <c r="I12" s="70"/>
      <c r="J12" s="108"/>
      <c r="K12" s="44"/>
      <c r="L12" s="44"/>
      <c r="M12" s="70"/>
      <c r="N12" s="72"/>
      <c r="O12" s="119"/>
      <c r="P12" s="100"/>
      <c r="Q12" s="120"/>
      <c r="R12" s="100"/>
      <c r="S12" s="100"/>
      <c r="T12" s="121"/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3"/>
      <c r="B13" s="21"/>
      <c r="C13" s="34"/>
      <c r="D13" s="27"/>
      <c r="E13" s="24"/>
      <c r="F13" s="24"/>
      <c r="G13" s="29"/>
      <c r="H13" s="26"/>
      <c r="I13" s="23"/>
      <c r="J13" s="29"/>
      <c r="K13" s="66"/>
      <c r="L13" s="66"/>
      <c r="M13" s="23"/>
      <c r="N13" s="64"/>
      <c r="O13" s="69"/>
      <c r="P13" s="68"/>
      <c r="Q13" s="93"/>
      <c r="R13" s="9"/>
      <c r="S13" s="9"/>
      <c r="T13" s="94"/>
      <c r="U13" s="6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3"/>
      <c r="B14" s="30"/>
      <c r="C14" s="34"/>
      <c r="D14" s="27"/>
      <c r="E14" s="24"/>
      <c r="F14" s="24"/>
      <c r="G14" s="29"/>
      <c r="H14" s="26"/>
      <c r="I14" s="23"/>
      <c r="J14" s="29"/>
      <c r="K14" s="33"/>
      <c r="L14" s="33"/>
      <c r="M14" s="23"/>
      <c r="N14" s="64"/>
      <c r="O14" s="65"/>
      <c r="P14" s="9"/>
      <c r="Q14" s="97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4"/>
      <c r="B15" s="37"/>
      <c r="C15" s="46"/>
      <c r="D15" s="107"/>
      <c r="E15" s="40"/>
      <c r="F15" s="40"/>
      <c r="G15" s="108"/>
      <c r="H15" s="109"/>
      <c r="I15" s="70"/>
      <c r="J15" s="108"/>
      <c r="K15" s="118"/>
      <c r="L15" s="118"/>
      <c r="M15" s="70"/>
      <c r="N15" s="72"/>
      <c r="O15" s="119"/>
      <c r="P15" s="100"/>
      <c r="Q15" s="120"/>
      <c r="R15" s="100"/>
      <c r="S15" s="100"/>
      <c r="T15" s="121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110"/>
      <c r="C16" s="46"/>
      <c r="D16" s="39"/>
      <c r="E16" s="40"/>
      <c r="F16" s="40"/>
      <c r="G16" s="111"/>
      <c r="H16" s="109"/>
      <c r="I16" s="70"/>
      <c r="J16" s="70"/>
      <c r="K16" s="44"/>
      <c r="L16" s="44"/>
      <c r="M16" s="70"/>
      <c r="N16" s="72"/>
      <c r="O16" s="70"/>
      <c r="P16" s="72"/>
      <c r="Q16" s="102"/>
      <c r="R16" s="100"/>
      <c r="S16" s="100"/>
      <c r="T16" s="101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112"/>
      <c r="C17" s="34"/>
      <c r="D17" s="35"/>
      <c r="E17" s="63"/>
      <c r="F17" s="113"/>
      <c r="G17" s="114"/>
      <c r="H17" s="115"/>
      <c r="I17" s="23"/>
      <c r="J17" s="23"/>
      <c r="K17" s="23"/>
      <c r="L17" s="23"/>
      <c r="M17" s="23"/>
      <c r="N17" s="64"/>
      <c r="O17" s="23"/>
      <c r="P17" s="64"/>
      <c r="Q17" s="97"/>
      <c r="R17" s="9"/>
      <c r="S17" s="9"/>
      <c r="T17" s="98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112"/>
      <c r="C18" s="34"/>
      <c r="D18" s="35"/>
      <c r="E18" s="24"/>
      <c r="F18" s="24"/>
      <c r="G18" s="114"/>
      <c r="H18" s="116"/>
      <c r="I18" s="23"/>
      <c r="J18" s="23"/>
      <c r="K18" s="63"/>
      <c r="L18" s="63"/>
      <c r="M18" s="23"/>
      <c r="N18" s="64"/>
      <c r="O18" s="23"/>
      <c r="P18" s="64"/>
      <c r="Q18" s="97"/>
      <c r="R18" s="9"/>
      <c r="S18" s="9"/>
      <c r="T18" s="98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112"/>
      <c r="C19" s="117"/>
      <c r="D19" s="35"/>
      <c r="E19" s="63"/>
      <c r="F19" s="113"/>
      <c r="G19" s="114"/>
      <c r="H19" s="115"/>
      <c r="I19" s="23"/>
      <c r="J19" s="23"/>
      <c r="K19" s="23"/>
      <c r="L19" s="23"/>
      <c r="M19" s="23"/>
      <c r="N19" s="64"/>
      <c r="O19" s="23"/>
      <c r="P19" s="64"/>
      <c r="Q19" s="95"/>
      <c r="R19" s="9"/>
      <c r="S19" s="9"/>
      <c r="T19" s="98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112"/>
      <c r="C20" s="34"/>
      <c r="D20" s="35"/>
      <c r="E20" s="24"/>
      <c r="F20" s="24"/>
      <c r="G20" s="114"/>
      <c r="H20" s="116"/>
      <c r="I20" s="23"/>
      <c r="J20" s="23"/>
      <c r="K20" s="23"/>
      <c r="L20" s="23"/>
      <c r="M20" s="23"/>
      <c r="N20" s="64"/>
      <c r="O20" s="23"/>
      <c r="P20" s="64"/>
      <c r="Q20" s="95"/>
      <c r="R20" s="9"/>
      <c r="S20" s="9"/>
      <c r="T20" s="98"/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112"/>
      <c r="C21" s="34"/>
      <c r="D21" s="35"/>
      <c r="E21" s="24"/>
      <c r="F21" s="24"/>
      <c r="G21" s="114"/>
      <c r="H21" s="116"/>
      <c r="I21" s="23"/>
      <c r="J21" s="23"/>
      <c r="K21" s="23"/>
      <c r="L21" s="23"/>
      <c r="M21" s="23"/>
      <c r="N21" s="64"/>
      <c r="O21" s="23"/>
      <c r="P21" s="64"/>
      <c r="Q21" s="95"/>
      <c r="R21" s="9"/>
      <c r="S21" s="9"/>
      <c r="T21" s="98"/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4"/>
      <c r="B22" s="45"/>
      <c r="C22" s="46"/>
      <c r="D22" s="39"/>
      <c r="E22" s="40"/>
      <c r="F22" s="40"/>
      <c r="G22" s="42"/>
      <c r="H22" s="43"/>
      <c r="I22" s="70"/>
      <c r="J22" s="70"/>
      <c r="K22" s="70"/>
      <c r="L22" s="70"/>
      <c r="M22" s="70"/>
      <c r="N22" s="72"/>
      <c r="O22" s="70"/>
      <c r="P22" s="72"/>
      <c r="Q22" s="99"/>
      <c r="R22" s="100"/>
      <c r="S22" s="100"/>
      <c r="T22" s="101"/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4"/>
      <c r="B23" s="45"/>
      <c r="C23" s="46"/>
      <c r="D23" s="39"/>
      <c r="E23" s="40"/>
      <c r="F23" s="40"/>
      <c r="G23" s="42"/>
      <c r="H23" s="43"/>
      <c r="I23" s="70"/>
      <c r="J23" s="70"/>
      <c r="K23" s="70"/>
      <c r="L23" s="70"/>
      <c r="M23" s="70"/>
      <c r="N23" s="72"/>
      <c r="O23" s="70"/>
      <c r="P23" s="72"/>
      <c r="Q23" s="99"/>
      <c r="R23" s="100"/>
      <c r="S23" s="100"/>
      <c r="T23" s="101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4"/>
      <c r="B24" s="45"/>
      <c r="C24" s="46"/>
      <c r="D24" s="39"/>
      <c r="E24" s="40"/>
      <c r="F24" s="40"/>
      <c r="G24" s="42"/>
      <c r="H24" s="43"/>
      <c r="I24" s="70"/>
      <c r="J24" s="70"/>
      <c r="K24" s="70"/>
      <c r="L24" s="70"/>
      <c r="M24" s="70"/>
      <c r="N24" s="72"/>
      <c r="O24" s="70"/>
      <c r="P24" s="72"/>
      <c r="Q24" s="99"/>
      <c r="R24" s="100"/>
      <c r="S24" s="100"/>
      <c r="T24" s="101"/>
      <c r="U24" s="10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1">
        <f>SUM(C8:C24)</f>
        <v>377595</v>
      </c>
      <c r="D25" s="52">
        <f>SUM(D8:D24)</f>
        <v>0</v>
      </c>
      <c r="E25" s="53"/>
      <c r="F25" s="53"/>
      <c r="G25" s="53"/>
      <c r="H25" s="51" t="s">
        <v>59</v>
      </c>
      <c r="I25" s="65">
        <f>SUM(I8:I24)</f>
        <v>56639.25</v>
      </c>
      <c r="J25" s="53"/>
      <c r="K25" s="65">
        <f>SUM(K8:K17)</f>
        <v>0</v>
      </c>
      <c r="L25" s="65"/>
      <c r="M25" s="65">
        <f>SUM(M8:M24)</f>
        <v>17304</v>
      </c>
      <c r="N25" s="51" t="s">
        <v>59</v>
      </c>
      <c r="O25" s="65">
        <f>SUM(O8:O24)</f>
        <v>0</v>
      </c>
      <c r="P25" s="51" t="s">
        <v>59</v>
      </c>
      <c r="Q25" s="51" t="s">
        <v>59</v>
      </c>
      <c r="R25" s="51"/>
      <c r="S25" s="51"/>
      <c r="T25" s="65">
        <f>SUM(T8:T24)</f>
        <v>274504.8</v>
      </c>
      <c r="U25" s="104">
        <f>D25+C25-T25-I25-K25-M25-O25</f>
        <v>29146.95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60</v>
      </c>
      <c r="B26" s="54"/>
      <c r="C26" s="54" t="s">
        <v>61</v>
      </c>
      <c r="D26" s="54"/>
      <c r="E26" s="54"/>
      <c r="F26" s="55">
        <f>O26</f>
        <v>19504.8</v>
      </c>
      <c r="G26" s="56"/>
      <c r="H26" s="57" t="s">
        <v>62</v>
      </c>
      <c r="I26" s="73"/>
      <c r="J26" s="73"/>
      <c r="K26" s="73"/>
      <c r="L26" s="73"/>
      <c r="M26" s="74"/>
      <c r="N26" s="54" t="s">
        <v>63</v>
      </c>
      <c r="O26" s="75">
        <v>19504.8</v>
      </c>
      <c r="P26" s="76"/>
      <c r="Q26" s="76"/>
      <c r="R26" s="76"/>
      <c r="S26" s="76"/>
      <c r="T26" s="76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64</v>
      </c>
      <c r="D27" s="54"/>
      <c r="E27" s="54"/>
      <c r="F27" s="55">
        <v>0</v>
      </c>
      <c r="G27" s="56"/>
      <c r="H27" s="58"/>
      <c r="I27" s="77"/>
      <c r="J27" s="77"/>
      <c r="K27" s="77"/>
      <c r="L27" s="77"/>
      <c r="M27" s="78"/>
      <c r="N27" s="54" t="s">
        <v>65</v>
      </c>
      <c r="O27" s="79">
        <f>O26</f>
        <v>19504.8</v>
      </c>
      <c r="P27" s="80"/>
      <c r="Q27" s="80"/>
      <c r="R27" s="80"/>
      <c r="S27" s="80"/>
      <c r="T27" s="80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3">
        <v>1</v>
      </c>
      <c r="B8" s="21">
        <v>44095</v>
      </c>
      <c r="C8" s="34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63" t="s">
        <v>54</v>
      </c>
      <c r="K8" s="33">
        <v>0</v>
      </c>
      <c r="L8" s="33"/>
      <c r="M8" s="23">
        <v>100</v>
      </c>
      <c r="N8" s="64" t="s">
        <v>55</v>
      </c>
      <c r="O8" s="65"/>
      <c r="P8" s="9"/>
      <c r="Q8" s="93" t="s">
        <v>56</v>
      </c>
      <c r="R8" s="9">
        <v>850000</v>
      </c>
      <c r="S8" s="9">
        <v>377595</v>
      </c>
      <c r="T8" s="94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3"/>
      <c r="B9" s="21"/>
      <c r="C9" s="122"/>
      <c r="D9" s="27"/>
      <c r="E9" s="24"/>
      <c r="F9" s="24"/>
      <c r="G9" s="28"/>
      <c r="H9" s="26"/>
      <c r="I9" s="23"/>
      <c r="J9" s="63"/>
      <c r="K9" s="66"/>
      <c r="L9" s="66"/>
      <c r="M9" s="23">
        <v>17154</v>
      </c>
      <c r="N9" s="64" t="s">
        <v>57</v>
      </c>
      <c r="O9" s="65"/>
      <c r="P9" s="9"/>
      <c r="Q9" s="93"/>
      <c r="R9" s="9"/>
      <c r="S9" s="9"/>
      <c r="T9" s="94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3">
        <v>2</v>
      </c>
      <c r="B10" s="21">
        <v>44104</v>
      </c>
      <c r="C10" s="34"/>
      <c r="D10" s="27"/>
      <c r="E10" s="24"/>
      <c r="F10" s="24"/>
      <c r="G10" s="28"/>
      <c r="H10" s="26"/>
      <c r="I10" s="23"/>
      <c r="J10" s="29"/>
      <c r="K10" s="33"/>
      <c r="L10" s="33"/>
      <c r="M10" s="23">
        <v>50</v>
      </c>
      <c r="N10" s="64" t="s">
        <v>55</v>
      </c>
      <c r="O10" s="65"/>
      <c r="P10" s="9"/>
      <c r="Q10" s="93" t="s">
        <v>67</v>
      </c>
      <c r="R10" s="9">
        <v>65016</v>
      </c>
      <c r="S10" s="9">
        <v>65016</v>
      </c>
      <c r="T10" s="94">
        <v>19504.8</v>
      </c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44">
        <v>3</v>
      </c>
      <c r="B11" s="123">
        <v>44161</v>
      </c>
      <c r="C11" s="127"/>
      <c r="D11" s="124"/>
      <c r="E11" s="40"/>
      <c r="F11" s="40"/>
      <c r="G11" s="108"/>
      <c r="H11" s="109"/>
      <c r="I11" s="70"/>
      <c r="J11" s="48"/>
      <c r="K11" s="118"/>
      <c r="L11" s="118"/>
      <c r="M11" s="70"/>
      <c r="N11" s="72"/>
      <c r="O11" s="128"/>
      <c r="P11" s="126"/>
      <c r="Q11" s="120" t="s">
        <v>68</v>
      </c>
      <c r="R11" s="100"/>
      <c r="S11" s="100"/>
      <c r="T11" s="121">
        <v>5302</v>
      </c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6" customHeight="1" spans="1:16384">
      <c r="A12" s="44"/>
      <c r="B12" s="123"/>
      <c r="C12" s="46"/>
      <c r="D12" s="124"/>
      <c r="E12" s="41"/>
      <c r="F12" s="40"/>
      <c r="G12" s="108"/>
      <c r="H12" s="109"/>
      <c r="I12" s="70"/>
      <c r="J12" s="108"/>
      <c r="K12" s="44"/>
      <c r="L12" s="44"/>
      <c r="M12" s="70"/>
      <c r="N12" s="72"/>
      <c r="O12" s="119"/>
      <c r="P12" s="100"/>
      <c r="Q12" s="120"/>
      <c r="R12" s="100"/>
      <c r="S12" s="100"/>
      <c r="T12" s="121"/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3"/>
      <c r="B13" s="21"/>
      <c r="C13" s="34"/>
      <c r="D13" s="27"/>
      <c r="E13" s="24"/>
      <c r="F13" s="24"/>
      <c r="G13" s="29"/>
      <c r="H13" s="26"/>
      <c r="I13" s="23"/>
      <c r="J13" s="29"/>
      <c r="K13" s="66"/>
      <c r="L13" s="66"/>
      <c r="M13" s="23"/>
      <c r="N13" s="64"/>
      <c r="O13" s="69"/>
      <c r="P13" s="68"/>
      <c r="Q13" s="93"/>
      <c r="R13" s="9"/>
      <c r="S13" s="9"/>
      <c r="T13" s="94"/>
      <c r="U13" s="6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3"/>
      <c r="B14" s="30"/>
      <c r="C14" s="34"/>
      <c r="D14" s="27"/>
      <c r="E14" s="24"/>
      <c r="F14" s="24"/>
      <c r="G14" s="29"/>
      <c r="H14" s="26"/>
      <c r="I14" s="23"/>
      <c r="J14" s="29"/>
      <c r="K14" s="33"/>
      <c r="L14" s="33"/>
      <c r="M14" s="23"/>
      <c r="N14" s="64"/>
      <c r="O14" s="65"/>
      <c r="P14" s="9"/>
      <c r="Q14" s="97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4"/>
      <c r="B15" s="37"/>
      <c r="C15" s="46"/>
      <c r="D15" s="107"/>
      <c r="E15" s="40"/>
      <c r="F15" s="40"/>
      <c r="G15" s="108"/>
      <c r="H15" s="109"/>
      <c r="I15" s="70"/>
      <c r="J15" s="108"/>
      <c r="K15" s="118"/>
      <c r="L15" s="118"/>
      <c r="M15" s="70"/>
      <c r="N15" s="72"/>
      <c r="O15" s="119"/>
      <c r="P15" s="100"/>
      <c r="Q15" s="120"/>
      <c r="R15" s="100"/>
      <c r="S15" s="100"/>
      <c r="T15" s="121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110"/>
      <c r="C16" s="46"/>
      <c r="D16" s="39"/>
      <c r="E16" s="40"/>
      <c r="F16" s="40"/>
      <c r="G16" s="111"/>
      <c r="H16" s="109"/>
      <c r="I16" s="70"/>
      <c r="J16" s="70"/>
      <c r="K16" s="44"/>
      <c r="L16" s="44"/>
      <c r="M16" s="70"/>
      <c r="N16" s="72"/>
      <c r="O16" s="70"/>
      <c r="P16" s="72"/>
      <c r="Q16" s="102"/>
      <c r="R16" s="100"/>
      <c r="S16" s="100"/>
      <c r="T16" s="101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112"/>
      <c r="C17" s="34"/>
      <c r="D17" s="35"/>
      <c r="E17" s="63"/>
      <c r="F17" s="113"/>
      <c r="G17" s="114"/>
      <c r="H17" s="115"/>
      <c r="I17" s="23"/>
      <c r="J17" s="23"/>
      <c r="K17" s="23"/>
      <c r="L17" s="23"/>
      <c r="M17" s="23"/>
      <c r="N17" s="64"/>
      <c r="O17" s="23"/>
      <c r="P17" s="64"/>
      <c r="Q17" s="97"/>
      <c r="R17" s="9"/>
      <c r="S17" s="9"/>
      <c r="T17" s="98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3"/>
      <c r="B18" s="112"/>
      <c r="C18" s="34"/>
      <c r="D18" s="35"/>
      <c r="E18" s="24"/>
      <c r="F18" s="24"/>
      <c r="G18" s="114"/>
      <c r="H18" s="116"/>
      <c r="I18" s="23"/>
      <c r="J18" s="23"/>
      <c r="K18" s="63"/>
      <c r="L18" s="63"/>
      <c r="M18" s="23"/>
      <c r="N18" s="64"/>
      <c r="O18" s="23"/>
      <c r="P18" s="64"/>
      <c r="Q18" s="97"/>
      <c r="R18" s="9"/>
      <c r="S18" s="9"/>
      <c r="T18" s="98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112"/>
      <c r="C19" s="117"/>
      <c r="D19" s="35"/>
      <c r="E19" s="63"/>
      <c r="F19" s="113"/>
      <c r="G19" s="114"/>
      <c r="H19" s="115"/>
      <c r="I19" s="23"/>
      <c r="J19" s="23"/>
      <c r="K19" s="23"/>
      <c r="L19" s="23"/>
      <c r="M19" s="23"/>
      <c r="N19" s="64"/>
      <c r="O19" s="23"/>
      <c r="P19" s="64"/>
      <c r="Q19" s="95"/>
      <c r="R19" s="9"/>
      <c r="S19" s="9"/>
      <c r="T19" s="98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112"/>
      <c r="C20" s="34"/>
      <c r="D20" s="35"/>
      <c r="E20" s="24"/>
      <c r="F20" s="24"/>
      <c r="G20" s="114"/>
      <c r="H20" s="116"/>
      <c r="I20" s="23"/>
      <c r="J20" s="23"/>
      <c r="K20" s="23"/>
      <c r="L20" s="23"/>
      <c r="M20" s="23"/>
      <c r="N20" s="64"/>
      <c r="O20" s="23"/>
      <c r="P20" s="64"/>
      <c r="Q20" s="95"/>
      <c r="R20" s="9"/>
      <c r="S20" s="9"/>
      <c r="T20" s="98"/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3"/>
      <c r="B21" s="112"/>
      <c r="C21" s="34"/>
      <c r="D21" s="35"/>
      <c r="E21" s="24"/>
      <c r="F21" s="24"/>
      <c r="G21" s="114"/>
      <c r="H21" s="116"/>
      <c r="I21" s="23"/>
      <c r="J21" s="23"/>
      <c r="K21" s="23"/>
      <c r="L21" s="23"/>
      <c r="M21" s="23"/>
      <c r="N21" s="64"/>
      <c r="O21" s="23"/>
      <c r="P21" s="64"/>
      <c r="Q21" s="95"/>
      <c r="R21" s="9"/>
      <c r="S21" s="9"/>
      <c r="T21" s="98"/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4"/>
      <c r="B22" s="45"/>
      <c r="C22" s="46"/>
      <c r="D22" s="39"/>
      <c r="E22" s="40"/>
      <c r="F22" s="40"/>
      <c r="G22" s="42"/>
      <c r="H22" s="43"/>
      <c r="I22" s="70"/>
      <c r="J22" s="70"/>
      <c r="K22" s="70"/>
      <c r="L22" s="70"/>
      <c r="M22" s="70"/>
      <c r="N22" s="72"/>
      <c r="O22" s="70"/>
      <c r="P22" s="72"/>
      <c r="Q22" s="99"/>
      <c r="R22" s="100"/>
      <c r="S22" s="100"/>
      <c r="T22" s="101"/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4"/>
      <c r="B23" s="45"/>
      <c r="C23" s="46"/>
      <c r="D23" s="39"/>
      <c r="E23" s="40"/>
      <c r="F23" s="40"/>
      <c r="G23" s="42"/>
      <c r="H23" s="43"/>
      <c r="I23" s="70"/>
      <c r="J23" s="70"/>
      <c r="K23" s="70"/>
      <c r="L23" s="70"/>
      <c r="M23" s="70"/>
      <c r="N23" s="72"/>
      <c r="O23" s="70"/>
      <c r="P23" s="72"/>
      <c r="Q23" s="99"/>
      <c r="R23" s="100"/>
      <c r="S23" s="100"/>
      <c r="T23" s="101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4"/>
      <c r="B24" s="45"/>
      <c r="C24" s="46"/>
      <c r="D24" s="39"/>
      <c r="E24" s="40"/>
      <c r="F24" s="40"/>
      <c r="G24" s="42"/>
      <c r="H24" s="43"/>
      <c r="I24" s="70"/>
      <c r="J24" s="70"/>
      <c r="K24" s="70"/>
      <c r="L24" s="70"/>
      <c r="M24" s="70"/>
      <c r="N24" s="72"/>
      <c r="O24" s="70"/>
      <c r="P24" s="72"/>
      <c r="Q24" s="99"/>
      <c r="R24" s="100"/>
      <c r="S24" s="100"/>
      <c r="T24" s="101"/>
      <c r="U24" s="10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1">
        <f>SUM(C8:C24)</f>
        <v>377595</v>
      </c>
      <c r="D25" s="52">
        <f>SUM(D8:D24)</f>
        <v>0</v>
      </c>
      <c r="E25" s="53"/>
      <c r="F25" s="53"/>
      <c r="G25" s="53"/>
      <c r="H25" s="51" t="s">
        <v>59</v>
      </c>
      <c r="I25" s="65">
        <f>SUM(I8:I24)</f>
        <v>56639.25</v>
      </c>
      <c r="J25" s="53"/>
      <c r="K25" s="65">
        <f>SUM(K8:K17)</f>
        <v>0</v>
      </c>
      <c r="L25" s="65"/>
      <c r="M25" s="65">
        <f>SUM(M8:M24)</f>
        <v>17304</v>
      </c>
      <c r="N25" s="51" t="s">
        <v>59</v>
      </c>
      <c r="O25" s="65">
        <f>SUM(O8:O24)</f>
        <v>0</v>
      </c>
      <c r="P25" s="51" t="s">
        <v>59</v>
      </c>
      <c r="Q25" s="51" t="s">
        <v>59</v>
      </c>
      <c r="R25" s="51"/>
      <c r="S25" s="51"/>
      <c r="T25" s="65">
        <f>SUM(T8:T24)</f>
        <v>279806.8</v>
      </c>
      <c r="U25" s="104">
        <f>D25+C25-T25-I25-K25-M25-O25</f>
        <v>23844.95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60</v>
      </c>
      <c r="B26" s="54"/>
      <c r="C26" s="54" t="s">
        <v>61</v>
      </c>
      <c r="D26" s="54"/>
      <c r="E26" s="54"/>
      <c r="F26" s="55">
        <f>O26</f>
        <v>5302</v>
      </c>
      <c r="G26" s="56"/>
      <c r="H26" s="57" t="s">
        <v>62</v>
      </c>
      <c r="I26" s="73"/>
      <c r="J26" s="73"/>
      <c r="K26" s="73"/>
      <c r="L26" s="73"/>
      <c r="M26" s="74"/>
      <c r="N26" s="54" t="s">
        <v>63</v>
      </c>
      <c r="O26" s="75">
        <v>5302</v>
      </c>
      <c r="P26" s="76"/>
      <c r="Q26" s="76"/>
      <c r="R26" s="76"/>
      <c r="S26" s="76"/>
      <c r="T26" s="76"/>
      <c r="U26" s="105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64</v>
      </c>
      <c r="D27" s="54"/>
      <c r="E27" s="54"/>
      <c r="F27" s="55">
        <v>0</v>
      </c>
      <c r="G27" s="56"/>
      <c r="H27" s="58"/>
      <c r="I27" s="77"/>
      <c r="J27" s="77"/>
      <c r="K27" s="77"/>
      <c r="L27" s="77"/>
      <c r="M27" s="78"/>
      <c r="N27" s="54" t="s">
        <v>65</v>
      </c>
      <c r="O27" s="79">
        <f>O26</f>
        <v>5302</v>
      </c>
      <c r="P27" s="80"/>
      <c r="Q27" s="80"/>
      <c r="R27" s="80"/>
      <c r="S27" s="80"/>
      <c r="T27" s="80"/>
      <c r="U27" s="106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C7" workbookViewId="0">
      <selection activeCell="F14" sqref="F1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3">
        <v>1</v>
      </c>
      <c r="B8" s="21">
        <v>44095</v>
      </c>
      <c r="C8" s="34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63" t="s">
        <v>54</v>
      </c>
      <c r="K8" s="33">
        <v>0</v>
      </c>
      <c r="L8" s="33"/>
      <c r="M8" s="23">
        <v>100</v>
      </c>
      <c r="N8" s="64" t="s">
        <v>55</v>
      </c>
      <c r="O8" s="65"/>
      <c r="P8" s="9"/>
      <c r="Q8" s="93" t="s">
        <v>56</v>
      </c>
      <c r="R8" s="9">
        <v>850000</v>
      </c>
      <c r="S8" s="9">
        <v>377595</v>
      </c>
      <c r="T8" s="94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3"/>
      <c r="B9" s="21"/>
      <c r="C9" s="122"/>
      <c r="D9" s="27"/>
      <c r="E9" s="24"/>
      <c r="F9" s="24"/>
      <c r="G9" s="28"/>
      <c r="H9" s="26"/>
      <c r="I9" s="23"/>
      <c r="J9" s="63"/>
      <c r="K9" s="66"/>
      <c r="L9" s="66"/>
      <c r="M9" s="23">
        <v>17154</v>
      </c>
      <c r="N9" s="64" t="s">
        <v>57</v>
      </c>
      <c r="O9" s="65"/>
      <c r="P9" s="9"/>
      <c r="Q9" s="93"/>
      <c r="R9" s="9"/>
      <c r="S9" s="9"/>
      <c r="T9" s="94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3">
        <v>2</v>
      </c>
      <c r="B10" s="21">
        <v>44104</v>
      </c>
      <c r="C10" s="34"/>
      <c r="D10" s="27"/>
      <c r="E10" s="24"/>
      <c r="F10" s="24"/>
      <c r="G10" s="28"/>
      <c r="H10" s="26"/>
      <c r="I10" s="23"/>
      <c r="J10" s="29"/>
      <c r="K10" s="33"/>
      <c r="L10" s="33"/>
      <c r="M10" s="23">
        <v>50</v>
      </c>
      <c r="N10" s="64" t="s">
        <v>55</v>
      </c>
      <c r="O10" s="65"/>
      <c r="P10" s="9"/>
      <c r="Q10" s="93" t="s">
        <v>67</v>
      </c>
      <c r="R10" s="9">
        <v>65016</v>
      </c>
      <c r="S10" s="9">
        <v>65016</v>
      </c>
      <c r="T10" s="94">
        <v>19504.8</v>
      </c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33">
        <v>3</v>
      </c>
      <c r="B11" s="21">
        <v>44161</v>
      </c>
      <c r="C11" s="122"/>
      <c r="D11" s="27"/>
      <c r="E11" s="24"/>
      <c r="F11" s="24"/>
      <c r="G11" s="29"/>
      <c r="H11" s="26"/>
      <c r="I11" s="23"/>
      <c r="J11" s="63"/>
      <c r="K11" s="66"/>
      <c r="L11" s="66"/>
      <c r="M11" s="23"/>
      <c r="N11" s="64"/>
      <c r="O11" s="67"/>
      <c r="P11" s="68"/>
      <c r="Q11" s="93" t="s">
        <v>68</v>
      </c>
      <c r="R11" s="9"/>
      <c r="S11" s="9"/>
      <c r="T11" s="94">
        <v>5302</v>
      </c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44">
        <v>4</v>
      </c>
      <c r="B12" s="123">
        <v>44452</v>
      </c>
      <c r="C12" s="46">
        <v>503460.08</v>
      </c>
      <c r="D12" s="124"/>
      <c r="E12" s="40" t="s">
        <v>69</v>
      </c>
      <c r="F12" s="41" t="s">
        <v>70</v>
      </c>
      <c r="G12" s="108"/>
      <c r="H12" s="109">
        <v>0.15</v>
      </c>
      <c r="I12" s="70">
        <v>75519.01</v>
      </c>
      <c r="J12" s="48" t="s">
        <v>54</v>
      </c>
      <c r="K12" s="44">
        <v>21096.92</v>
      </c>
      <c r="L12" s="118" t="s">
        <v>71</v>
      </c>
      <c r="M12" s="70">
        <v>150</v>
      </c>
      <c r="N12" s="72" t="s">
        <v>55</v>
      </c>
      <c r="O12" s="125"/>
      <c r="P12" s="126"/>
      <c r="Q12" s="120" t="s">
        <v>56</v>
      </c>
      <c r="R12" s="100">
        <v>850000</v>
      </c>
      <c r="S12" s="100">
        <v>637623.7</v>
      </c>
      <c r="T12" s="121">
        <v>382623.7</v>
      </c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4"/>
      <c r="B13" s="110"/>
      <c r="C13" s="46"/>
      <c r="D13" s="124"/>
      <c r="E13" s="40"/>
      <c r="F13" s="40"/>
      <c r="G13" s="108"/>
      <c r="H13" s="109"/>
      <c r="I13" s="70"/>
      <c r="J13" s="108"/>
      <c r="K13" s="44"/>
      <c r="M13" s="70"/>
      <c r="N13" s="72"/>
      <c r="O13" s="119"/>
      <c r="P13" s="100"/>
      <c r="Q13" s="99" t="s">
        <v>67</v>
      </c>
      <c r="R13" s="100">
        <v>65016</v>
      </c>
      <c r="S13" s="100">
        <v>65016</v>
      </c>
      <c r="T13" s="121">
        <v>45511.2</v>
      </c>
      <c r="U13" s="9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44"/>
      <c r="B14" s="37"/>
      <c r="C14" s="46"/>
      <c r="D14" s="107"/>
      <c r="E14" s="40"/>
      <c r="F14" s="40"/>
      <c r="G14" s="108"/>
      <c r="H14" s="109"/>
      <c r="I14" s="70"/>
      <c r="J14" s="108"/>
      <c r="K14" s="118"/>
      <c r="L14" s="118"/>
      <c r="M14" s="70"/>
      <c r="N14" s="72"/>
      <c r="O14" s="119"/>
      <c r="P14" s="100"/>
      <c r="Q14" s="120"/>
      <c r="R14" s="100"/>
      <c r="S14" s="100"/>
      <c r="T14" s="121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110"/>
      <c r="C15" s="46"/>
      <c r="D15" s="39"/>
      <c r="E15" s="40"/>
      <c r="F15" s="40"/>
      <c r="G15" s="111"/>
      <c r="H15" s="109"/>
      <c r="I15" s="70"/>
      <c r="J15" s="70"/>
      <c r="K15" s="44"/>
      <c r="L15" s="44"/>
      <c r="M15" s="70"/>
      <c r="N15" s="72"/>
      <c r="O15" s="70"/>
      <c r="P15" s="72"/>
      <c r="Q15" s="102"/>
      <c r="R15" s="100"/>
      <c r="S15" s="100"/>
      <c r="T15" s="101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hidden="1" customHeight="1" spans="1:16384">
      <c r="A16" s="33"/>
      <c r="B16" s="112"/>
      <c r="C16" s="34"/>
      <c r="D16" s="35"/>
      <c r="E16" s="63"/>
      <c r="F16" s="113"/>
      <c r="G16" s="114"/>
      <c r="H16" s="115"/>
      <c r="I16" s="23"/>
      <c r="J16" s="23"/>
      <c r="K16" s="23"/>
      <c r="L16" s="23"/>
      <c r="M16" s="23"/>
      <c r="N16" s="64"/>
      <c r="O16" s="23"/>
      <c r="P16" s="64"/>
      <c r="Q16" s="97"/>
      <c r="R16" s="9"/>
      <c r="S16" s="9"/>
      <c r="T16" s="98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3"/>
      <c r="B17" s="112"/>
      <c r="C17" s="34"/>
      <c r="D17" s="35"/>
      <c r="E17" s="24"/>
      <c r="F17" s="24"/>
      <c r="G17" s="114"/>
      <c r="H17" s="116"/>
      <c r="I17" s="23"/>
      <c r="J17" s="23"/>
      <c r="K17" s="63"/>
      <c r="L17" s="63"/>
      <c r="M17" s="23"/>
      <c r="N17" s="64"/>
      <c r="O17" s="23"/>
      <c r="P17" s="64"/>
      <c r="Q17" s="97"/>
      <c r="R17" s="9"/>
      <c r="S17" s="9"/>
      <c r="T17" s="98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31" hidden="1" customHeight="1" spans="1:16384">
      <c r="A18" s="33"/>
      <c r="B18" s="112"/>
      <c r="C18" s="117"/>
      <c r="D18" s="35"/>
      <c r="E18" s="63"/>
      <c r="F18" s="113"/>
      <c r="G18" s="114"/>
      <c r="H18" s="115"/>
      <c r="I18" s="23"/>
      <c r="J18" s="23"/>
      <c r="K18" s="23"/>
      <c r="L18" s="23"/>
      <c r="M18" s="23"/>
      <c r="N18" s="64"/>
      <c r="O18" s="23"/>
      <c r="P18" s="64"/>
      <c r="Q18" s="95"/>
      <c r="R18" s="9"/>
      <c r="S18" s="9"/>
      <c r="T18" s="98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3"/>
      <c r="B19" s="112"/>
      <c r="C19" s="34"/>
      <c r="D19" s="35"/>
      <c r="E19" s="24"/>
      <c r="F19" s="24"/>
      <c r="G19" s="114"/>
      <c r="H19" s="116"/>
      <c r="I19" s="23"/>
      <c r="J19" s="23"/>
      <c r="K19" s="23"/>
      <c r="L19" s="23"/>
      <c r="M19" s="23"/>
      <c r="N19" s="64"/>
      <c r="O19" s="23"/>
      <c r="P19" s="64"/>
      <c r="Q19" s="95"/>
      <c r="R19" s="9"/>
      <c r="S19" s="9"/>
      <c r="T19" s="98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3"/>
      <c r="B20" s="112"/>
      <c r="C20" s="34"/>
      <c r="D20" s="35"/>
      <c r="E20" s="24"/>
      <c r="F20" s="24"/>
      <c r="G20" s="114"/>
      <c r="H20" s="116"/>
      <c r="I20" s="23"/>
      <c r="J20" s="23"/>
      <c r="K20" s="23"/>
      <c r="L20" s="23"/>
      <c r="M20" s="23"/>
      <c r="N20" s="64"/>
      <c r="O20" s="23"/>
      <c r="P20" s="64"/>
      <c r="Q20" s="95"/>
      <c r="R20" s="9"/>
      <c r="S20" s="9"/>
      <c r="T20" s="98"/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44"/>
      <c r="B21" s="45"/>
      <c r="C21" s="46"/>
      <c r="D21" s="39"/>
      <c r="E21" s="40"/>
      <c r="F21" s="40"/>
      <c r="G21" s="42"/>
      <c r="H21" s="43"/>
      <c r="I21" s="70"/>
      <c r="J21" s="70"/>
      <c r="K21" s="70"/>
      <c r="L21" s="70"/>
      <c r="M21" s="70"/>
      <c r="N21" s="72"/>
      <c r="O21" s="70"/>
      <c r="P21" s="72"/>
      <c r="Q21" s="99"/>
      <c r="R21" s="100"/>
      <c r="S21" s="100"/>
      <c r="T21" s="101"/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4"/>
      <c r="B22" s="45"/>
      <c r="C22" s="46"/>
      <c r="D22" s="39"/>
      <c r="E22" s="40"/>
      <c r="F22" s="40"/>
      <c r="G22" s="42"/>
      <c r="H22" s="43"/>
      <c r="I22" s="70"/>
      <c r="J22" s="70"/>
      <c r="K22" s="70"/>
      <c r="L22" s="70"/>
      <c r="M22" s="70"/>
      <c r="N22" s="72"/>
      <c r="O22" s="70"/>
      <c r="P22" s="72"/>
      <c r="Q22" s="99"/>
      <c r="R22" s="100"/>
      <c r="S22" s="100"/>
      <c r="T22" s="101"/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4"/>
      <c r="B23" s="45"/>
      <c r="C23" s="46"/>
      <c r="D23" s="39"/>
      <c r="E23" s="40"/>
      <c r="F23" s="40"/>
      <c r="G23" s="42"/>
      <c r="H23" s="43"/>
      <c r="I23" s="70"/>
      <c r="J23" s="70"/>
      <c r="K23" s="70"/>
      <c r="L23" s="70"/>
      <c r="M23" s="70"/>
      <c r="N23" s="72"/>
      <c r="O23" s="70"/>
      <c r="P23" s="72"/>
      <c r="Q23" s="99"/>
      <c r="R23" s="100"/>
      <c r="S23" s="100"/>
      <c r="T23" s="101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" t="s">
        <v>58</v>
      </c>
      <c r="B24" s="6"/>
      <c r="C24" s="51">
        <f>SUM(C8:C23)</f>
        <v>881055.08</v>
      </c>
      <c r="D24" s="52">
        <f>SUM(D8:D23)</f>
        <v>0</v>
      </c>
      <c r="E24" s="53"/>
      <c r="F24" s="53"/>
      <c r="G24" s="53"/>
      <c r="H24" s="51" t="s">
        <v>59</v>
      </c>
      <c r="I24" s="65">
        <f>SUM(I8:I23)</f>
        <v>132158.26</v>
      </c>
      <c r="J24" s="53"/>
      <c r="K24" s="65">
        <f>SUM(K8:K16)</f>
        <v>21096.92</v>
      </c>
      <c r="L24" s="65"/>
      <c r="M24" s="65">
        <f>SUM(M8:M23)</f>
        <v>17454</v>
      </c>
      <c r="N24" s="51" t="s">
        <v>59</v>
      </c>
      <c r="O24" s="65">
        <f>SUM(O8:O23)</f>
        <v>0</v>
      </c>
      <c r="P24" s="51" t="s">
        <v>59</v>
      </c>
      <c r="Q24" s="51" t="s">
        <v>59</v>
      </c>
      <c r="R24" s="51"/>
      <c r="S24" s="51"/>
      <c r="T24" s="65">
        <f>SUM(T8:T23)</f>
        <v>707941.7</v>
      </c>
      <c r="U24" s="104">
        <f>D24+C24-T24-I24-K24-M24-O24</f>
        <v>2404.2</v>
      </c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54" t="s">
        <v>60</v>
      </c>
      <c r="B25" s="54"/>
      <c r="C25" s="54" t="s">
        <v>61</v>
      </c>
      <c r="D25" s="54"/>
      <c r="E25" s="54"/>
      <c r="F25" s="55">
        <f>O25</f>
        <v>428134.9</v>
      </c>
      <c r="G25" s="56"/>
      <c r="H25" s="57" t="s">
        <v>62</v>
      </c>
      <c r="I25" s="73"/>
      <c r="J25" s="73"/>
      <c r="K25" s="73"/>
      <c r="L25" s="73"/>
      <c r="M25" s="74"/>
      <c r="N25" s="54" t="s">
        <v>63</v>
      </c>
      <c r="O25" s="75">
        <f>T12+T13</f>
        <v>428134.9</v>
      </c>
      <c r="P25" s="76"/>
      <c r="Q25" s="76"/>
      <c r="R25" s="76"/>
      <c r="S25" s="76"/>
      <c r="T25" s="76"/>
      <c r="U25" s="105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/>
      <c r="B26" s="54"/>
      <c r="C26" s="54" t="s">
        <v>64</v>
      </c>
      <c r="D26" s="54"/>
      <c r="E26" s="54"/>
      <c r="F26" s="55">
        <v>0</v>
      </c>
      <c r="G26" s="56"/>
      <c r="H26" s="58"/>
      <c r="I26" s="77"/>
      <c r="J26" s="77"/>
      <c r="K26" s="77"/>
      <c r="L26" s="77"/>
      <c r="M26" s="78"/>
      <c r="N26" s="54" t="s">
        <v>65</v>
      </c>
      <c r="O26" s="79">
        <f>O25</f>
        <v>428134.9</v>
      </c>
      <c r="P26" s="80"/>
      <c r="Q26" s="80"/>
      <c r="R26" s="80"/>
      <c r="S26" s="80"/>
      <c r="T26" s="80"/>
      <c r="U26" s="106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59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4:B24"/>
    <mergeCell ref="C25:E25"/>
    <mergeCell ref="F25:G25"/>
    <mergeCell ref="O25:U25"/>
    <mergeCell ref="C26:E26"/>
    <mergeCell ref="F26:G26"/>
    <mergeCell ref="O26:U26"/>
    <mergeCell ref="A5:A7"/>
    <mergeCell ref="T5:T7"/>
    <mergeCell ref="U5:U7"/>
    <mergeCell ref="A25:B26"/>
    <mergeCell ref="H25:M26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22" workbookViewId="0">
      <selection activeCell="A1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44095</v>
      </c>
      <c r="C8" s="22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63" t="s">
        <v>54</v>
      </c>
      <c r="K8" s="33">
        <v>0</v>
      </c>
      <c r="L8" s="33"/>
      <c r="M8" s="23">
        <v>100</v>
      </c>
      <c r="N8" s="64" t="s">
        <v>55</v>
      </c>
      <c r="O8" s="65"/>
      <c r="P8" s="9"/>
      <c r="Q8" s="93" t="s">
        <v>56</v>
      </c>
      <c r="R8" s="9">
        <v>850000</v>
      </c>
      <c r="S8" s="9">
        <v>377595</v>
      </c>
      <c r="T8" s="94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2"/>
      <c r="D9" s="27"/>
      <c r="E9" s="24"/>
      <c r="F9" s="24"/>
      <c r="G9" s="28"/>
      <c r="H9" s="26"/>
      <c r="I9" s="23"/>
      <c r="J9" s="63"/>
      <c r="K9" s="66"/>
      <c r="L9" s="66"/>
      <c r="M9" s="23">
        <v>17154</v>
      </c>
      <c r="N9" s="64" t="s">
        <v>57</v>
      </c>
      <c r="O9" s="65"/>
      <c r="P9" s="9"/>
      <c r="Q9" s="93"/>
      <c r="R9" s="9"/>
      <c r="S9" s="9"/>
      <c r="T9" s="94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44104</v>
      </c>
      <c r="C10" s="22"/>
      <c r="D10" s="27"/>
      <c r="E10" s="24"/>
      <c r="F10" s="24"/>
      <c r="G10" s="28"/>
      <c r="H10" s="26"/>
      <c r="I10" s="23"/>
      <c r="J10" s="29"/>
      <c r="K10" s="33"/>
      <c r="L10" s="33"/>
      <c r="M10" s="23">
        <v>50</v>
      </c>
      <c r="N10" s="64" t="s">
        <v>55</v>
      </c>
      <c r="O10" s="65"/>
      <c r="P10" s="9"/>
      <c r="Q10" s="93" t="s">
        <v>67</v>
      </c>
      <c r="R10" s="9">
        <v>65016</v>
      </c>
      <c r="S10" s="9">
        <v>65016</v>
      </c>
      <c r="T10" s="94">
        <v>19504.8</v>
      </c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20">
        <v>3</v>
      </c>
      <c r="B11" s="21">
        <v>44161</v>
      </c>
      <c r="C11" s="22"/>
      <c r="D11" s="27"/>
      <c r="E11" s="24"/>
      <c r="F11" s="24"/>
      <c r="G11" s="29"/>
      <c r="H11" s="26"/>
      <c r="I11" s="23"/>
      <c r="J11" s="63"/>
      <c r="K11" s="66"/>
      <c r="L11" s="66"/>
      <c r="M11" s="23"/>
      <c r="N11" s="64"/>
      <c r="O11" s="67"/>
      <c r="P11" s="68"/>
      <c r="Q11" s="93" t="s">
        <v>68</v>
      </c>
      <c r="R11" s="9"/>
      <c r="S11" s="9"/>
      <c r="T11" s="94">
        <v>5302</v>
      </c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20">
        <v>4</v>
      </c>
      <c r="B12" s="21">
        <v>44452</v>
      </c>
      <c r="C12" s="22">
        <v>503460.08</v>
      </c>
      <c r="D12" s="27"/>
      <c r="E12" s="24" t="s">
        <v>69</v>
      </c>
      <c r="F12" s="25" t="s">
        <v>70</v>
      </c>
      <c r="G12" s="29"/>
      <c r="H12" s="26">
        <v>0.15</v>
      </c>
      <c r="I12" s="23">
        <v>75519.01</v>
      </c>
      <c r="J12" s="63" t="s">
        <v>54</v>
      </c>
      <c r="K12" s="33">
        <v>21096.92</v>
      </c>
      <c r="L12" s="66" t="s">
        <v>71</v>
      </c>
      <c r="M12" s="23">
        <v>150</v>
      </c>
      <c r="N12" s="64" t="s">
        <v>55</v>
      </c>
      <c r="O12" s="69"/>
      <c r="P12" s="68"/>
      <c r="Q12" s="93" t="s">
        <v>56</v>
      </c>
      <c r="R12" s="9">
        <v>850000</v>
      </c>
      <c r="S12" s="9">
        <v>637623.7</v>
      </c>
      <c r="T12" s="94">
        <v>382623.7</v>
      </c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30"/>
      <c r="C13" s="22"/>
      <c r="D13" s="27"/>
      <c r="E13" s="24"/>
      <c r="F13" s="24"/>
      <c r="G13" s="29"/>
      <c r="H13" s="26"/>
      <c r="I13" s="23"/>
      <c r="J13" s="29"/>
      <c r="K13" s="33"/>
      <c r="M13" s="23"/>
      <c r="N13" s="64"/>
      <c r="O13" s="65"/>
      <c r="P13" s="9"/>
      <c r="Q13" s="95" t="s">
        <v>67</v>
      </c>
      <c r="R13" s="9">
        <v>65016</v>
      </c>
      <c r="S13" s="9">
        <v>65016</v>
      </c>
      <c r="T13" s="94">
        <v>45511.2</v>
      </c>
      <c r="U13" s="9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36">
        <v>5</v>
      </c>
      <c r="B14" s="37">
        <v>44587</v>
      </c>
      <c r="C14" s="38">
        <v>63000</v>
      </c>
      <c r="D14" s="107"/>
      <c r="E14" s="40" t="s">
        <v>69</v>
      </c>
      <c r="F14" s="41" t="s">
        <v>70</v>
      </c>
      <c r="G14" s="108"/>
      <c r="H14" s="109">
        <v>0.15</v>
      </c>
      <c r="I14" s="70">
        <v>9450</v>
      </c>
      <c r="J14" s="108" t="s">
        <v>54</v>
      </c>
      <c r="K14" s="118">
        <v>1348.26</v>
      </c>
      <c r="L14" s="44" t="s">
        <v>72</v>
      </c>
      <c r="M14" s="70">
        <v>50</v>
      </c>
      <c r="N14" s="72" t="s">
        <v>55</v>
      </c>
      <c r="O14" s="119"/>
      <c r="P14" s="100"/>
      <c r="Q14" s="120" t="s">
        <v>56</v>
      </c>
      <c r="R14" s="100">
        <v>850000</v>
      </c>
      <c r="S14" s="100"/>
      <c r="T14" s="121">
        <v>37671.04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110"/>
      <c r="C15" s="46"/>
      <c r="D15" s="39"/>
      <c r="E15" s="40"/>
      <c r="F15" s="40"/>
      <c r="G15" s="111"/>
      <c r="H15" s="109"/>
      <c r="I15" s="70"/>
      <c r="J15" s="70"/>
      <c r="K15" s="44"/>
      <c r="L15" s="44"/>
      <c r="M15" s="70">
        <f>10575.95+6308.95</f>
        <v>16884.9</v>
      </c>
      <c r="N15" s="72" t="s">
        <v>73</v>
      </c>
      <c r="O15" s="70"/>
      <c r="P15" s="72"/>
      <c r="Q15" s="102"/>
      <c r="R15" s="100"/>
      <c r="S15" s="100"/>
      <c r="T15" s="101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3"/>
      <c r="B16" s="112"/>
      <c r="C16" s="34"/>
      <c r="D16" s="35"/>
      <c r="E16" s="63"/>
      <c r="F16" s="113"/>
      <c r="G16" s="114"/>
      <c r="H16" s="115"/>
      <c r="I16" s="23"/>
      <c r="J16" s="23"/>
      <c r="K16" s="23"/>
      <c r="L16" s="23"/>
      <c r="M16" s="23"/>
      <c r="N16" s="64"/>
      <c r="O16" s="23"/>
      <c r="P16" s="64"/>
      <c r="Q16" s="97"/>
      <c r="R16" s="9"/>
      <c r="S16" s="9"/>
      <c r="T16" s="98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3"/>
      <c r="B17" s="112"/>
      <c r="C17" s="34"/>
      <c r="D17" s="35"/>
      <c r="E17" s="24"/>
      <c r="F17" s="24"/>
      <c r="G17" s="114"/>
      <c r="H17" s="116"/>
      <c r="I17" s="23"/>
      <c r="J17" s="23"/>
      <c r="K17" s="63"/>
      <c r="L17" s="63"/>
      <c r="M17" s="23"/>
      <c r="N17" s="64"/>
      <c r="O17" s="23"/>
      <c r="P17" s="64"/>
      <c r="Q17" s="97"/>
      <c r="R17" s="9"/>
      <c r="S17" s="9"/>
      <c r="T17" s="98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31" customHeight="1" spans="1:16384">
      <c r="A18" s="33"/>
      <c r="B18" s="112"/>
      <c r="C18" s="117"/>
      <c r="D18" s="35"/>
      <c r="E18" s="63"/>
      <c r="F18" s="113"/>
      <c r="G18" s="114"/>
      <c r="H18" s="115"/>
      <c r="I18" s="23"/>
      <c r="J18" s="23"/>
      <c r="K18" s="23"/>
      <c r="L18" s="23"/>
      <c r="M18" s="23"/>
      <c r="N18" s="64"/>
      <c r="O18" s="23"/>
      <c r="P18" s="64"/>
      <c r="Q18" s="95"/>
      <c r="R18" s="9"/>
      <c r="S18" s="9"/>
      <c r="T18" s="98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33"/>
      <c r="B19" s="112"/>
      <c r="C19" s="34"/>
      <c r="D19" s="35"/>
      <c r="E19" s="24"/>
      <c r="F19" s="24"/>
      <c r="G19" s="114"/>
      <c r="H19" s="116"/>
      <c r="I19" s="23"/>
      <c r="J19" s="23"/>
      <c r="K19" s="23"/>
      <c r="L19" s="23"/>
      <c r="M19" s="23"/>
      <c r="N19" s="64"/>
      <c r="O19" s="23"/>
      <c r="P19" s="64"/>
      <c r="Q19" s="95"/>
      <c r="R19" s="9"/>
      <c r="S19" s="9"/>
      <c r="T19" s="98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33"/>
      <c r="B20" s="112"/>
      <c r="C20" s="34"/>
      <c r="D20" s="35"/>
      <c r="E20" s="24"/>
      <c r="F20" s="24"/>
      <c r="G20" s="114"/>
      <c r="H20" s="116"/>
      <c r="I20" s="23"/>
      <c r="J20" s="23"/>
      <c r="K20" s="23"/>
      <c r="L20" s="23"/>
      <c r="M20" s="23"/>
      <c r="N20" s="64"/>
      <c r="O20" s="23"/>
      <c r="P20" s="64"/>
      <c r="Q20" s="95"/>
      <c r="R20" s="9"/>
      <c r="S20" s="9"/>
      <c r="T20" s="98"/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44"/>
      <c r="B21" s="45"/>
      <c r="C21" s="46"/>
      <c r="D21" s="39"/>
      <c r="E21" s="40"/>
      <c r="F21" s="40"/>
      <c r="G21" s="42"/>
      <c r="H21" s="43"/>
      <c r="I21" s="70"/>
      <c r="J21" s="70"/>
      <c r="K21" s="70"/>
      <c r="L21" s="70"/>
      <c r="M21" s="70"/>
      <c r="N21" s="72"/>
      <c r="O21" s="70"/>
      <c r="P21" s="72"/>
      <c r="Q21" s="99"/>
      <c r="R21" s="100"/>
      <c r="S21" s="100"/>
      <c r="T21" s="101"/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4"/>
      <c r="B22" s="45"/>
      <c r="C22" s="46"/>
      <c r="D22" s="39"/>
      <c r="E22" s="40"/>
      <c r="F22" s="40"/>
      <c r="G22" s="42"/>
      <c r="H22" s="43"/>
      <c r="I22" s="70"/>
      <c r="J22" s="70"/>
      <c r="K22" s="70"/>
      <c r="L22" s="70"/>
      <c r="M22" s="70"/>
      <c r="N22" s="72"/>
      <c r="O22" s="70"/>
      <c r="P22" s="72"/>
      <c r="Q22" s="99"/>
      <c r="R22" s="100"/>
      <c r="S22" s="100"/>
      <c r="T22" s="101"/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4"/>
      <c r="B23" s="45"/>
      <c r="C23" s="46"/>
      <c r="D23" s="39"/>
      <c r="E23" s="40"/>
      <c r="F23" s="40"/>
      <c r="G23" s="42"/>
      <c r="H23" s="43"/>
      <c r="I23" s="70"/>
      <c r="J23" s="70"/>
      <c r="K23" s="70"/>
      <c r="L23" s="70"/>
      <c r="M23" s="70"/>
      <c r="N23" s="72"/>
      <c r="O23" s="70"/>
      <c r="P23" s="72"/>
      <c r="Q23" s="99"/>
      <c r="R23" s="100"/>
      <c r="S23" s="100"/>
      <c r="T23" s="101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" t="s">
        <v>58</v>
      </c>
      <c r="B24" s="6"/>
      <c r="C24" s="51">
        <f>SUM(C8:C23)</f>
        <v>944055.08</v>
      </c>
      <c r="D24" s="52">
        <f>SUM(D8:D23)</f>
        <v>0</v>
      </c>
      <c r="E24" s="53"/>
      <c r="F24" s="53"/>
      <c r="G24" s="53"/>
      <c r="H24" s="51" t="s">
        <v>59</v>
      </c>
      <c r="I24" s="65">
        <f>SUM(I8:I23)</f>
        <v>141608.26</v>
      </c>
      <c r="J24" s="53"/>
      <c r="K24" s="65">
        <f>SUM(K8:K16)</f>
        <v>22445.18</v>
      </c>
      <c r="L24" s="65"/>
      <c r="M24" s="65">
        <f>SUM(M8:M23)</f>
        <v>34388.9</v>
      </c>
      <c r="N24" s="51" t="s">
        <v>59</v>
      </c>
      <c r="O24" s="65">
        <f>SUM(O8:O23)</f>
        <v>0</v>
      </c>
      <c r="P24" s="51" t="s">
        <v>59</v>
      </c>
      <c r="Q24" s="51" t="s">
        <v>59</v>
      </c>
      <c r="R24" s="51"/>
      <c r="S24" s="51"/>
      <c r="T24" s="65">
        <f>SUM(T8:T23)</f>
        <v>745612.74</v>
      </c>
      <c r="U24" s="104">
        <f>D24+C24-T24-I24-K24-M24-O24</f>
        <v>7.27595761418343e-11</v>
      </c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54" t="s">
        <v>60</v>
      </c>
      <c r="B25" s="54"/>
      <c r="C25" s="54" t="s">
        <v>61</v>
      </c>
      <c r="D25" s="54"/>
      <c r="E25" s="54"/>
      <c r="F25" s="55">
        <f>O25</f>
        <v>37671.04</v>
      </c>
      <c r="G25" s="56"/>
      <c r="H25" s="57" t="s">
        <v>62</v>
      </c>
      <c r="I25" s="73"/>
      <c r="J25" s="73"/>
      <c r="K25" s="73"/>
      <c r="L25" s="73"/>
      <c r="M25" s="74"/>
      <c r="N25" s="54" t="s">
        <v>63</v>
      </c>
      <c r="O25" s="75">
        <v>37671.04</v>
      </c>
      <c r="P25" s="76"/>
      <c r="Q25" s="76"/>
      <c r="R25" s="76"/>
      <c r="S25" s="76"/>
      <c r="T25" s="76"/>
      <c r="U25" s="105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/>
      <c r="B26" s="54"/>
      <c r="C26" s="54" t="s">
        <v>64</v>
      </c>
      <c r="D26" s="54"/>
      <c r="E26" s="54"/>
      <c r="F26" s="55">
        <v>0</v>
      </c>
      <c r="G26" s="56"/>
      <c r="H26" s="58"/>
      <c r="I26" s="77"/>
      <c r="J26" s="77"/>
      <c r="K26" s="77"/>
      <c r="L26" s="77"/>
      <c r="M26" s="78"/>
      <c r="N26" s="54" t="s">
        <v>65</v>
      </c>
      <c r="O26" s="79">
        <f>O25</f>
        <v>37671.04</v>
      </c>
      <c r="P26" s="80"/>
      <c r="Q26" s="80"/>
      <c r="R26" s="80"/>
      <c r="S26" s="80"/>
      <c r="T26" s="80"/>
      <c r="U26" s="106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59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4:B24"/>
    <mergeCell ref="C25:E25"/>
    <mergeCell ref="F25:G25"/>
    <mergeCell ref="O25:U25"/>
    <mergeCell ref="C26:E26"/>
    <mergeCell ref="F26:G26"/>
    <mergeCell ref="O26:U26"/>
    <mergeCell ref="A5:A7"/>
    <mergeCell ref="T5:T7"/>
    <mergeCell ref="U5:U7"/>
    <mergeCell ref="A25:B26"/>
    <mergeCell ref="H25:M26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workbookViewId="0">
      <selection activeCell="T14" sqref="T12 T8 T1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81">
        <v>12197</v>
      </c>
      <c r="R2" s="62" t="s">
        <v>5</v>
      </c>
      <c r="S2" s="62"/>
      <c r="T2" s="82" t="s">
        <v>6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33" t="s">
        <v>11</v>
      </c>
      <c r="K3" s="33"/>
      <c r="L3" s="33"/>
      <c r="M3" s="33"/>
      <c r="N3" s="33"/>
      <c r="O3" s="6" t="s">
        <v>12</v>
      </c>
      <c r="P3" s="6"/>
      <c r="Q3" s="33" t="s">
        <v>13</v>
      </c>
      <c r="R3" s="83" t="s">
        <v>14</v>
      </c>
      <c r="S3" s="84"/>
      <c r="T3" s="85" t="s">
        <v>15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33" t="s">
        <v>19</v>
      </c>
      <c r="K4" s="33"/>
      <c r="L4" s="33"/>
      <c r="M4" s="33"/>
      <c r="N4" s="33"/>
      <c r="O4" s="6" t="s">
        <v>20</v>
      </c>
      <c r="P4" s="6"/>
      <c r="Q4" s="64" t="s">
        <v>21</v>
      </c>
      <c r="R4" s="9" t="s">
        <v>22</v>
      </c>
      <c r="S4" s="64" t="s">
        <v>23</v>
      </c>
      <c r="T4" s="86" t="s">
        <v>24</v>
      </c>
      <c r="U4" s="87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8" t="s">
        <v>31</v>
      </c>
      <c r="R5" s="89"/>
      <c r="S5" s="89"/>
      <c r="T5" s="86" t="s">
        <v>32</v>
      </c>
      <c r="U5" s="90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1" t="s">
        <v>39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2" t="s">
        <v>47</v>
      </c>
      <c r="L7" s="62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44095</v>
      </c>
      <c r="C8" s="22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63" t="s">
        <v>54</v>
      </c>
      <c r="K8" s="33">
        <v>0</v>
      </c>
      <c r="L8" s="33"/>
      <c r="M8" s="23">
        <v>100</v>
      </c>
      <c r="N8" s="64" t="s">
        <v>55</v>
      </c>
      <c r="O8" s="65"/>
      <c r="P8" s="9"/>
      <c r="Q8" s="93" t="s">
        <v>56</v>
      </c>
      <c r="R8" s="9">
        <v>850000</v>
      </c>
      <c r="S8" s="9">
        <v>377595</v>
      </c>
      <c r="T8" s="94">
        <v>255000</v>
      </c>
      <c r="U8" s="66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2"/>
      <c r="D9" s="27"/>
      <c r="E9" s="24"/>
      <c r="F9" s="24"/>
      <c r="G9" s="28"/>
      <c r="H9" s="26"/>
      <c r="I9" s="23"/>
      <c r="J9" s="63"/>
      <c r="K9" s="66"/>
      <c r="L9" s="66"/>
      <c r="M9" s="23">
        <v>17154</v>
      </c>
      <c r="N9" s="64" t="s">
        <v>57</v>
      </c>
      <c r="O9" s="65"/>
      <c r="P9" s="9"/>
      <c r="Q9" s="93"/>
      <c r="R9" s="9"/>
      <c r="S9" s="9"/>
      <c r="T9" s="94"/>
      <c r="U9" s="66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44104</v>
      </c>
      <c r="C10" s="22"/>
      <c r="D10" s="27"/>
      <c r="E10" s="24"/>
      <c r="F10" s="24"/>
      <c r="G10" s="28"/>
      <c r="H10" s="26"/>
      <c r="I10" s="23"/>
      <c r="J10" s="29"/>
      <c r="K10" s="33"/>
      <c r="L10" s="33"/>
      <c r="M10" s="23">
        <v>50</v>
      </c>
      <c r="N10" s="64" t="s">
        <v>55</v>
      </c>
      <c r="O10" s="65"/>
      <c r="P10" s="9"/>
      <c r="Q10" s="93" t="s">
        <v>67</v>
      </c>
      <c r="R10" s="9">
        <v>65016</v>
      </c>
      <c r="S10" s="9">
        <v>65016</v>
      </c>
      <c r="T10" s="94">
        <v>19504.8</v>
      </c>
      <c r="U10" s="66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20">
        <v>3</v>
      </c>
      <c r="B11" s="21">
        <v>44161</v>
      </c>
      <c r="C11" s="22"/>
      <c r="D11" s="27"/>
      <c r="E11" s="24"/>
      <c r="F11" s="24"/>
      <c r="G11" s="29"/>
      <c r="H11" s="26"/>
      <c r="I11" s="23"/>
      <c r="J11" s="63"/>
      <c r="K11" s="66"/>
      <c r="L11" s="66"/>
      <c r="M11" s="23"/>
      <c r="N11" s="64"/>
      <c r="O11" s="67"/>
      <c r="P11" s="68"/>
      <c r="Q11" s="93" t="s">
        <v>68</v>
      </c>
      <c r="R11" s="9"/>
      <c r="S11" s="9"/>
      <c r="T11" s="94">
        <v>5302</v>
      </c>
      <c r="U11" s="66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20">
        <v>4</v>
      </c>
      <c r="B12" s="21">
        <v>44452</v>
      </c>
      <c r="C12" s="22">
        <v>503460.08</v>
      </c>
      <c r="D12" s="27"/>
      <c r="E12" s="24" t="s">
        <v>69</v>
      </c>
      <c r="F12" s="25" t="s">
        <v>70</v>
      </c>
      <c r="G12" s="29"/>
      <c r="H12" s="26">
        <v>0.15</v>
      </c>
      <c r="I12" s="23">
        <v>75519.01</v>
      </c>
      <c r="J12" s="63" t="s">
        <v>54</v>
      </c>
      <c r="K12" s="33">
        <v>21096.92</v>
      </c>
      <c r="L12" s="66" t="s">
        <v>71</v>
      </c>
      <c r="M12" s="23">
        <v>150</v>
      </c>
      <c r="N12" s="64" t="s">
        <v>55</v>
      </c>
      <c r="O12" s="69"/>
      <c r="P12" s="68"/>
      <c r="Q12" s="93" t="s">
        <v>56</v>
      </c>
      <c r="R12" s="9">
        <v>850000</v>
      </c>
      <c r="S12" s="9">
        <v>637623.7</v>
      </c>
      <c r="T12" s="94">
        <v>382623.7</v>
      </c>
      <c r="U12" s="66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30"/>
      <c r="C13" s="22"/>
      <c r="D13" s="27"/>
      <c r="E13" s="24"/>
      <c r="F13" s="24"/>
      <c r="G13" s="29"/>
      <c r="H13" s="26"/>
      <c r="I13" s="23"/>
      <c r="J13" s="29"/>
      <c r="K13" s="33"/>
      <c r="M13" s="23"/>
      <c r="N13" s="64"/>
      <c r="O13" s="65"/>
      <c r="P13" s="9"/>
      <c r="Q13" s="95" t="s">
        <v>67</v>
      </c>
      <c r="R13" s="9">
        <v>65016</v>
      </c>
      <c r="S13" s="9">
        <v>65016</v>
      </c>
      <c r="T13" s="94">
        <v>45511.2</v>
      </c>
      <c r="U13" s="96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5</v>
      </c>
      <c r="B14" s="31">
        <v>44587</v>
      </c>
      <c r="C14" s="22">
        <v>63000</v>
      </c>
      <c r="D14" s="32"/>
      <c r="E14" s="24" t="s">
        <v>69</v>
      </c>
      <c r="F14" s="25" t="s">
        <v>70</v>
      </c>
      <c r="G14" s="29"/>
      <c r="H14" s="26">
        <v>0.15</v>
      </c>
      <c r="I14" s="23">
        <v>9450</v>
      </c>
      <c r="J14" s="29" t="s">
        <v>54</v>
      </c>
      <c r="K14" s="66">
        <v>1348.26</v>
      </c>
      <c r="L14" s="33" t="s">
        <v>72</v>
      </c>
      <c r="M14" s="23">
        <v>50</v>
      </c>
      <c r="N14" s="64" t="s">
        <v>55</v>
      </c>
      <c r="O14" s="65"/>
      <c r="P14" s="9"/>
      <c r="Q14" s="93" t="s">
        <v>56</v>
      </c>
      <c r="R14" s="9">
        <v>850000</v>
      </c>
      <c r="S14" s="9"/>
      <c r="T14" s="94">
        <v>37671.04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33"/>
      <c r="B15" s="30"/>
      <c r="C15" s="34"/>
      <c r="D15" s="35"/>
      <c r="E15" s="24"/>
      <c r="F15" s="24"/>
      <c r="G15" s="28"/>
      <c r="H15" s="26"/>
      <c r="I15" s="23"/>
      <c r="J15" s="23"/>
      <c r="K15" s="33"/>
      <c r="L15" s="33"/>
      <c r="M15" s="23">
        <f>10575.95+6308.95</f>
        <v>16884.9</v>
      </c>
      <c r="N15" s="64" t="s">
        <v>73</v>
      </c>
      <c r="O15" s="23"/>
      <c r="P15" s="64"/>
      <c r="Q15" s="97"/>
      <c r="R15" s="9"/>
      <c r="S15" s="9"/>
      <c r="T15" s="98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1" customHeight="1" spans="1:16384">
      <c r="A16" s="36">
        <v>6</v>
      </c>
      <c r="B16" s="37">
        <v>44942</v>
      </c>
      <c r="C16" s="38">
        <v>155000</v>
      </c>
      <c r="D16" s="39"/>
      <c r="E16" s="40" t="s">
        <v>52</v>
      </c>
      <c r="F16" s="41" t="s">
        <v>53</v>
      </c>
      <c r="G16" s="42"/>
      <c r="H16" s="43">
        <v>0.15</v>
      </c>
      <c r="I16" s="70">
        <v>47189.27</v>
      </c>
      <c r="J16" s="71" t="s">
        <v>74</v>
      </c>
      <c r="K16" s="70">
        <v>3317.14</v>
      </c>
      <c r="L16" s="71" t="s">
        <v>71</v>
      </c>
      <c r="M16" s="70">
        <v>100</v>
      </c>
      <c r="N16" s="72" t="s">
        <v>55</v>
      </c>
      <c r="O16" s="70"/>
      <c r="P16" s="72"/>
      <c r="Q16" s="99" t="s">
        <v>56</v>
      </c>
      <c r="R16" s="100">
        <v>850000</v>
      </c>
      <c r="S16" s="100"/>
      <c r="T16" s="101">
        <v>104393.59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44"/>
      <c r="B17" s="45"/>
      <c r="C17" s="46"/>
      <c r="D17" s="39"/>
      <c r="E17" s="40"/>
      <c r="F17" s="40"/>
      <c r="G17" s="42"/>
      <c r="H17" s="43"/>
      <c r="I17" s="70"/>
      <c r="J17" s="70"/>
      <c r="K17" s="48"/>
      <c r="L17" s="48"/>
      <c r="M17" s="70"/>
      <c r="N17" s="72"/>
      <c r="O17" s="70"/>
      <c r="P17" s="72"/>
      <c r="Q17" s="102"/>
      <c r="R17" s="100"/>
      <c r="S17" s="100"/>
      <c r="T17" s="101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31" customHeight="1" spans="1:16384">
      <c r="A18" s="44"/>
      <c r="B18" s="45"/>
      <c r="C18" s="47"/>
      <c r="D18" s="39"/>
      <c r="E18" s="48"/>
      <c r="F18" s="49"/>
      <c r="G18" s="42"/>
      <c r="H18" s="50"/>
      <c r="I18" s="70"/>
      <c r="J18" s="70"/>
      <c r="K18" s="70"/>
      <c r="L18" s="70"/>
      <c r="M18" s="70"/>
      <c r="N18" s="72"/>
      <c r="O18" s="70"/>
      <c r="P18" s="72"/>
      <c r="Q18" s="99"/>
      <c r="R18" s="100"/>
      <c r="S18" s="100"/>
      <c r="T18" s="101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44"/>
      <c r="B19" s="45"/>
      <c r="C19" s="46"/>
      <c r="D19" s="39"/>
      <c r="E19" s="40"/>
      <c r="F19" s="40"/>
      <c r="G19" s="42"/>
      <c r="H19" s="43"/>
      <c r="I19" s="70"/>
      <c r="J19" s="70"/>
      <c r="K19" s="70"/>
      <c r="L19" s="70"/>
      <c r="M19" s="70"/>
      <c r="N19" s="72"/>
      <c r="O19" s="70"/>
      <c r="P19" s="72"/>
      <c r="Q19" s="99"/>
      <c r="R19" s="100"/>
      <c r="S19" s="100"/>
      <c r="T19" s="101"/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58</v>
      </c>
      <c r="B20" s="6"/>
      <c r="C20" s="51">
        <f>SUM(C8:C19)</f>
        <v>1099055.08</v>
      </c>
      <c r="D20" s="52">
        <f>SUM(D8:D19)</f>
        <v>0</v>
      </c>
      <c r="E20" s="53"/>
      <c r="F20" s="53"/>
      <c r="G20" s="53"/>
      <c r="H20" s="51" t="s">
        <v>59</v>
      </c>
      <c r="I20" s="65">
        <f>SUM(I8:I19)</f>
        <v>188797.53</v>
      </c>
      <c r="J20" s="53"/>
      <c r="K20" s="65">
        <f>SUM(K8:K16)</f>
        <v>25762.32</v>
      </c>
      <c r="L20" s="65"/>
      <c r="M20" s="65">
        <f>SUM(M8:M19)</f>
        <v>34488.9</v>
      </c>
      <c r="N20" s="51" t="s">
        <v>59</v>
      </c>
      <c r="O20" s="65">
        <f>SUM(O8:O19)</f>
        <v>0</v>
      </c>
      <c r="P20" s="51" t="s">
        <v>59</v>
      </c>
      <c r="Q20" s="51" t="s">
        <v>59</v>
      </c>
      <c r="R20" s="51"/>
      <c r="S20" s="51"/>
      <c r="T20" s="65">
        <f>SUM(T8:T19)</f>
        <v>850006.33</v>
      </c>
      <c r="U20" s="104">
        <f>D20+C20-T20-I20-K20-M20-O20</f>
        <v>1.16415321826935e-10</v>
      </c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54" t="s">
        <v>60</v>
      </c>
      <c r="B21" s="54"/>
      <c r="C21" s="54" t="s">
        <v>61</v>
      </c>
      <c r="D21" s="54"/>
      <c r="E21" s="54"/>
      <c r="F21" s="55">
        <f>O21</f>
        <v>104393.59</v>
      </c>
      <c r="G21" s="56"/>
      <c r="H21" s="57" t="s">
        <v>62</v>
      </c>
      <c r="I21" s="73"/>
      <c r="J21" s="73"/>
      <c r="K21" s="73"/>
      <c r="L21" s="73"/>
      <c r="M21" s="74"/>
      <c r="N21" s="54" t="s">
        <v>63</v>
      </c>
      <c r="O21" s="75">
        <v>104393.59</v>
      </c>
      <c r="P21" s="76"/>
      <c r="Q21" s="76"/>
      <c r="R21" s="76"/>
      <c r="S21" s="76"/>
      <c r="T21" s="76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54"/>
      <c r="B22" s="54"/>
      <c r="C22" s="54" t="s">
        <v>64</v>
      </c>
      <c r="D22" s="54"/>
      <c r="E22" s="54"/>
      <c r="F22" s="55">
        <v>0</v>
      </c>
      <c r="G22" s="56"/>
      <c r="H22" s="58"/>
      <c r="I22" s="77"/>
      <c r="J22" s="77"/>
      <c r="K22" s="77"/>
      <c r="L22" s="77"/>
      <c r="M22" s="78"/>
      <c r="N22" s="54" t="s">
        <v>65</v>
      </c>
      <c r="O22" s="79">
        <f>O21</f>
        <v>104393.59</v>
      </c>
      <c r="P22" s="80"/>
      <c r="Q22" s="80"/>
      <c r="R22" s="80"/>
      <c r="S22" s="80"/>
      <c r="T22" s="80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M23" s="3"/>
      <c r="T23" s="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M24" s="3"/>
      <c r="T24" s="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M25" s="3"/>
      <c r="T25" s="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59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0:B20"/>
    <mergeCell ref="C21:E21"/>
    <mergeCell ref="F21:G21"/>
    <mergeCell ref="O21:U21"/>
    <mergeCell ref="C22:E22"/>
    <mergeCell ref="F22:G22"/>
    <mergeCell ref="O22:U22"/>
    <mergeCell ref="A5:A7"/>
    <mergeCell ref="T5:T7"/>
    <mergeCell ref="U5:U7"/>
    <mergeCell ref="A21:B22"/>
    <mergeCell ref="H21:M2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</vt:lpstr>
      <vt:lpstr>1-2</vt:lpstr>
      <vt:lpstr>1-3</vt:lpstr>
      <vt:lpstr>2-1</vt:lpstr>
      <vt:lpstr>3-1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2023-01-16T08:16:57Z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1A390ACFD0BF4B20BA0DED5C257CCDEA</vt:lpwstr>
  </property>
</Properties>
</file>