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第一次" sheetId="1" r:id="rId1"/>
    <sheet name="第二次" sheetId="2" r:id="rId2"/>
  </sheets>
  <calcPr calcId="144525"/>
</workbook>
</file>

<file path=xl/sharedStrings.xml><?xml version="1.0" encoding="utf-8"?>
<sst xmlns="http://schemas.openxmlformats.org/spreadsheetml/2006/main" count="160" uniqueCount="65">
  <si>
    <t xml:space="preserve">工程款支付证书 </t>
  </si>
  <si>
    <t>工程名称</t>
  </si>
  <si>
    <t>余杭区高速公路旅游标志系统工程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</si>
  <si>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</si>
  <si>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</si>
  <si>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</si>
  <si>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</si>
  <si>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</si>
  <si>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</si>
  <si>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中标通知书、施工合同、投资协议、不领章承诺书</t>
  </si>
  <si>
    <t>保存地址</t>
  </si>
  <si>
    <t>责任单位</t>
  </si>
  <si>
    <t>第六大区浙江省</t>
  </si>
  <si>
    <t>决算金额</t>
  </si>
  <si>
    <t>决算时间</t>
  </si>
  <si>
    <t>项目部印章</t>
  </si>
  <si>
    <t>无</t>
  </si>
  <si>
    <t>施工人</t>
  </si>
  <si>
    <t>临安公路 李永平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</si>
  <si>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</si>
  <si>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</si>
  <si>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</si>
  <si>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</si>
  <si>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</si>
  <si>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</si>
  <si>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</si>
  <si>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</si>
  <si>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</si>
  <si>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</si>
  <si>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</si>
  <si>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</si>
  <si>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</si>
  <si>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</si>
  <si>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</si>
  <si>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</si>
  <si>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</si>
  <si>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</si>
  <si>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</si>
  <si>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</si>
  <si>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</si>
  <si>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</si>
  <si>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</si>
  <si>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</si>
  <si>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</si>
  <si>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</si>
  <si>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</si>
  <si>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</si>
  <si>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</si>
  <si>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</si>
  <si>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中行蜀山支行</t>
  </si>
  <si>
    <t>1752 5716 0682</t>
  </si>
  <si>
    <t>转账费</t>
  </si>
  <si>
    <t>杭州临安公路建设工程有限公司-分包
开户行：杭州银行临安支行
账号：8691 8100 1682 66</t>
  </si>
  <si>
    <t>2020-11-24外经证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</si>
  <si>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</si>
  <si>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</si>
  <si>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</si>
  <si>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</si>
  <si>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</si>
  <si>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</si>
  <si>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</si>
  <si>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</si>
  <si>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贰拾玖万零柒佰零陆元整</t>
  </si>
  <si>
    <t>杭州临安晓琳建材经营部-标志牌采购
开户行：
账号：</t>
  </si>
  <si>
    <t>外经证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</si>
</sst>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0.0_ "/>
    <numFmt numFmtId="183" formatCode="#,##0_ "/>
  </numFmts>
  <fonts count="34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>
      <protection locked="0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3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19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2" borderId="6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9" fontId="6" fillId="2" borderId="2" xfId="50" applyNumberFormat="1" applyFont="1" applyFill="1" applyBorder="1" applyAlignment="1" applyProtection="1">
      <alignment horizontal="center" vertical="center" wrapText="1"/>
    </xf>
    <xf numFmtId="178" fontId="7" fillId="2" borderId="6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center" vertical="center" wrapText="1" shrinkToFit="1"/>
    </xf>
    <xf numFmtId="49" fontId="7" fillId="2" borderId="2" xfId="50" applyNumberFormat="1" applyFont="1" applyFill="1" applyBorder="1" applyAlignment="1" applyProtection="1">
      <alignment horizontal="center" vertical="center" wrapText="1" shrinkToFit="1"/>
    </xf>
    <xf numFmtId="178" fontId="0" fillId="2" borderId="6" xfId="50" applyNumberFormat="1" applyFont="1" applyFill="1" applyBorder="1" applyAlignment="1" applyProtection="1">
      <alignment horizontal="left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wrapText="1"/>
    </xf>
    <xf numFmtId="180" fontId="0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81" fontId="9" fillId="2" borderId="4" xfId="50" applyNumberFormat="1" applyFont="1" applyFill="1" applyBorder="1" applyAlignment="1" applyProtection="1">
      <alignment horizontal="center" vertical="center" shrinkToFit="1"/>
    </xf>
    <xf numFmtId="181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7" xfId="50" applyFont="1" applyFill="1" applyBorder="1" applyAlignment="1" applyProtection="1">
      <alignment horizontal="center" vertical="center" wrapText="1"/>
    </xf>
    <xf numFmtId="0" fontId="9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3" fillId="3" borderId="4" xfId="50" applyNumberFormat="1" applyFont="1" applyFill="1" applyBorder="1" applyAlignment="1" applyProtection="1">
      <alignment horizontal="center" vertical="center" wrapText="1"/>
    </xf>
    <xf numFmtId="176" fontId="3" fillId="2" borderId="4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0" fontId="9" fillId="2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176" fontId="9" fillId="2" borderId="4" xfId="50" applyNumberFormat="1" applyFont="1" applyFill="1" applyBorder="1" applyAlignment="1" applyProtection="1">
      <alignment horizontal="center" vertical="center" shrinkToFit="1"/>
    </xf>
    <xf numFmtId="176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1" xfId="50" applyFont="1" applyFill="1" applyBorder="1" applyAlignment="1" applyProtection="1">
      <alignment horizontal="center" vertical="center" wrapText="1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80" fontId="10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right" vertical="center"/>
    </xf>
    <xf numFmtId="176" fontId="9" fillId="2" borderId="3" xfId="50" applyNumberFormat="1" applyFont="1" applyFill="1" applyBorder="1" applyAlignment="1" applyProtection="1">
      <alignment horizontal="center" vertical="center" shrinkToFit="1"/>
    </xf>
    <xf numFmtId="0" fontId="9" fillId="2" borderId="3" xfId="50" applyFont="1" applyFill="1" applyBorder="1" applyAlignment="1" applyProtection="1">
      <alignment horizontal="center" vertical="center" shrinkToFit="1"/>
    </xf>
    <xf numFmtId="179" fontId="6" fillId="2" borderId="2" xfId="19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>
      <alignment horizontal="left" vertical="center"/>
    </xf>
    <xf numFmtId="176" fontId="1" fillId="2" borderId="3" xfId="50" applyNumberFormat="1" applyFont="1" applyFill="1" applyBorder="1" applyAlignment="1" applyProtection="1">
      <alignment horizontal="right" vertical="center" shrinkToFit="1"/>
    </xf>
    <xf numFmtId="182" fontId="11" fillId="0" borderId="2" xfId="0" applyNumberFormat="1" applyFont="1" applyFill="1" applyBorder="1" applyAlignment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0" fontId="1" fillId="2" borderId="6" xfId="50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0" fontId="1" fillId="2" borderId="12" xfId="50" applyFont="1" applyFill="1" applyBorder="1" applyAlignment="1" applyProtection="1">
      <alignment horizontal="center" vertical="center" wrapTex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80" fontId="12" fillId="0" borderId="2" xfId="0" applyNumberFormat="1" applyFont="1" applyFill="1" applyBorder="1" applyAlignment="1">
      <alignment horizontal="right" vertical="center"/>
    </xf>
    <xf numFmtId="176" fontId="0" fillId="2" borderId="2" xfId="50" applyNumberFormat="1" applyFont="1" applyFill="1" applyBorder="1" applyAlignment="1" applyProtection="1">
      <alignment horizontal="center" vertical="center" wrapText="1" shrinkToFit="1"/>
    </xf>
    <xf numFmtId="176" fontId="6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0" fontId="1" fillId="2" borderId="2" xfId="50" applyFont="1" applyFill="1" applyBorder="1" applyAlignment="1" applyProtection="1">
      <alignment vertical="center"/>
    </xf>
    <xf numFmtId="183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80" fontId="1" fillId="2" borderId="2" xfId="0" applyNumberFormat="1" applyFont="1" applyFill="1" applyBorder="1">
      <alignment vertical="center"/>
    </xf>
    <xf numFmtId="180" fontId="1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113665</xdr:colOff>
      <xdr:row>25</xdr:row>
      <xdr:rowOff>43180</xdr:rowOff>
    </xdr:from>
    <xdr:to>
      <xdr:col>6</xdr:col>
      <xdr:colOff>1205230</xdr:colOff>
      <xdr:row>54</xdr:row>
      <xdr:rowOff>98425</xdr:rowOff>
    </xdr:to>
    <xdr:pic>
      <xdr:nvPicPr>
        <xdr:cNvPr id="2" name="图片 1" descr="}NYU2IQU]HGA(ZRYPJAJ[S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65" y="8378190"/>
          <a:ext cx="7880985" cy="5027295"/>
        </a:xfrm>
        <a:prstGeom prst="rect">
          <a:avLst/>
        </a:prstGeom>
      </xdr:spPr>
    </xdr:pic>
    <xdr:clientData/>
  </xdr:twoCellAnchor>
  <xdr:twoCellAnchor editAs="oneCell">
    <xdr:from>
      <xdr:col>6</xdr:col>
      <xdr:colOff>857885</xdr:colOff>
      <xdr:row>8</xdr:row>
      <xdr:rowOff>18415</xdr:rowOff>
    </xdr:from>
    <xdr:to>
      <xdr:col>10</xdr:col>
      <xdr:colOff>667385</xdr:colOff>
      <xdr:row>9</xdr:row>
      <xdr:rowOff>248285</xdr:rowOff>
    </xdr:to>
    <xdr:pic>
      <xdr:nvPicPr>
        <xdr:cNvPr id="3" name="图片 2" descr="E2~{5ZYGFOB8GNM{WJMGYMS"/>
        <xdr:cNvPicPr>
          <a:picLocks noChangeAspect="1"/>
        </xdr:cNvPicPr>
      </xdr:nvPicPr>
      <xdr:blipFill>
        <a:blip r:embed="rId2"/>
        <a:srcRect t="119" r="35590"/>
        <a:stretch>
          <a:fillRect/>
        </a:stretch>
      </xdr:blipFill>
      <xdr:spPr>
        <a:xfrm>
          <a:off x="7647305" y="2943225"/>
          <a:ext cx="3060700" cy="534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1067435</xdr:colOff>
      <xdr:row>7</xdr:row>
      <xdr:rowOff>539115</xdr:rowOff>
    </xdr:from>
    <xdr:to>
      <xdr:col>11</xdr:col>
      <xdr:colOff>13335</xdr:colOff>
      <xdr:row>9</xdr:row>
      <xdr:rowOff>196215</xdr:rowOff>
    </xdr:to>
    <xdr:pic>
      <xdr:nvPicPr>
        <xdr:cNvPr id="3" name="图片 2" descr="E2~{5ZYGFOB8GNM{WJMGYMS"/>
        <xdr:cNvPicPr>
          <a:picLocks noChangeAspect="1"/>
        </xdr:cNvPicPr>
      </xdr:nvPicPr>
      <xdr:blipFill>
        <a:blip r:embed="rId1"/>
        <a:srcRect t="119" r="35590"/>
        <a:stretch>
          <a:fillRect/>
        </a:stretch>
      </xdr:blipFill>
      <xdr:spPr>
        <a:xfrm>
          <a:off x="7856855" y="2981325"/>
          <a:ext cx="2908300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17</xdr:row>
      <xdr:rowOff>28575</xdr:rowOff>
    </xdr:from>
    <xdr:to>
      <xdr:col>6</xdr:col>
      <xdr:colOff>1068705</xdr:colOff>
      <xdr:row>46</xdr:row>
      <xdr:rowOff>104775</xdr:rowOff>
    </xdr:to>
    <xdr:pic>
      <xdr:nvPicPr>
        <xdr:cNvPr id="4" name="图片 3" descr="1c82967c4f18e2283fdade3654dbd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496685"/>
          <a:ext cx="7857490" cy="5048250"/>
        </a:xfrm>
        <a:prstGeom prst="rect">
          <a:avLst/>
        </a:prstGeom>
      </xdr:spPr>
    </xdr:pic>
    <xdr:clientData/>
  </xdr:twoCellAnchor>
  <xdr:twoCellAnchor editAs="oneCell">
    <xdr:from>
      <xdr:col>6</xdr:col>
      <xdr:colOff>1287145</xdr:colOff>
      <xdr:row>17</xdr:row>
      <xdr:rowOff>85725</xdr:rowOff>
    </xdr:from>
    <xdr:to>
      <xdr:col>11</xdr:col>
      <xdr:colOff>397510</xdr:colOff>
      <xdr:row>23</xdr:row>
      <xdr:rowOff>114300</xdr:rowOff>
    </xdr:to>
    <xdr:pic>
      <xdr:nvPicPr>
        <xdr:cNvPr id="2" name="图片 1" descr="85a521ab3c54a764ada6ef6e9a94d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6565" y="6553835"/>
          <a:ext cx="307276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1"/>
  <sheetViews>
    <sheetView topLeftCell="A4" workbookViewId="0">
      <selection activeCell="A4" sqref="$A1:$XFD1048576"/>
    </sheetView>
  </sheetViews>
  <sheetFormatPr defaultColWidth="9" defaultRowHeight="13.5"/>
  <cols>
    <col min="1" max="1" width="3.225" style="1" customWidth="1"/>
    <col min="2" max="2" width="14.675" style="3" customWidth="1"/>
    <col min="3" max="3" width="13.75" style="1" customWidth="1"/>
    <col min="4" max="4" width="14.275" style="1" customWidth="1"/>
    <col min="5" max="5" width="22.2666666666667" style="4" customWidth="1"/>
    <col min="6" max="6" width="20.908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8"/>
      <c r="E2" s="8"/>
      <c r="F2" s="8"/>
      <c r="G2" s="8"/>
      <c r="H2" s="7" t="s">
        <v>3</v>
      </c>
      <c r="I2" s="7"/>
      <c r="J2" s="8"/>
      <c r="K2" s="8"/>
      <c r="L2" s="8"/>
      <c r="M2" s="8"/>
      <c r="N2" s="53" t="s">
        <v>4</v>
      </c>
      <c r="O2" s="53"/>
      <c r="P2" s="54">
        <v>11985</v>
      </c>
      <c r="Q2" s="58" t="s">
        <v>5</v>
      </c>
      <c r="R2" s="58"/>
      <c r="S2" s="76">
        <v>2019051</v>
      </c>
      <c r="T2" s="77"/>
    </row>
    <row r="3" ht="27.9" customHeight="1" spans="1:20">
      <c r="A3" s="6" t="s">
        <v>6</v>
      </c>
      <c r="B3" s="6"/>
      <c r="C3" s="9">
        <v>1095600</v>
      </c>
      <c r="D3" s="9"/>
      <c r="E3" s="9"/>
      <c r="F3" s="9" t="s">
        <v>7</v>
      </c>
      <c r="G3" s="10">
        <v>43790</v>
      </c>
      <c r="H3" s="6" t="s">
        <v>8</v>
      </c>
      <c r="I3" s="6"/>
      <c r="J3" s="20" t="s">
        <v>9</v>
      </c>
      <c r="K3" s="20"/>
      <c r="L3" s="20"/>
      <c r="M3" s="20"/>
      <c r="N3" s="6" t="s">
        <v>10</v>
      </c>
      <c r="O3" s="6"/>
      <c r="P3" s="20"/>
      <c r="Q3" s="78" t="s">
        <v>11</v>
      </c>
      <c r="R3" s="78"/>
      <c r="S3" s="79" t="s">
        <v>12</v>
      </c>
      <c r="T3" s="79"/>
    </row>
    <row r="4" ht="27.9" customHeight="1" spans="1:20">
      <c r="A4" s="6" t="s">
        <v>13</v>
      </c>
      <c r="B4" s="6"/>
      <c r="C4" s="9">
        <v>992167</v>
      </c>
      <c r="D4" s="9"/>
      <c r="E4" s="9"/>
      <c r="F4" s="9" t="s">
        <v>14</v>
      </c>
      <c r="G4" s="11"/>
      <c r="H4" s="6" t="s">
        <v>15</v>
      </c>
      <c r="I4" s="6"/>
      <c r="J4" s="20" t="s">
        <v>16</v>
      </c>
      <c r="K4" s="20"/>
      <c r="L4" s="20"/>
      <c r="M4" s="20"/>
      <c r="N4" s="6" t="s">
        <v>17</v>
      </c>
      <c r="O4" s="6"/>
      <c r="P4" s="55" t="s">
        <v>18</v>
      </c>
      <c r="Q4" s="9" t="s">
        <v>19</v>
      </c>
      <c r="R4" s="55" t="s">
        <v>20</v>
      </c>
      <c r="S4" s="80" t="s">
        <v>21</v>
      </c>
      <c r="T4" s="81" t="s">
        <v>20</v>
      </c>
    </row>
    <row r="5" ht="27.9" customHeight="1" spans="1:20">
      <c r="A5" s="6" t="s">
        <v>22</v>
      </c>
      <c r="B5" s="12" t="s">
        <v>23</v>
      </c>
      <c r="C5" s="13"/>
      <c r="D5" s="13"/>
      <c r="E5" s="13"/>
      <c r="F5" s="14"/>
      <c r="G5" s="15" t="s">
        <v>24</v>
      </c>
      <c r="H5" s="12" t="s">
        <v>23</v>
      </c>
      <c r="I5" s="13"/>
      <c r="J5" s="14"/>
      <c r="K5" s="15" t="s">
        <v>25</v>
      </c>
      <c r="L5" s="12" t="s">
        <v>26</v>
      </c>
      <c r="M5" s="14"/>
      <c r="N5" s="12" t="s">
        <v>27</v>
      </c>
      <c r="O5" s="14"/>
      <c r="P5" s="56" t="s">
        <v>28</v>
      </c>
      <c r="Q5" s="82"/>
      <c r="R5" s="82"/>
      <c r="S5" s="80" t="s">
        <v>29</v>
      </c>
      <c r="T5" s="83" t="s">
        <v>30</v>
      </c>
    </row>
    <row r="6" ht="27.9" customHeight="1" spans="1:20">
      <c r="A6" s="6"/>
      <c r="B6" s="16" t="s">
        <v>31</v>
      </c>
      <c r="C6" s="17"/>
      <c r="D6" s="17"/>
      <c r="E6" s="17"/>
      <c r="F6" s="18"/>
      <c r="G6" s="6"/>
      <c r="H6" s="16" t="s">
        <v>32</v>
      </c>
      <c r="I6" s="17"/>
      <c r="J6" s="18"/>
      <c r="K6" s="6" t="s">
        <v>33</v>
      </c>
      <c r="L6" s="16" t="s">
        <v>34</v>
      </c>
      <c r="M6" s="18"/>
      <c r="N6" s="16" t="s">
        <v>35</v>
      </c>
      <c r="O6" s="18"/>
      <c r="P6" s="57" t="s">
        <v>36</v>
      </c>
      <c r="Q6" s="84"/>
      <c r="R6" s="84"/>
      <c r="S6" s="80"/>
      <c r="T6" s="83"/>
    </row>
    <row r="7" ht="27.9" customHeight="1" spans="1:20">
      <c r="A7" s="6"/>
      <c r="B7" s="19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19" t="s">
        <v>42</v>
      </c>
      <c r="H7" s="6" t="s">
        <v>43</v>
      </c>
      <c r="I7" s="9" t="s">
        <v>44</v>
      </c>
      <c r="J7" s="9" t="s">
        <v>45</v>
      </c>
      <c r="K7" s="58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80"/>
      <c r="T7" s="83"/>
    </row>
    <row r="8" s="2" customFormat="1" ht="38" customHeight="1" spans="1:20">
      <c r="A8" s="28">
        <v>1</v>
      </c>
      <c r="B8" s="29">
        <v>44203</v>
      </c>
      <c r="C8" s="30">
        <v>745220</v>
      </c>
      <c r="D8" s="31"/>
      <c r="E8" s="32" t="s">
        <v>49</v>
      </c>
      <c r="F8" s="33" t="s">
        <v>50</v>
      </c>
      <c r="G8" s="34"/>
      <c r="H8" s="93">
        <v>0.02</v>
      </c>
      <c r="I8" s="30">
        <f>C8*0.02</f>
        <v>14904.4</v>
      </c>
      <c r="J8" s="108"/>
      <c r="K8" s="109">
        <v>7862.41</v>
      </c>
      <c r="L8" s="63">
        <v>100</v>
      </c>
      <c r="M8" s="63" t="s">
        <v>51</v>
      </c>
      <c r="N8" s="28"/>
      <c r="O8" s="28"/>
      <c r="P8" s="65" t="s">
        <v>52</v>
      </c>
      <c r="Q8" s="63">
        <v>1014400</v>
      </c>
      <c r="R8" s="86">
        <v>740000</v>
      </c>
      <c r="S8" s="86">
        <v>721853.19</v>
      </c>
      <c r="T8" s="85"/>
    </row>
    <row r="9" s="2" customFormat="1" ht="24" customHeight="1" spans="1:20">
      <c r="A9" s="28"/>
      <c r="B9" s="29"/>
      <c r="C9" s="30"/>
      <c r="D9" s="31"/>
      <c r="E9" s="32"/>
      <c r="F9" s="33"/>
      <c r="G9" s="34"/>
      <c r="H9" s="35"/>
      <c r="I9" s="63"/>
      <c r="J9" s="63"/>
      <c r="K9" s="64"/>
      <c r="L9" s="63">
        <v>500</v>
      </c>
      <c r="M9" s="28" t="s">
        <v>53</v>
      </c>
      <c r="N9" s="28"/>
      <c r="O9" s="28"/>
      <c r="P9" s="65"/>
      <c r="Q9" s="63"/>
      <c r="R9" s="86"/>
      <c r="S9" s="86"/>
      <c r="T9" s="85"/>
    </row>
    <row r="10" s="2" customFormat="1" ht="24" customHeight="1" spans="1:20">
      <c r="A10" s="28"/>
      <c r="B10" s="36"/>
      <c r="C10" s="37"/>
      <c r="D10" s="37"/>
      <c r="E10" s="32"/>
      <c r="F10" s="33"/>
      <c r="G10" s="34"/>
      <c r="H10" s="35"/>
      <c r="I10" s="63"/>
      <c r="J10" s="63"/>
      <c r="K10" s="64"/>
      <c r="L10" s="63"/>
      <c r="M10" s="28"/>
      <c r="N10" s="28"/>
      <c r="O10" s="28"/>
      <c r="P10" s="65"/>
      <c r="Q10" s="63"/>
      <c r="R10" s="86"/>
      <c r="S10" s="86"/>
      <c r="T10" s="85"/>
    </row>
    <row r="11" s="2" customFormat="1" ht="24" customHeight="1" spans="1:20">
      <c r="A11" s="28"/>
      <c r="B11" s="36"/>
      <c r="C11" s="37"/>
      <c r="D11" s="37"/>
      <c r="E11" s="32"/>
      <c r="F11" s="33"/>
      <c r="G11" s="34"/>
      <c r="H11" s="35"/>
      <c r="I11" s="63"/>
      <c r="J11" s="63"/>
      <c r="K11" s="64"/>
      <c r="L11" s="63"/>
      <c r="M11" s="28"/>
      <c r="N11" s="28"/>
      <c r="O11" s="28"/>
      <c r="P11" s="110"/>
      <c r="Q11" s="63"/>
      <c r="R11" s="87"/>
      <c r="S11" s="87"/>
      <c r="T11" s="85"/>
    </row>
    <row r="12" s="2" customFormat="1" ht="24" customHeight="1" spans="1:20">
      <c r="A12" s="20"/>
      <c r="B12" s="41"/>
      <c r="C12" s="42"/>
      <c r="D12" s="42"/>
      <c r="E12" s="24"/>
      <c r="F12" s="25"/>
      <c r="G12" s="26"/>
      <c r="H12" s="43"/>
      <c r="I12" s="55"/>
      <c r="J12" s="55"/>
      <c r="K12" s="111"/>
      <c r="L12" s="55"/>
      <c r="M12" s="20"/>
      <c r="N12" s="20"/>
      <c r="O12" s="20"/>
      <c r="P12" s="112"/>
      <c r="Q12" s="55"/>
      <c r="R12" s="88"/>
      <c r="S12" s="88"/>
      <c r="T12" s="85"/>
    </row>
    <row r="13" s="2" customFormat="1" ht="24" customHeight="1" spans="1:20">
      <c r="A13" s="20"/>
      <c r="B13" s="44"/>
      <c r="C13" s="20"/>
      <c r="D13" s="45"/>
      <c r="E13" s="24"/>
      <c r="F13" s="25"/>
      <c r="G13" s="26"/>
      <c r="H13" s="20"/>
      <c r="I13" s="55"/>
      <c r="J13" s="55"/>
      <c r="K13" s="111"/>
      <c r="L13" s="55"/>
      <c r="M13" s="20"/>
      <c r="N13" s="20"/>
      <c r="O13" s="20"/>
      <c r="P13" s="67"/>
      <c r="Q13" s="55"/>
      <c r="R13" s="81"/>
      <c r="S13" s="81"/>
      <c r="T13" s="85"/>
    </row>
    <row r="14" s="2" customFormat="1" ht="24" customHeight="1" spans="1:20">
      <c r="A14" s="20"/>
      <c r="B14" s="44"/>
      <c r="C14" s="20"/>
      <c r="D14" s="45"/>
      <c r="E14" s="24"/>
      <c r="F14" s="25"/>
      <c r="G14" s="26"/>
      <c r="H14" s="20"/>
      <c r="I14" s="55"/>
      <c r="J14" s="55"/>
      <c r="K14" s="111"/>
      <c r="L14" s="55"/>
      <c r="M14" s="20"/>
      <c r="N14" s="20"/>
      <c r="O14" s="20"/>
      <c r="P14" s="67"/>
      <c r="Q14" s="55"/>
      <c r="R14" s="81"/>
      <c r="S14" s="81"/>
      <c r="T14" s="85"/>
    </row>
    <row r="15" s="2" customFormat="1" ht="24" customHeight="1" spans="1:20">
      <c r="A15" s="20"/>
      <c r="B15" s="44"/>
      <c r="C15" s="20"/>
      <c r="D15" s="45"/>
      <c r="E15" s="24"/>
      <c r="F15" s="25"/>
      <c r="G15" s="26"/>
      <c r="H15" s="20"/>
      <c r="I15" s="55"/>
      <c r="J15" s="55"/>
      <c r="K15" s="111"/>
      <c r="L15" s="55"/>
      <c r="M15" s="20"/>
      <c r="N15" s="20"/>
      <c r="O15" s="20"/>
      <c r="P15" s="67"/>
      <c r="Q15" s="55"/>
      <c r="R15" s="81"/>
      <c r="S15" s="81"/>
      <c r="T15" s="85"/>
    </row>
    <row r="16" s="2" customFormat="1" ht="24" customHeight="1" spans="1:20">
      <c r="A16" s="20"/>
      <c r="B16" s="44"/>
      <c r="C16" s="20"/>
      <c r="D16" s="45"/>
      <c r="E16" s="24"/>
      <c r="F16" s="25"/>
      <c r="G16" s="26"/>
      <c r="H16" s="20"/>
      <c r="I16" s="55"/>
      <c r="J16" s="55"/>
      <c r="K16" s="111"/>
      <c r="L16" s="55"/>
      <c r="M16" s="20"/>
      <c r="N16" s="20"/>
      <c r="O16" s="20"/>
      <c r="P16" s="67"/>
      <c r="Q16" s="55"/>
      <c r="R16" s="81"/>
      <c r="S16" s="81"/>
      <c r="T16" s="85"/>
    </row>
    <row r="17" s="2" customFormat="1" ht="24" customHeight="1" spans="1:20">
      <c r="A17" s="20"/>
      <c r="B17" s="44"/>
      <c r="C17" s="20"/>
      <c r="D17" s="45"/>
      <c r="E17" s="24"/>
      <c r="F17" s="25"/>
      <c r="G17" s="26"/>
      <c r="H17" s="20"/>
      <c r="I17" s="55"/>
      <c r="J17" s="55"/>
      <c r="K17" s="111"/>
      <c r="L17" s="55"/>
      <c r="M17" s="20"/>
      <c r="N17" s="20"/>
      <c r="O17" s="20"/>
      <c r="P17" s="67"/>
      <c r="Q17" s="55"/>
      <c r="R17" s="81"/>
      <c r="S17" s="81"/>
      <c r="T17" s="85"/>
    </row>
    <row r="18" s="2" customFormat="1" ht="24" customHeight="1" spans="1:20">
      <c r="A18" s="20"/>
      <c r="B18" s="94"/>
      <c r="C18" s="95"/>
      <c r="D18" s="96"/>
      <c r="E18" s="97"/>
      <c r="F18" s="97"/>
      <c r="G18" s="26"/>
      <c r="H18" s="20"/>
      <c r="I18" s="55"/>
      <c r="J18" s="55"/>
      <c r="K18" s="111"/>
      <c r="L18" s="55"/>
      <c r="M18" s="20"/>
      <c r="N18" s="20"/>
      <c r="O18" s="20"/>
      <c r="P18" s="67"/>
      <c r="Q18" s="55"/>
      <c r="R18" s="81"/>
      <c r="S18" s="81"/>
      <c r="T18" s="85"/>
    </row>
    <row r="19" s="2" customFormat="1" ht="24" customHeight="1" spans="1:20">
      <c r="A19" s="20"/>
      <c r="B19" s="94"/>
      <c r="C19" s="95"/>
      <c r="D19" s="96"/>
      <c r="E19" s="24"/>
      <c r="F19" s="25"/>
      <c r="G19" s="26"/>
      <c r="H19" s="20"/>
      <c r="I19" s="55"/>
      <c r="J19" s="55"/>
      <c r="K19" s="111"/>
      <c r="L19" s="55"/>
      <c r="M19" s="20"/>
      <c r="N19" s="20"/>
      <c r="O19" s="20"/>
      <c r="P19" s="67"/>
      <c r="Q19" s="55"/>
      <c r="R19" s="81"/>
      <c r="S19" s="81"/>
      <c r="T19" s="85"/>
    </row>
    <row r="20" ht="24" customHeight="1" spans="1:20">
      <c r="A20" s="98"/>
      <c r="B20" s="99"/>
      <c r="C20" s="95"/>
      <c r="D20" s="96"/>
      <c r="E20" s="24"/>
      <c r="F20" s="25"/>
      <c r="G20" s="100"/>
      <c r="H20" s="27"/>
      <c r="I20" s="59"/>
      <c r="J20" s="60"/>
      <c r="K20" s="61"/>
      <c r="L20" s="59"/>
      <c r="M20" s="55"/>
      <c r="N20" s="113"/>
      <c r="O20" s="9"/>
      <c r="P20" s="114"/>
      <c r="Q20" s="9"/>
      <c r="R20" s="55"/>
      <c r="S20" s="118"/>
      <c r="T20" s="61"/>
    </row>
    <row r="21" ht="24" customHeight="1" spans="1:20">
      <c r="A21" s="101"/>
      <c r="B21" s="102"/>
      <c r="C21" s="103"/>
      <c r="D21" s="104"/>
      <c r="E21" s="97"/>
      <c r="F21" s="97"/>
      <c r="G21" s="97"/>
      <c r="H21" s="27"/>
      <c r="I21" s="59"/>
      <c r="J21" s="60"/>
      <c r="K21" s="115"/>
      <c r="L21" s="59"/>
      <c r="M21" s="55"/>
      <c r="N21" s="116"/>
      <c r="O21" s="117"/>
      <c r="P21" s="114"/>
      <c r="Q21" s="9"/>
      <c r="R21" s="119"/>
      <c r="S21" s="119"/>
      <c r="T21" s="61"/>
    </row>
    <row r="22" ht="24" customHeight="1" spans="1:20">
      <c r="A22" s="105"/>
      <c r="B22" s="99"/>
      <c r="C22" s="95"/>
      <c r="D22" s="106"/>
      <c r="E22" s="107"/>
      <c r="F22" s="25"/>
      <c r="G22" s="60"/>
      <c r="H22" s="27"/>
      <c r="I22" s="59"/>
      <c r="J22" s="60"/>
      <c r="K22" s="115"/>
      <c r="L22" s="59"/>
      <c r="M22" s="55"/>
      <c r="N22" s="116"/>
      <c r="O22" s="117"/>
      <c r="P22" s="114"/>
      <c r="Q22" s="9"/>
      <c r="R22" s="119"/>
      <c r="S22" s="118"/>
      <c r="T22" s="61"/>
    </row>
    <row r="23" ht="30" customHeight="1" spans="1:20">
      <c r="A23" s="6" t="s">
        <v>54</v>
      </c>
      <c r="B23" s="6"/>
      <c r="C23" s="46">
        <f>SUM(C8:C22)</f>
        <v>745220</v>
      </c>
      <c r="D23" s="46">
        <f>SUM(D8:D22)</f>
        <v>0</v>
      </c>
      <c r="E23" s="46" t="s">
        <v>55</v>
      </c>
      <c r="F23" s="46" t="s">
        <v>55</v>
      </c>
      <c r="G23" s="46" t="s">
        <v>55</v>
      </c>
      <c r="H23" s="46" t="s">
        <v>55</v>
      </c>
      <c r="I23" s="46">
        <f>SUM(I8:I22)</f>
        <v>14904.4</v>
      </c>
      <c r="J23" s="46" t="s">
        <v>55</v>
      </c>
      <c r="K23" s="46">
        <f>SUM(K8:K22)</f>
        <v>7862.41</v>
      </c>
      <c r="L23" s="46">
        <f>SUM(L8:L22)</f>
        <v>600</v>
      </c>
      <c r="M23" s="46" t="s">
        <v>55</v>
      </c>
      <c r="N23" s="46">
        <f>SUM(N8:N22)</f>
        <v>0</v>
      </c>
      <c r="O23" s="46" t="s">
        <v>55</v>
      </c>
      <c r="P23" s="46" t="s">
        <v>55</v>
      </c>
      <c r="Q23" s="89">
        <f>SUM(Q8:Q22)</f>
        <v>1014400</v>
      </c>
      <c r="R23" s="89">
        <f>SUM(R8:R22)</f>
        <v>740000</v>
      </c>
      <c r="S23" s="46">
        <f>SUM(S8:S22)</f>
        <v>721853.19</v>
      </c>
      <c r="T23" s="90">
        <f>C23+D23-I23-K23-L23-N23-S23</f>
        <v>0</v>
      </c>
    </row>
    <row r="24" ht="30" customHeight="1" spans="1:20">
      <c r="A24" s="47" t="s">
        <v>56</v>
      </c>
      <c r="B24" s="47"/>
      <c r="C24" s="47" t="s">
        <v>57</v>
      </c>
      <c r="D24" s="47"/>
      <c r="E24" s="47"/>
      <c r="F24" s="48">
        <f>N24</f>
        <v>721853.19</v>
      </c>
      <c r="G24" s="49"/>
      <c r="H24" s="50" t="s">
        <v>58</v>
      </c>
      <c r="I24" s="68"/>
      <c r="J24" s="68"/>
      <c r="K24" s="68"/>
      <c r="L24" s="69"/>
      <c r="M24" s="47" t="s">
        <v>59</v>
      </c>
      <c r="N24" s="70">
        <v>721853.19</v>
      </c>
      <c r="O24" s="71"/>
      <c r="P24" s="71"/>
      <c r="Q24" s="71"/>
      <c r="R24" s="71"/>
      <c r="S24" s="71"/>
      <c r="T24" s="91"/>
    </row>
    <row r="25" ht="30" customHeight="1" spans="1:20">
      <c r="A25" s="47"/>
      <c r="B25" s="47"/>
      <c r="C25" s="47" t="s">
        <v>60</v>
      </c>
      <c r="D25" s="47"/>
      <c r="E25" s="47"/>
      <c r="F25" s="48">
        <v>0</v>
      </c>
      <c r="G25" s="49"/>
      <c r="H25" s="51"/>
      <c r="I25" s="72"/>
      <c r="J25" s="72"/>
      <c r="K25" s="72"/>
      <c r="L25" s="73"/>
      <c r="M25" s="47" t="s">
        <v>61</v>
      </c>
      <c r="N25" s="74" t="s">
        <v>62</v>
      </c>
      <c r="O25" s="75"/>
      <c r="P25" s="75"/>
      <c r="Q25" s="75"/>
      <c r="R25" s="75"/>
      <c r="S25" s="75"/>
      <c r="T25" s="92"/>
    </row>
    <row r="31" spans="2:2">
      <c r="B31" s="52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3:B23"/>
    <mergeCell ref="C24:E24"/>
    <mergeCell ref="F24:G24"/>
    <mergeCell ref="N24:T24"/>
    <mergeCell ref="C25:E25"/>
    <mergeCell ref="F25:G25"/>
    <mergeCell ref="N25:T25"/>
    <mergeCell ref="A5:A7"/>
    <mergeCell ref="A20:A21"/>
    <mergeCell ref="S5:S7"/>
    <mergeCell ref="T5:T7"/>
    <mergeCell ref="H24:L25"/>
    <mergeCell ref="A24:B2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topLeftCell="A6" workbookViewId="0">
      <selection activeCell="P23" sqref="P23"/>
    </sheetView>
  </sheetViews>
  <sheetFormatPr defaultColWidth="9" defaultRowHeight="13.5"/>
  <cols>
    <col min="1" max="1" width="3.225" style="1" customWidth="1"/>
    <col min="2" max="2" width="14.675" style="3" customWidth="1"/>
    <col min="3" max="3" width="13.75" style="1" customWidth="1"/>
    <col min="4" max="4" width="14.275" style="1" customWidth="1"/>
    <col min="5" max="5" width="22.2666666666667" style="4" customWidth="1"/>
    <col min="6" max="6" width="20.908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8"/>
      <c r="E2" s="8"/>
      <c r="F2" s="8"/>
      <c r="G2" s="8"/>
      <c r="H2" s="7" t="s">
        <v>3</v>
      </c>
      <c r="I2" s="7"/>
      <c r="J2" s="8"/>
      <c r="K2" s="8"/>
      <c r="L2" s="8"/>
      <c r="M2" s="8"/>
      <c r="N2" s="53" t="s">
        <v>4</v>
      </c>
      <c r="O2" s="53"/>
      <c r="P2" s="54">
        <v>11985</v>
      </c>
      <c r="Q2" s="58" t="s">
        <v>5</v>
      </c>
      <c r="R2" s="58"/>
      <c r="S2" s="76">
        <v>2019051</v>
      </c>
      <c r="T2" s="77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6</v>
      </c>
      <c r="B3" s="6"/>
      <c r="C3" s="9">
        <v>1095600</v>
      </c>
      <c r="D3" s="9"/>
      <c r="E3" s="9"/>
      <c r="F3" s="9" t="s">
        <v>7</v>
      </c>
      <c r="G3" s="10">
        <v>43790</v>
      </c>
      <c r="H3" s="6" t="s">
        <v>8</v>
      </c>
      <c r="I3" s="6"/>
      <c r="J3" s="20" t="s">
        <v>9</v>
      </c>
      <c r="K3" s="20"/>
      <c r="L3" s="20"/>
      <c r="M3" s="20"/>
      <c r="N3" s="6" t="s">
        <v>10</v>
      </c>
      <c r="O3" s="6"/>
      <c r="P3" s="20"/>
      <c r="Q3" s="78" t="s">
        <v>11</v>
      </c>
      <c r="R3" s="78"/>
      <c r="S3" s="79" t="s">
        <v>12</v>
      </c>
      <c r="T3" s="79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13</v>
      </c>
      <c r="B4" s="6"/>
      <c r="C4" s="9">
        <v>992167</v>
      </c>
      <c r="D4" s="9"/>
      <c r="E4" s="9"/>
      <c r="F4" s="9" t="s">
        <v>14</v>
      </c>
      <c r="G4" s="11"/>
      <c r="H4" s="6" t="s">
        <v>15</v>
      </c>
      <c r="I4" s="6"/>
      <c r="J4" s="20" t="s">
        <v>16</v>
      </c>
      <c r="K4" s="20"/>
      <c r="L4" s="20"/>
      <c r="M4" s="20"/>
      <c r="N4" s="6" t="s">
        <v>17</v>
      </c>
      <c r="O4" s="6"/>
      <c r="P4" s="55" t="s">
        <v>18</v>
      </c>
      <c r="Q4" s="9" t="s">
        <v>19</v>
      </c>
      <c r="R4" s="55" t="s">
        <v>20</v>
      </c>
      <c r="S4" s="80" t="s">
        <v>21</v>
      </c>
      <c r="T4" s="81" t="s">
        <v>20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22</v>
      </c>
      <c r="B5" s="12" t="s">
        <v>23</v>
      </c>
      <c r="C5" s="13"/>
      <c r="D5" s="13"/>
      <c r="E5" s="13"/>
      <c r="F5" s="14"/>
      <c r="G5" s="15" t="s">
        <v>24</v>
      </c>
      <c r="H5" s="12" t="s">
        <v>23</v>
      </c>
      <c r="I5" s="13"/>
      <c r="J5" s="14"/>
      <c r="K5" s="15" t="s">
        <v>25</v>
      </c>
      <c r="L5" s="12" t="s">
        <v>26</v>
      </c>
      <c r="M5" s="14"/>
      <c r="N5" s="12" t="s">
        <v>27</v>
      </c>
      <c r="O5" s="14"/>
      <c r="P5" s="56" t="s">
        <v>28</v>
      </c>
      <c r="Q5" s="82"/>
      <c r="R5" s="82"/>
      <c r="S5" s="80" t="s">
        <v>29</v>
      </c>
      <c r="T5" s="83" t="s">
        <v>30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31</v>
      </c>
      <c r="C6" s="17"/>
      <c r="D6" s="17"/>
      <c r="E6" s="17"/>
      <c r="F6" s="18"/>
      <c r="G6" s="6"/>
      <c r="H6" s="16" t="s">
        <v>32</v>
      </c>
      <c r="I6" s="17"/>
      <c r="J6" s="18"/>
      <c r="K6" s="6" t="s">
        <v>33</v>
      </c>
      <c r="L6" s="16" t="s">
        <v>34</v>
      </c>
      <c r="M6" s="18"/>
      <c r="N6" s="16" t="s">
        <v>35</v>
      </c>
      <c r="O6" s="18"/>
      <c r="P6" s="57" t="s">
        <v>36</v>
      </c>
      <c r="Q6" s="84"/>
      <c r="R6" s="84"/>
      <c r="S6" s="80"/>
      <c r="T6" s="83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19" t="s">
        <v>42</v>
      </c>
      <c r="H7" s="6" t="s">
        <v>43</v>
      </c>
      <c r="I7" s="9" t="s">
        <v>44</v>
      </c>
      <c r="J7" s="9" t="s">
        <v>45</v>
      </c>
      <c r="K7" s="58" t="s">
        <v>44</v>
      </c>
      <c r="L7" s="9" t="s">
        <v>44</v>
      </c>
      <c r="M7" s="6" t="s">
        <v>45</v>
      </c>
      <c r="N7" s="6" t="s">
        <v>44</v>
      </c>
      <c r="O7" s="6" t="s">
        <v>45</v>
      </c>
      <c r="P7" s="9" t="s">
        <v>46</v>
      </c>
      <c r="Q7" s="9" t="s">
        <v>47</v>
      </c>
      <c r="R7" s="9" t="s">
        <v>48</v>
      </c>
      <c r="S7" s="80"/>
      <c r="T7" s="83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43" customHeight="1" spans="1:20">
      <c r="A8" s="20">
        <v>1</v>
      </c>
      <c r="B8" s="21">
        <v>44203</v>
      </c>
      <c r="C8" s="22">
        <v>745220</v>
      </c>
      <c r="D8" s="23"/>
      <c r="E8" s="24" t="s">
        <v>49</v>
      </c>
      <c r="F8" s="25" t="s">
        <v>50</v>
      </c>
      <c r="G8" s="26"/>
      <c r="H8" s="27">
        <v>0.02</v>
      </c>
      <c r="I8" s="59">
        <f>C8*0.02</f>
        <v>14904.4</v>
      </c>
      <c r="J8" s="60"/>
      <c r="K8" s="61">
        <v>7862.41</v>
      </c>
      <c r="L8" s="55">
        <v>100</v>
      </c>
      <c r="M8" s="55" t="s">
        <v>51</v>
      </c>
      <c r="N8" s="20"/>
      <c r="O8" s="20"/>
      <c r="P8" s="62" t="s">
        <v>52</v>
      </c>
      <c r="Q8" s="55">
        <v>1014400</v>
      </c>
      <c r="R8" s="81">
        <v>740000</v>
      </c>
      <c r="S8" s="81">
        <v>721853.19</v>
      </c>
      <c r="T8" s="85"/>
    </row>
    <row r="9" s="2" customFormat="1" ht="24" customHeight="1" spans="1:20">
      <c r="A9" s="28"/>
      <c r="B9" s="29"/>
      <c r="C9" s="30"/>
      <c r="D9" s="31"/>
      <c r="E9" s="32"/>
      <c r="F9" s="33"/>
      <c r="G9" s="34"/>
      <c r="H9" s="35"/>
      <c r="I9" s="63"/>
      <c r="J9" s="63"/>
      <c r="K9" s="64"/>
      <c r="L9" s="55">
        <v>500</v>
      </c>
      <c r="M9" s="20" t="s">
        <v>53</v>
      </c>
      <c r="N9" s="28"/>
      <c r="O9" s="28"/>
      <c r="P9" s="65"/>
      <c r="Q9" s="63"/>
      <c r="R9" s="86"/>
      <c r="S9" s="86"/>
      <c r="T9" s="85"/>
    </row>
    <row r="10" s="2" customFormat="1" ht="24" customHeight="1" spans="1:20">
      <c r="A10" s="28"/>
      <c r="B10" s="36"/>
      <c r="C10" s="37"/>
      <c r="D10" s="37"/>
      <c r="E10" s="32"/>
      <c r="F10" s="33"/>
      <c r="G10" s="34"/>
      <c r="H10" s="35"/>
      <c r="I10" s="63"/>
      <c r="J10" s="63"/>
      <c r="K10" s="64"/>
      <c r="L10" s="63"/>
      <c r="M10" s="28"/>
      <c r="N10" s="28"/>
      <c r="O10" s="28"/>
      <c r="P10" s="65"/>
      <c r="Q10" s="63"/>
      <c r="R10" s="86"/>
      <c r="S10" s="86"/>
      <c r="T10" s="85"/>
    </row>
    <row r="11" s="2" customFormat="1" ht="43" customHeight="1" spans="1:20">
      <c r="A11" s="37">
        <v>2</v>
      </c>
      <c r="B11" s="36">
        <v>44880</v>
      </c>
      <c r="C11" s="38">
        <v>246947</v>
      </c>
      <c r="D11" s="37"/>
      <c r="E11" s="39" t="s">
        <v>49</v>
      </c>
      <c r="F11" s="40" t="s">
        <v>50</v>
      </c>
      <c r="G11" s="34"/>
      <c r="H11" s="35">
        <v>0.02</v>
      </c>
      <c r="I11" s="63">
        <v>7007.6</v>
      </c>
      <c r="J11" s="63"/>
      <c r="K11" s="64">
        <f>2469.47+87.9+2930.17+210.02</f>
        <v>5697.56</v>
      </c>
      <c r="L11" s="63">
        <v>150</v>
      </c>
      <c r="M11" s="28" t="s">
        <v>51</v>
      </c>
      <c r="N11" s="28"/>
      <c r="O11" s="28"/>
      <c r="P11" s="66" t="s">
        <v>63</v>
      </c>
      <c r="Q11" s="63">
        <v>222400</v>
      </c>
      <c r="R11" s="87"/>
      <c r="S11" s="87">
        <v>222400</v>
      </c>
      <c r="T11" s="85"/>
    </row>
    <row r="12" s="2" customFormat="1" ht="45" customHeight="1" spans="1:20">
      <c r="A12" s="20"/>
      <c r="B12" s="41"/>
      <c r="C12" s="42"/>
      <c r="D12" s="42"/>
      <c r="E12" s="24"/>
      <c r="F12" s="25"/>
      <c r="G12" s="26"/>
      <c r="H12" s="43"/>
      <c r="I12" s="63">
        <v>-6954.97</v>
      </c>
      <c r="J12" s="55"/>
      <c r="K12" s="64"/>
      <c r="L12" s="63">
        <v>500</v>
      </c>
      <c r="M12" s="28" t="s">
        <v>64</v>
      </c>
      <c r="N12" s="20"/>
      <c r="O12" s="20"/>
      <c r="P12" s="66" t="s">
        <v>52</v>
      </c>
      <c r="Q12" s="63">
        <v>740000</v>
      </c>
      <c r="R12" s="88"/>
      <c r="S12" s="87">
        <v>18146.81</v>
      </c>
      <c r="T12" s="85"/>
    </row>
    <row r="13" s="2" customFormat="1" ht="24" customHeight="1" spans="1:20">
      <c r="A13" s="20"/>
      <c r="B13" s="44"/>
      <c r="C13" s="20"/>
      <c r="D13" s="45"/>
      <c r="E13" s="24"/>
      <c r="F13" s="25"/>
      <c r="G13" s="26"/>
      <c r="H13" s="20"/>
      <c r="I13" s="55"/>
      <c r="J13" s="55"/>
      <c r="K13" s="64"/>
      <c r="L13" s="63"/>
      <c r="M13" s="20"/>
      <c r="N13" s="20"/>
      <c r="O13" s="20"/>
      <c r="P13" s="67"/>
      <c r="Q13" s="55"/>
      <c r="R13" s="81"/>
      <c r="S13" s="81"/>
      <c r="T13" s="85"/>
    </row>
    <row r="14" s="2" customFormat="1" ht="24" customHeight="1" spans="1:20">
      <c r="A14" s="20"/>
      <c r="B14" s="44"/>
      <c r="C14" s="20"/>
      <c r="D14" s="45"/>
      <c r="E14" s="24"/>
      <c r="F14" s="25"/>
      <c r="G14" s="26"/>
      <c r="H14" s="20"/>
      <c r="I14" s="55"/>
      <c r="J14" s="55"/>
      <c r="K14" s="64"/>
      <c r="L14" s="63"/>
      <c r="M14" s="20"/>
      <c r="N14" s="20"/>
      <c r="O14" s="20"/>
      <c r="P14" s="67"/>
      <c r="Q14" s="55"/>
      <c r="R14" s="81"/>
      <c r="S14" s="81"/>
      <c r="T14" s="85"/>
    </row>
    <row r="15" s="1" customFormat="1" ht="30" customHeight="1" spans="1:16384">
      <c r="A15" s="6" t="s">
        <v>54</v>
      </c>
      <c r="B15" s="6"/>
      <c r="C15" s="46">
        <f>SUM(C8:C14)</f>
        <v>992167</v>
      </c>
      <c r="D15" s="46">
        <f>SUM(D8:D14)</f>
        <v>0</v>
      </c>
      <c r="E15" s="46" t="s">
        <v>55</v>
      </c>
      <c r="F15" s="46" t="s">
        <v>55</v>
      </c>
      <c r="G15" s="46" t="s">
        <v>55</v>
      </c>
      <c r="H15" s="46" t="s">
        <v>55</v>
      </c>
      <c r="I15" s="46">
        <f>SUM(I8:I14)</f>
        <v>14957.03</v>
      </c>
      <c r="J15" s="46" t="s">
        <v>55</v>
      </c>
      <c r="K15" s="46">
        <f>SUM(K8:K14)</f>
        <v>13559.97</v>
      </c>
      <c r="L15" s="46">
        <f>SUM(L8:L14)</f>
        <v>1250</v>
      </c>
      <c r="M15" s="46" t="s">
        <v>55</v>
      </c>
      <c r="N15" s="46">
        <f>SUM(N8:N14)</f>
        <v>0</v>
      </c>
      <c r="O15" s="46" t="s">
        <v>55</v>
      </c>
      <c r="P15" s="46" t="s">
        <v>55</v>
      </c>
      <c r="Q15" s="89">
        <f>SUM(Q8:Q14)</f>
        <v>1976800</v>
      </c>
      <c r="R15" s="89">
        <f>SUM(R8:R14)</f>
        <v>740000</v>
      </c>
      <c r="S15" s="46">
        <f>SUM(S8:S14)</f>
        <v>962400</v>
      </c>
      <c r="T15" s="90">
        <f>C15+D15-I15-K15-L15-N15-S15</f>
        <v>0</v>
      </c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30" customHeight="1" spans="1:16384">
      <c r="A16" s="47" t="s">
        <v>56</v>
      </c>
      <c r="B16" s="47"/>
      <c r="C16" s="47" t="s">
        <v>57</v>
      </c>
      <c r="D16" s="47"/>
      <c r="E16" s="47"/>
      <c r="F16" s="48">
        <f>N16</f>
        <v>240546.81</v>
      </c>
      <c r="G16" s="49"/>
      <c r="H16" s="50" t="s">
        <v>58</v>
      </c>
      <c r="I16" s="68"/>
      <c r="J16" s="68"/>
      <c r="K16" s="68"/>
      <c r="L16" s="69"/>
      <c r="M16" s="47" t="s">
        <v>59</v>
      </c>
      <c r="N16" s="70">
        <f>S11+S12</f>
        <v>240546.81</v>
      </c>
      <c r="O16" s="71"/>
      <c r="P16" s="71"/>
      <c r="Q16" s="71"/>
      <c r="R16" s="71"/>
      <c r="S16" s="71"/>
      <c r="T16" s="91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30" customHeight="1" spans="1:16384">
      <c r="A17" s="47"/>
      <c r="B17" s="47"/>
      <c r="C17" s="47" t="s">
        <v>60</v>
      </c>
      <c r="D17" s="47"/>
      <c r="E17" s="47"/>
      <c r="F17" s="48">
        <v>0</v>
      </c>
      <c r="G17" s="49"/>
      <c r="H17" s="51"/>
      <c r="I17" s="72"/>
      <c r="J17" s="72"/>
      <c r="K17" s="72"/>
      <c r="L17" s="73"/>
      <c r="M17" s="47" t="s">
        <v>61</v>
      </c>
      <c r="N17" s="74" t="s">
        <v>62</v>
      </c>
      <c r="O17" s="75"/>
      <c r="P17" s="75"/>
      <c r="Q17" s="75"/>
      <c r="R17" s="75"/>
      <c r="S17" s="75"/>
      <c r="T17" s="92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spans="2:16384">
      <c r="B18" s="3"/>
      <c r="E18" s="4"/>
      <c r="F18" s="4"/>
      <c r="G18" s="4"/>
      <c r="I18" s="4"/>
      <c r="J18" s="4"/>
      <c r="L18" s="4"/>
      <c r="S18" s="4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spans="2:16384">
      <c r="B19" s="3"/>
      <c r="E19" s="4"/>
      <c r="F19" s="4"/>
      <c r="G19" s="4"/>
      <c r="I19" s="4"/>
      <c r="J19" s="4"/>
      <c r="L19" s="4"/>
      <c r="S19" s="4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spans="2:16384">
      <c r="B20" s="3"/>
      <c r="E20" s="4"/>
      <c r="F20" s="4"/>
      <c r="G20" s="4"/>
      <c r="I20" s="4"/>
      <c r="J20" s="4">
        <f>C3*0.02</f>
        <v>21912</v>
      </c>
      <c r="L20" s="4"/>
      <c r="S20" s="4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>
        <f>J20-I15</f>
        <v>6954.97</v>
      </c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P22" s="1">
        <f>S8-479710</f>
        <v>242143.19</v>
      </c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52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5:B15"/>
    <mergeCell ref="C16:E16"/>
    <mergeCell ref="F16:G16"/>
    <mergeCell ref="N16:T16"/>
    <mergeCell ref="C17:E17"/>
    <mergeCell ref="F17:G17"/>
    <mergeCell ref="N17:T17"/>
    <mergeCell ref="A5:A7"/>
    <mergeCell ref="S5:S7"/>
    <mergeCell ref="T5:T7"/>
    <mergeCell ref="A16:B17"/>
    <mergeCell ref="H16:L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2017-01-10T04:48:00Z</dcterms:created>
  <dcterms:modified xsi:type="dcterms:W3CDTF">2022-11-18T02:26:39Z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4D2E7EEF4D7745E4AF24ADD5FCB7E9ED</vt:lpwstr>
  </property>
</Properties>
</file>