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第1次" sheetId="1" r:id="rId1"/>
    <sheet name="第2次" sheetId="2" r:id="rId2"/>
    <sheet name="5.1" sheetId="3" r:id="rId3"/>
    <sheet name="6" sheetId="4" r:id="rId4"/>
    <sheet name="6.1" sheetId="5" r:id="rId5"/>
    <sheet name="6.2" sheetId="6" r:id="rId6"/>
  </sheets>
  <calcPr calcId="144525"/>
</workbook>
</file>

<file path=xl/sharedStrings.xml><?xml version="1.0" encoding="utf-8"?>
<sst xmlns="http://schemas.openxmlformats.org/spreadsheetml/2006/main" count="1047" uniqueCount="136">
  <si>
    <t xml:space="preserve">工程款支付证书 </t>
  </si>
  <si>
    <t>工程名称</t>
  </si>
  <si>
    <t>亚洲开发银行贷款宁夏六盘山扶贫农村公路发展项目将台-兴平三级公路</t>
  </si>
  <si>
    <t>建设单位</t>
  </si>
  <si>
    <t>西吉县交通运输局</t>
  </si>
  <si>
    <t>ERP编号</t>
  </si>
  <si>
    <t>档案编号</t>
  </si>
  <si>
    <t>合同金额</t>
  </si>
  <si>
    <t>中标时间</t>
  </si>
  <si>
    <t>2020.5.29</t>
  </si>
  <si>
    <t>已提供工程资料</t>
  </si>
  <si>
    <t>中标通知书、施工合同</t>
  </si>
  <si>
    <t>保存地址</t>
  </si>
  <si>
    <t>合肥</t>
  </si>
  <si>
    <t>责任单位</t>
  </si>
  <si>
    <t>北部大区-宁夏自治区</t>
  </si>
  <si>
    <t>决算金额</t>
  </si>
  <si>
    <t>决算时间</t>
  </si>
  <si>
    <t>项目部印章</t>
  </si>
  <si>
    <t>有</t>
  </si>
  <si>
    <t>施工人</t>
  </si>
  <si>
    <t>程尧18949877202</t>
  </si>
  <si>
    <t>区域责任人</t>
  </si>
  <si>
    <t>孙健</t>
  </si>
  <si>
    <t>省办负责人</t>
  </si>
  <si>
    <t>董芳青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</si>
  <si>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</si>
  <si>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</si>
  <si>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</si>
  <si>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</si>
  <si>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</si>
  <si>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</si>
  <si>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</si>
  <si>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</si>
  <si>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</si>
  <si>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</si>
  <si>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</si>
  <si>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</si>
  <si>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</si>
  <si>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</si>
  <si>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</si>
  <si>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</si>
  <si>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</si>
  <si>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</si>
  <si>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</si>
  <si>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</si>
  <si>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</si>
  <si>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</si>
  <si>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</si>
  <si>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</si>
  <si>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</si>
  <si>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</si>
  <si>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</si>
  <si>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</si>
  <si>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</si>
  <si>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中行庐江支行</t>
  </si>
  <si>
    <t>6217866300000714221</t>
  </si>
  <si>
    <t>7-18日去项目部检查来回车费</t>
  </si>
  <si>
    <t>工行银川市胜利南街支行</t>
  </si>
  <si>
    <t>2902 0069 1910 0012 501</t>
  </si>
  <si>
    <t>手续费</t>
  </si>
  <si>
    <t>宁夏宝庆实业有限公司（柴油费）</t>
  </si>
  <si>
    <t>工行银川西门支行</t>
  </si>
  <si>
    <t>2902 0022 2920 0029 523</t>
  </si>
  <si>
    <t>中国人寿财产保险股份有限公司宁夏回族自治区分公司</t>
  </si>
  <si>
    <t>中行民族北街支行</t>
  </si>
  <si>
    <t>1060 2960 3663</t>
  </si>
  <si>
    <t>宁夏锦隆工程试验有限公司（检测费用）</t>
  </si>
  <si>
    <t>合作人向安徽智宏公司借款</t>
  </si>
  <si>
    <t>宁夏西吉汇发农村镇银行股份有限公司</t>
  </si>
  <si>
    <t>8743 2101 2000 0212 570</t>
  </si>
  <si>
    <t>西吉县万祥水泥制管厂（管涵费）</t>
  </si>
  <si>
    <t>建行银川新华东街支行</t>
  </si>
  <si>
    <t>6405 0117 0400 0000 0737</t>
  </si>
  <si>
    <t>宁夏金路安公路工程有限公司（桥梁专业分包费）</t>
  </si>
  <si>
    <t>徽商银行合肥长江西路支行</t>
  </si>
  <si>
    <t>1020 6010 2100 0225 986</t>
  </si>
  <si>
    <t>合肥畅宇工程材料有限公司（土工格栅）</t>
  </si>
  <si>
    <t>合作人向安徽昌达公司借款</t>
  </si>
  <si>
    <t>胡文明（预缴税款）</t>
  </si>
  <si>
    <t>中行西安锦业二路支行</t>
  </si>
  <si>
    <t>1024 7433 9563</t>
  </si>
  <si>
    <t>西安格拉瑞斯金属制品有限公司（波纹管）</t>
  </si>
  <si>
    <t>邮政储蓄银行庐江县支行</t>
  </si>
  <si>
    <t>6221 8837 8100 4183 847</t>
  </si>
  <si>
    <t>西吉县公路建设管理中心专户</t>
  </si>
  <si>
    <t>8743 2101 2000 0106 197</t>
  </si>
  <si>
    <t>固原市农村信用合作联社</t>
  </si>
  <si>
    <t>5011 4713 0001 4</t>
  </si>
  <si>
    <t>宁夏正兴通公路养护有限公司（铣刨）</t>
  </si>
  <si>
    <t>中国建设银行股份有限公司银川清和北街支行</t>
  </si>
  <si>
    <t>6405 0112 2400 0000 0275</t>
  </si>
  <si>
    <t>宁夏泰昇泽贸易有限公司（运输）</t>
  </si>
  <si>
    <t>应收利息</t>
  </si>
  <si>
    <t>安徽肥东农村商业银行园上园支行</t>
  </si>
  <si>
    <t>2000 0586 0902 1030 0000 059</t>
  </si>
  <si>
    <t>安徽雄狮建筑劳务有限公司（劳务费）</t>
  </si>
  <si>
    <t>工行合肥滨湖支行</t>
  </si>
  <si>
    <t>1302 0142 1920 0150 551</t>
  </si>
  <si>
    <t>安徽水乔建设工程有限公司（桥梁专业分包）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</si>
  <si>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</si>
  <si>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</si>
  <si>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</si>
  <si>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</si>
  <si>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</si>
  <si>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</si>
  <si>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</si>
  <si>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</t>
  </si>
  <si>
    <t>进度款2%</t>
  </si>
  <si>
    <t>招商银行银川分行营业部</t>
  </si>
  <si>
    <t>9519 0212 6910 101</t>
  </si>
  <si>
    <t>无税费</t>
  </si>
  <si>
    <t>银川市西夏区鑫豪建材商行（材料费）</t>
  </si>
  <si>
    <t>何昌宝出场费</t>
  </si>
  <si>
    <t>银川市西夏区鑫豪建材商行（材料款）</t>
  </si>
  <si>
    <t>财务手续费</t>
  </si>
  <si>
    <t>中国银行合肥蜀山支行营业部</t>
  </si>
  <si>
    <t>1752 5719 0682</t>
  </si>
  <si>
    <t>宁夏泰异泽贸易有限公司（运输）</t>
  </si>
  <si>
    <t>中国农业银行股份有限公司固原晨光分理处</t>
  </si>
  <si>
    <t>2940 4001 1040 0024 61</t>
  </si>
  <si>
    <t>宁夏强俊龙商贸有限公司（钢筋）</t>
  </si>
  <si>
    <t>2940 4001 0400 02461</t>
  </si>
  <si>
    <t>何昌宝驻地4月15日到4月30日100/天</t>
  </si>
  <si>
    <t>何昌宝驻地4月15日到4月30日1000/天</t>
  </si>
  <si>
    <t>宁夏银行盐池支行</t>
  </si>
  <si>
    <t>2507 0140 9000 01635</t>
  </si>
  <si>
    <t>宁夏润广石化有限公司</t>
  </si>
  <si>
    <t>西吉县水务局（保证金）</t>
  </si>
  <si>
    <t>公司借款</t>
  </si>
  <si>
    <t>安徽雄狮建筑劳务有限公司（机械租赁）
账号：2000 0586 0902 1030 0000 059
安徽肥东农村商业银行股份有限公司园上园支行_</t>
  </si>
  <si>
    <t>安徽雄狮建筑劳务有限公司（劳务费）
账号：2000 0586 0902 1030 0000 059
安徽肥东农村商业银行股份有限公司园上园支行_</t>
  </si>
  <si>
    <t>安徽水乔建设工程有限公司（桥梁）
账号： 3405 0144 4708 0000 0837
中国建设银行股价有限公司合肥马鞍山路支行</t>
  </si>
  <si>
    <t>西吉县自然资源局
开户行：宁夏西吉农村商业银行股份有限公司营业部5002 0720 0001 2</t>
  </si>
  <si>
    <t>2021-5-12庆阳-合肥高铁，笪建伟、朱大金项目巡查车票982.5*2人</t>
  </si>
  <si>
    <t>宁夏润广石化有限公司
2507 0140 90000163 5
宁夏银行盐池支行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</si>
</sst>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6" borderId="1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>
      <protection locked="0"/>
    </xf>
    <xf numFmtId="0" fontId="2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2" borderId="19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0" borderId="0">
      <protection locked="0"/>
    </xf>
  </cellStyleXfs>
  <cellXfs count="14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179" fontId="4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7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76" fontId="1" fillId="3" borderId="3" xfId="50" applyNumberFormat="1" applyFont="1" applyFill="1" applyBorder="1" applyAlignment="1" applyProtection="1">
      <alignment horizontal="center" vertical="center" shrinkToFit="1"/>
    </xf>
    <xf numFmtId="176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9" fontId="8" fillId="2" borderId="4" xfId="50" applyNumberFormat="1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9" fillId="3" borderId="8" xfId="50" applyFont="1" applyFill="1" applyBorder="1" applyAlignment="1" applyProtection="1">
      <alignment horizontal="center" vertical="center"/>
    </xf>
    <xf numFmtId="177" fontId="9" fillId="3" borderId="4" xfId="50" applyNumberFormat="1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9" fillId="3" borderId="0" xfId="50" applyFont="1" applyFill="1" applyBorder="1" applyAlignment="1" applyProtection="1">
      <alignment horizontal="center" vertical="center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vertical="center" shrinkToFit="1"/>
    </xf>
    <xf numFmtId="9" fontId="9" fillId="3" borderId="2" xfId="11" applyFont="1" applyFill="1" applyBorder="1" applyAlignment="1" applyProtection="1">
      <alignment horizontal="center" vertical="center" shrinkToFit="1"/>
    </xf>
    <xf numFmtId="0" fontId="9" fillId="3" borderId="6" xfId="50" applyFont="1" applyFill="1" applyBorder="1" applyAlignment="1" applyProtection="1">
      <alignment horizontal="center" vertical="center"/>
    </xf>
    <xf numFmtId="0" fontId="9" fillId="3" borderId="9" xfId="50" applyFont="1" applyFill="1" applyBorder="1" applyAlignment="1" applyProtection="1">
      <alignment horizontal="center" vertical="center"/>
    </xf>
    <xf numFmtId="9" fontId="1" fillId="3" borderId="2" xfId="1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4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vertical="center"/>
    </xf>
    <xf numFmtId="180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9" fontId="2" fillId="3" borderId="2" xfId="11" applyFont="1" applyFill="1" applyBorder="1" applyAlignment="1" applyProtection="1">
      <alignment horizontal="center" vertical="center" shrinkToFit="1"/>
    </xf>
    <xf numFmtId="177" fontId="2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9" fillId="4" borderId="2" xfId="50" applyFont="1" applyFill="1" applyBorder="1" applyAlignment="1" applyProtection="1">
      <alignment horizontal="center" vertical="center" wrapText="1"/>
    </xf>
    <xf numFmtId="176" fontId="11" fillId="3" borderId="3" xfId="50" applyNumberFormat="1" applyFont="1" applyFill="1" applyBorder="1" applyAlignment="1" applyProtection="1">
      <alignment horizontal="center" vertical="center" shrinkToFit="1"/>
    </xf>
    <xf numFmtId="176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center" vertical="center"/>
    </xf>
    <xf numFmtId="176" fontId="9" fillId="3" borderId="2" xfId="50" applyNumberFormat="1" applyFont="1" applyFill="1" applyBorder="1" applyAlignment="1" applyProtection="1">
      <alignment horizontal="center" vertical="center" wrapText="1" shrinkToFit="1"/>
    </xf>
    <xf numFmtId="176" fontId="10" fillId="3" borderId="8" xfId="50" applyNumberFormat="1" applyFont="1" applyFill="1" applyBorder="1" applyAlignment="1" applyProtection="1">
      <alignment horizontal="center" vertical="center" wrapTex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6" fontId="12" fillId="3" borderId="8" xfId="50" applyNumberFormat="1" applyFont="1" applyFill="1" applyBorder="1" applyAlignment="1" applyProtection="1">
      <alignment horizontal="center" vertical="center" wrapText="1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9" fillId="3" borderId="2" xfId="19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right" vertical="center" shrinkToFi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9" fontId="9" fillId="3" borderId="8" xfId="19" applyFont="1" applyFill="1" applyBorder="1" applyAlignment="1" applyProtection="1">
      <alignment horizontal="center" vertical="center" wrapText="1"/>
    </xf>
    <xf numFmtId="176" fontId="9" fillId="3" borderId="8" xfId="50" applyNumberFormat="1" applyFont="1" applyFill="1" applyBorder="1" applyAlignment="1" applyProtection="1">
      <alignment horizontal="right" vertical="center" shrinkToFit="1"/>
    </xf>
    <xf numFmtId="176" fontId="2" fillId="3" borderId="8" xfId="50" applyNumberFormat="1" applyFont="1" applyFill="1" applyBorder="1" applyAlignment="1" applyProtection="1">
      <alignment horizontal="right" vertical="center" shrinkToFit="1"/>
    </xf>
    <xf numFmtId="176" fontId="9" fillId="3" borderId="8" xfId="50" applyNumberFormat="1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176" fontId="13" fillId="3" borderId="8" xfId="50" applyNumberFormat="1" applyFont="1" applyFill="1" applyBorder="1" applyAlignment="1" applyProtection="1">
      <alignment horizontal="right" vertical="center" shrinkToFit="1"/>
    </xf>
    <xf numFmtId="177" fontId="9" fillId="3" borderId="4" xfId="50" applyNumberFormat="1" applyFont="1" applyFill="1" applyBorder="1" applyAlignment="1" applyProtection="1">
      <alignment vertical="center" shrinkToFi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right" vertical="center" shrinkToFit="1"/>
    </xf>
    <xf numFmtId="176" fontId="13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8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/>
    </xf>
    <xf numFmtId="176" fontId="13" fillId="4" borderId="8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0" fontId="12" fillId="2" borderId="2" xfId="50" applyFont="1" applyFill="1" applyBorder="1" applyAlignment="1" applyProtection="1">
      <alignment horizontal="center" vertical="center" wrapText="1"/>
    </xf>
    <xf numFmtId="0" fontId="2" fillId="3" borderId="2" xfId="50" applyNumberFormat="1" applyFont="1" applyFill="1" applyBorder="1" applyAlignment="1" applyProtection="1">
      <alignment vertical="center" shrinkToFit="1"/>
    </xf>
    <xf numFmtId="176" fontId="2" fillId="3" borderId="2" xfId="50" applyNumberFormat="1" applyFont="1" applyFill="1" applyBorder="1" applyAlignment="1" applyProtection="1">
      <alignment horizontal="center" vertical="center"/>
    </xf>
    <xf numFmtId="9" fontId="2" fillId="3" borderId="2" xfId="19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/>
    </xf>
    <xf numFmtId="0" fontId="1" fillId="3" borderId="2" xfId="50" applyNumberFormat="1" applyFont="1" applyFill="1" applyBorder="1" applyAlignment="1" applyProtection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41</xdr:row>
      <xdr:rowOff>8890</xdr:rowOff>
    </xdr:from>
    <xdr:to>
      <xdr:col>7</xdr:col>
      <xdr:colOff>297815</xdr:colOff>
      <xdr:row>76</xdr:row>
      <xdr:rowOff>59055</xdr:rowOff>
    </xdr:to>
    <xdr:pic>
      <xdr:nvPicPr>
        <xdr:cNvPr id="2" name="图片 1" descr=")X9}50~JFOWZV(5NJ_N1`V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2061190"/>
          <a:ext cx="7885430" cy="5079365"/>
        </a:xfrm>
        <a:prstGeom prst="rect">
          <a:avLst/>
        </a:prstGeom>
      </xdr:spPr>
    </xdr:pic>
    <xdr:clientData/>
  </xdr:twoCellAnchor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5" name="图片 4" descr="XRFP95C5_SU($2KKDYHH~L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3" name="图片 2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23</xdr:row>
      <xdr:rowOff>42545</xdr:rowOff>
    </xdr:from>
    <xdr:to>
      <xdr:col>28</xdr:col>
      <xdr:colOff>276860</xdr:colOff>
      <xdr:row>35</xdr:row>
      <xdr:rowOff>219075</xdr:rowOff>
    </xdr:to>
    <xdr:pic>
      <xdr:nvPicPr>
        <xdr:cNvPr id="4" name="图片 3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99425" y="7099935"/>
          <a:ext cx="5759450" cy="325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5</xdr:col>
      <xdr:colOff>1932940</xdr:colOff>
      <xdr:row>43</xdr:row>
      <xdr:rowOff>13970</xdr:rowOff>
    </xdr:from>
    <xdr:to>
      <xdr:col>11</xdr:col>
      <xdr:colOff>639445</xdr:colOff>
      <xdr:row>63</xdr:row>
      <xdr:rowOff>55880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12352020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42</xdr:row>
      <xdr:rowOff>114300</xdr:rowOff>
    </xdr:from>
    <xdr:to>
      <xdr:col>5</xdr:col>
      <xdr:colOff>1728470</xdr:colOff>
      <xdr:row>65</xdr:row>
      <xdr:rowOff>76835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2309475"/>
          <a:ext cx="5377180" cy="327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45</xdr:row>
      <xdr:rowOff>52070</xdr:rowOff>
    </xdr:from>
    <xdr:to>
      <xdr:col>12</xdr:col>
      <xdr:colOff>1329055</xdr:colOff>
      <xdr:row>65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1108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45</xdr:row>
      <xdr:rowOff>114300</xdr:rowOff>
    </xdr:from>
    <xdr:to>
      <xdr:col>6</xdr:col>
      <xdr:colOff>43815</xdr:colOff>
      <xdr:row>72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173075"/>
          <a:ext cx="6361430" cy="3877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47</xdr:row>
      <xdr:rowOff>52070</xdr:rowOff>
    </xdr:from>
    <xdr:to>
      <xdr:col>12</xdr:col>
      <xdr:colOff>1329055</xdr:colOff>
      <xdr:row>67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6442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47</xdr:row>
      <xdr:rowOff>114300</xdr:rowOff>
    </xdr:from>
    <xdr:to>
      <xdr:col>6</xdr:col>
      <xdr:colOff>43815</xdr:colOff>
      <xdr:row>74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706475"/>
          <a:ext cx="6361430" cy="3877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6</xdr:col>
      <xdr:colOff>652780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58</xdr:row>
      <xdr:rowOff>109220</xdr:rowOff>
    </xdr:from>
    <xdr:to>
      <xdr:col>7</xdr:col>
      <xdr:colOff>393700</xdr:colOff>
      <xdr:row>74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167239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58</xdr:row>
      <xdr:rowOff>114300</xdr:rowOff>
    </xdr:from>
    <xdr:to>
      <xdr:col>4</xdr:col>
      <xdr:colOff>1692275</xdr:colOff>
      <xdr:row>74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67290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7</xdr:col>
      <xdr:colOff>353060</xdr:colOff>
      <xdr:row>57</xdr:row>
      <xdr:rowOff>133350</xdr:rowOff>
    </xdr:from>
    <xdr:to>
      <xdr:col>14</xdr:col>
      <xdr:colOff>141605</xdr:colOff>
      <xdr:row>78</xdr:row>
      <xdr:rowOff>27305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25205" y="16605250"/>
          <a:ext cx="5829935" cy="29229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76</xdr:row>
      <xdr:rowOff>0</xdr:rowOff>
    </xdr:from>
    <xdr:to>
      <xdr:col>5</xdr:col>
      <xdr:colOff>236220</xdr:colOff>
      <xdr:row>136</xdr:row>
      <xdr:rowOff>123825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4850" y="19215100"/>
          <a:ext cx="4532630" cy="869632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</xdr:colOff>
      <xdr:row>77</xdr:row>
      <xdr:rowOff>9525</xdr:rowOff>
    </xdr:from>
    <xdr:to>
      <xdr:col>10</xdr:col>
      <xdr:colOff>438150</xdr:colOff>
      <xdr:row>113</xdr:row>
      <xdr:rowOff>76200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08245" y="19367500"/>
          <a:ext cx="5936615" cy="5210175"/>
        </a:xfrm>
        <a:prstGeom prst="rect">
          <a:avLst/>
        </a:prstGeom>
      </xdr:spPr>
    </xdr:pic>
    <xdr:clientData/>
  </xdr:twoCellAnchor>
  <xdr:twoCellAnchor editAs="oneCell">
    <xdr:from>
      <xdr:col>14</xdr:col>
      <xdr:colOff>389890</xdr:colOff>
      <xdr:row>59</xdr:row>
      <xdr:rowOff>85725</xdr:rowOff>
    </xdr:from>
    <xdr:to>
      <xdr:col>18</xdr:col>
      <xdr:colOff>1118235</xdr:colOff>
      <xdr:row>81</xdr:row>
      <xdr:rowOff>136525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03425" y="16843375"/>
          <a:ext cx="5209540" cy="322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5" zoomScaleNormal="85" workbookViewId="0">
      <pane ySplit="7" topLeftCell="A30" activePane="bottomLeft" state="frozen"/>
      <selection/>
      <selection pane="bottomLeft" activeCell="P35" sqref="P35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137">
        <v>14</v>
      </c>
      <c r="B27" s="66">
        <v>44189</v>
      </c>
      <c r="C27" s="138">
        <v>6000000</v>
      </c>
      <c r="E27" s="44" t="s">
        <v>85</v>
      </c>
      <c r="F27" s="44" t="s">
        <v>86</v>
      </c>
      <c r="G27" s="70"/>
      <c r="H27" s="71">
        <v>0.02</v>
      </c>
      <c r="I27" s="70">
        <f>C27*H27</f>
        <v>120000</v>
      </c>
      <c r="J27" s="70"/>
      <c r="K27" s="70">
        <v>97280</v>
      </c>
      <c r="L27" s="44"/>
      <c r="M27" s="44"/>
      <c r="N27" s="95"/>
      <c r="O27" s="95"/>
      <c r="P27" s="95"/>
      <c r="Q27" s="141"/>
      <c r="R27" s="119"/>
      <c r="S27" s="44"/>
      <c r="T27" s="119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5" customFormat="1" ht="20.1" customHeight="1" spans="1:20">
      <c r="A32" s="58"/>
      <c r="B32" s="66">
        <v>44234</v>
      </c>
      <c r="C32" s="66"/>
      <c r="D32" s="138"/>
      <c r="E32" s="44" t="s">
        <v>97</v>
      </c>
      <c r="F32" s="44" t="s">
        <v>98</v>
      </c>
      <c r="G32" s="70"/>
      <c r="H32" s="70"/>
      <c r="I32" s="70"/>
      <c r="J32" s="70"/>
      <c r="K32" s="70"/>
      <c r="L32" s="44">
        <v>100</v>
      </c>
      <c r="M32" s="44" t="s">
        <v>60</v>
      </c>
      <c r="N32" s="95"/>
      <c r="O32" s="95"/>
      <c r="P32" s="5" t="s">
        <v>99</v>
      </c>
      <c r="Q32" s="141"/>
      <c r="R32" s="119"/>
      <c r="S32" s="44">
        <v>500000</v>
      </c>
      <c r="T32" s="119"/>
    </row>
    <row r="33" s="5" customFormat="1" ht="20.1" customHeight="1" spans="1:20">
      <c r="A33" s="58"/>
      <c r="B33" s="66"/>
      <c r="C33" s="66"/>
      <c r="D33" s="138"/>
      <c r="E33" s="44"/>
      <c r="F33" s="44"/>
      <c r="G33" s="70"/>
      <c r="H33" s="70"/>
      <c r="I33" s="70"/>
      <c r="J33" s="70"/>
      <c r="K33" s="70"/>
      <c r="L33" s="44"/>
      <c r="M33" s="44"/>
      <c r="N33" s="95"/>
      <c r="O33" s="95"/>
      <c r="P33" s="95"/>
      <c r="Q33" s="141"/>
      <c r="R33" s="119"/>
      <c r="S33" s="44"/>
      <c r="T33" s="119"/>
    </row>
    <row r="34" s="5" customFormat="1" ht="20.1" customHeight="1" spans="1:20">
      <c r="A34" s="58"/>
      <c r="B34" s="66"/>
      <c r="C34" s="66"/>
      <c r="D34" s="138"/>
      <c r="E34" s="44"/>
      <c r="F34" s="44"/>
      <c r="G34" s="70"/>
      <c r="H34" s="70"/>
      <c r="I34" s="70"/>
      <c r="J34" s="70"/>
      <c r="K34" s="70"/>
      <c r="L34" s="44"/>
      <c r="M34" s="44"/>
      <c r="N34" s="95"/>
      <c r="O34" s="95"/>
      <c r="P34" s="95"/>
      <c r="Q34" s="141"/>
      <c r="R34" s="119"/>
      <c r="S34" s="44"/>
      <c r="T34" s="119"/>
    </row>
    <row r="35" s="5" customFormat="1" ht="20.1" customHeight="1" spans="1:20">
      <c r="A35" s="58"/>
      <c r="B35" s="66"/>
      <c r="C35" s="66"/>
      <c r="D35" s="138"/>
      <c r="E35" s="44"/>
      <c r="F35" s="44"/>
      <c r="G35" s="70"/>
      <c r="H35" s="70"/>
      <c r="I35" s="70"/>
      <c r="J35" s="70"/>
      <c r="K35" s="70"/>
      <c r="L35" s="44"/>
      <c r="M35" s="44"/>
      <c r="N35" s="95"/>
      <c r="O35" s="95"/>
      <c r="P35" s="95"/>
      <c r="Q35" s="141"/>
      <c r="R35" s="119"/>
      <c r="S35" s="44"/>
      <c r="T35" s="119"/>
    </row>
    <row r="36" s="5" customFormat="1" ht="20.1" customHeight="1" spans="1:20">
      <c r="A36" s="58"/>
      <c r="B36" s="66"/>
      <c r="C36" s="66"/>
      <c r="D36" s="138"/>
      <c r="E36" s="44"/>
      <c r="F36" s="44"/>
      <c r="G36" s="70"/>
      <c r="H36" s="70"/>
      <c r="I36" s="70"/>
      <c r="J36" s="70"/>
      <c r="K36" s="70"/>
      <c r="L36" s="44"/>
      <c r="M36" s="44"/>
      <c r="N36" s="95"/>
      <c r="O36" s="95"/>
      <c r="P36" s="95"/>
      <c r="Q36" s="141"/>
      <c r="R36" s="119"/>
      <c r="S36" s="44"/>
      <c r="T36" s="119"/>
    </row>
    <row r="37" ht="20.1" customHeight="1" spans="1:20">
      <c r="A37" s="45"/>
      <c r="B37" s="66"/>
      <c r="C37" s="66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8"/>
      <c r="O37" s="88"/>
      <c r="P37" s="88"/>
      <c r="Q37" s="116"/>
      <c r="R37" s="35"/>
      <c r="S37" s="44"/>
      <c r="T37" s="35"/>
    </row>
    <row r="38" ht="21" customHeight="1" spans="1:20">
      <c r="A38" s="45"/>
      <c r="B38" s="72"/>
      <c r="C38" s="73"/>
      <c r="D38" s="73"/>
      <c r="E38" s="70"/>
      <c r="F38" s="139"/>
      <c r="G38" s="70"/>
      <c r="H38" s="70"/>
      <c r="I38" s="70"/>
      <c r="J38" s="70"/>
      <c r="K38" s="70"/>
      <c r="L38" s="70"/>
      <c r="M38" s="70"/>
      <c r="N38" s="95"/>
      <c r="O38" s="95"/>
      <c r="P38" s="95"/>
      <c r="Q38" s="141"/>
      <c r="R38" s="119"/>
      <c r="S38" s="44"/>
      <c r="T38" s="35"/>
    </row>
    <row r="39" ht="30" customHeight="1" spans="1:20">
      <c r="A39" s="74" t="s">
        <v>100</v>
      </c>
      <c r="B39" s="74"/>
      <c r="C39" s="75">
        <f>SUM(C8:C38)</f>
        <v>6000000</v>
      </c>
      <c r="D39" s="128">
        <f>SUM(D8:D38)</f>
        <v>400000</v>
      </c>
      <c r="E39" s="129"/>
      <c r="F39" s="129"/>
      <c r="G39" s="129"/>
      <c r="H39" s="129"/>
      <c r="I39" s="130">
        <f>SUM(I8:I38)</f>
        <v>120000</v>
      </c>
      <c r="J39" s="131"/>
      <c r="K39" s="130">
        <f>SUM(K8:K38)</f>
        <v>97280</v>
      </c>
      <c r="L39" s="130">
        <f>SUM(L8:L38)</f>
        <v>74567.96</v>
      </c>
      <c r="M39" s="131"/>
      <c r="N39" s="132">
        <f>SUM(N8:N38)</f>
        <v>0</v>
      </c>
      <c r="O39" s="88"/>
      <c r="P39" s="133"/>
      <c r="Q39" s="134"/>
      <c r="R39" s="135"/>
      <c r="S39" s="136">
        <f>SUM(S8:S38)</f>
        <v>5993684.77</v>
      </c>
      <c r="T39" s="126">
        <f>C39+D39-I39-K39-L39-N39-S39</f>
        <v>114467.27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8"/>
      <c r="L40" s="99" t="s">
        <v>103</v>
      </c>
      <c r="M40" s="100"/>
      <c r="N40" s="100"/>
      <c r="O40" s="101" t="s">
        <v>104</v>
      </c>
      <c r="P40" s="102">
        <f>F40</f>
        <v>500000</v>
      </c>
      <c r="Q40" s="102"/>
      <c r="R40" s="102"/>
      <c r="S40" s="102"/>
      <c r="T40" s="102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8"/>
      <c r="L41" s="103"/>
      <c r="M41" s="104"/>
      <c r="N41" s="104"/>
      <c r="O41" s="101" t="s">
        <v>106</v>
      </c>
      <c r="P41" s="10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5"/>
      <c r="R41" s="105"/>
      <c r="S41" s="105"/>
      <c r="T41" s="105"/>
    </row>
    <row r="46" ht="13.5" spans="2:2">
      <c r="B46" s="78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110" zoomScaleNormal="110" workbookViewId="0">
      <pane ySplit="7" topLeftCell="A28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137">
        <v>14</v>
      </c>
      <c r="B27" s="66">
        <v>44189</v>
      </c>
      <c r="C27" s="138">
        <v>6000000</v>
      </c>
      <c r="E27" s="44" t="s">
        <v>85</v>
      </c>
      <c r="F27" s="44" t="s">
        <v>86</v>
      </c>
      <c r="G27" s="70"/>
      <c r="H27" s="71">
        <v>0.02</v>
      </c>
      <c r="I27" s="70">
        <f>C27*H27</f>
        <v>120000</v>
      </c>
      <c r="J27" s="70"/>
      <c r="K27" s="70">
        <v>97280</v>
      </c>
      <c r="L27" s="44"/>
      <c r="M27" s="44"/>
      <c r="N27" s="95"/>
      <c r="O27" s="95"/>
      <c r="P27" s="95"/>
      <c r="Q27" s="141"/>
      <c r="R27" s="119"/>
      <c r="S27" s="44"/>
      <c r="T27" s="119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6"/>
      <c r="R32" s="35"/>
      <c r="S32" s="27">
        <v>500000</v>
      </c>
      <c r="T32" s="35"/>
    </row>
    <row r="33" s="5" customFormat="1" ht="20.1" customHeight="1" spans="1:20">
      <c r="A33" s="142">
        <v>16</v>
      </c>
      <c r="B33" s="143">
        <v>44235</v>
      </c>
      <c r="C33" s="138">
        <v>1000000</v>
      </c>
      <c r="D33" s="138"/>
      <c r="E33" s="44" t="s">
        <v>107</v>
      </c>
      <c r="F33" s="44">
        <v>175202745165</v>
      </c>
      <c r="G33" s="70"/>
      <c r="H33" s="71">
        <v>0.02</v>
      </c>
      <c r="I33" s="44">
        <v>20000</v>
      </c>
      <c r="J33" s="44" t="s">
        <v>108</v>
      </c>
      <c r="K33" s="70"/>
      <c r="L33" s="44"/>
      <c r="M33" s="44"/>
      <c r="N33" s="95"/>
      <c r="O33" s="95"/>
      <c r="P33" s="95"/>
      <c r="Q33" s="141"/>
      <c r="R33" s="119"/>
      <c r="S33" s="44"/>
      <c r="T33" s="119"/>
    </row>
    <row r="34" s="5" customFormat="1" ht="20.1" customHeight="1" spans="1:20">
      <c r="A34" s="58"/>
      <c r="B34" s="144"/>
      <c r="C34" s="66"/>
      <c r="D34" s="138"/>
      <c r="E34" s="44" t="s">
        <v>109</v>
      </c>
      <c r="F34" s="44" t="s">
        <v>110</v>
      </c>
      <c r="G34" s="70"/>
      <c r="H34" s="70"/>
      <c r="I34" s="70"/>
      <c r="J34" s="70"/>
      <c r="K34" s="44" t="s">
        <v>111</v>
      </c>
      <c r="L34" s="44">
        <v>200</v>
      </c>
      <c r="M34" s="44" t="s">
        <v>60</v>
      </c>
      <c r="N34" s="95"/>
      <c r="O34" s="95"/>
      <c r="P34" s="95" t="s">
        <v>112</v>
      </c>
      <c r="Q34" s="141"/>
      <c r="R34" s="119"/>
      <c r="S34" s="44">
        <v>1000000</v>
      </c>
      <c r="T34" s="119"/>
    </row>
    <row r="35" s="5" customFormat="1" ht="20.1" customHeight="1" spans="1:20">
      <c r="A35" s="58"/>
      <c r="B35" s="66"/>
      <c r="C35" s="66"/>
      <c r="D35" s="138"/>
      <c r="E35" s="44"/>
      <c r="F35" s="44"/>
      <c r="G35" s="70"/>
      <c r="H35" s="70"/>
      <c r="I35" s="70"/>
      <c r="J35" s="70"/>
      <c r="K35" s="70"/>
      <c r="L35" s="44"/>
      <c r="M35" s="44"/>
      <c r="N35" s="95"/>
      <c r="O35" s="95"/>
      <c r="P35" s="95"/>
      <c r="Q35" s="141"/>
      <c r="R35" s="119"/>
      <c r="S35" s="44"/>
      <c r="T35" s="119"/>
    </row>
    <row r="36" s="5" customFormat="1" ht="20.1" customHeight="1" spans="1:20">
      <c r="A36" s="58"/>
      <c r="B36" s="66"/>
      <c r="C36" s="66"/>
      <c r="D36" s="138"/>
      <c r="E36" s="44"/>
      <c r="F36" s="44"/>
      <c r="G36" s="70"/>
      <c r="H36" s="70"/>
      <c r="I36" s="70"/>
      <c r="J36" s="70"/>
      <c r="K36" s="70"/>
      <c r="L36" s="44"/>
      <c r="M36" s="44"/>
      <c r="N36" s="95"/>
      <c r="O36" s="95"/>
      <c r="P36" s="95"/>
      <c r="Q36" s="141"/>
      <c r="R36" s="119"/>
      <c r="S36" s="44"/>
      <c r="T36" s="119"/>
    </row>
    <row r="37" ht="20.1" customHeight="1" spans="1:20">
      <c r="A37" s="45"/>
      <c r="B37" s="66"/>
      <c r="C37" s="66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8"/>
      <c r="O37" s="88"/>
      <c r="P37" s="88"/>
      <c r="Q37" s="116"/>
      <c r="R37" s="35"/>
      <c r="S37" s="44"/>
      <c r="T37" s="35"/>
    </row>
    <row r="38" ht="21" customHeight="1" spans="1:20">
      <c r="A38" s="45"/>
      <c r="B38" s="72"/>
      <c r="C38" s="73"/>
      <c r="D38" s="73"/>
      <c r="E38" s="70"/>
      <c r="F38" s="139"/>
      <c r="G38" s="70"/>
      <c r="H38" s="70"/>
      <c r="I38" s="70"/>
      <c r="J38" s="70"/>
      <c r="K38" s="70"/>
      <c r="L38" s="70"/>
      <c r="M38" s="70"/>
      <c r="N38" s="95"/>
      <c r="O38" s="95"/>
      <c r="P38" s="95"/>
      <c r="Q38" s="141"/>
      <c r="R38" s="119"/>
      <c r="S38" s="44"/>
      <c r="T38" s="35"/>
    </row>
    <row r="39" ht="30" customHeight="1" spans="1:20">
      <c r="A39" s="74" t="s">
        <v>100</v>
      </c>
      <c r="B39" s="74"/>
      <c r="C39" s="75">
        <f>SUM(C8:C38)</f>
        <v>7000000</v>
      </c>
      <c r="D39" s="128">
        <f>SUM(D8:D38)</f>
        <v>400000</v>
      </c>
      <c r="E39" s="129"/>
      <c r="F39" s="129"/>
      <c r="G39" s="129"/>
      <c r="H39" s="129"/>
      <c r="I39" s="130">
        <f t="shared" ref="I39:L39" si="0">SUM(I8:I38)</f>
        <v>140000</v>
      </c>
      <c r="J39" s="131"/>
      <c r="K39" s="130">
        <f t="shared" si="0"/>
        <v>97280</v>
      </c>
      <c r="L39" s="130">
        <f t="shared" si="0"/>
        <v>74767.96</v>
      </c>
      <c r="M39" s="131"/>
      <c r="N39" s="132">
        <f>SUM(N8:N38)</f>
        <v>0</v>
      </c>
      <c r="O39" s="88"/>
      <c r="P39" s="133"/>
      <c r="Q39" s="134"/>
      <c r="R39" s="135"/>
      <c r="S39" s="136">
        <f>SUM(S8:S38)</f>
        <v>6993684.77</v>
      </c>
      <c r="T39" s="126">
        <f>C39+D39-I39-K39-L39-N39-S39</f>
        <v>94267.2700000005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8"/>
      <c r="L40" s="99" t="s">
        <v>103</v>
      </c>
      <c r="M40" s="100"/>
      <c r="N40" s="100"/>
      <c r="O40" s="101" t="s">
        <v>104</v>
      </c>
      <c r="P40" s="102">
        <f>F40</f>
        <v>500000</v>
      </c>
      <c r="Q40" s="102"/>
      <c r="R40" s="102"/>
      <c r="S40" s="102"/>
      <c r="T40" s="102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8"/>
      <c r="L41" s="103"/>
      <c r="M41" s="104"/>
      <c r="N41" s="104"/>
      <c r="O41" s="101" t="s">
        <v>106</v>
      </c>
      <c r="P41" s="10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5"/>
      <c r="R41" s="105"/>
      <c r="S41" s="105"/>
      <c r="T41" s="105"/>
    </row>
    <row r="46" ht="13.5" spans="2:2">
      <c r="B46" s="7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G25" workbookViewId="0">
      <selection activeCell="L36" sqref="L3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137">
        <v>14</v>
      </c>
      <c r="B27" s="66">
        <v>44189</v>
      </c>
      <c r="C27" s="138">
        <v>6000000</v>
      </c>
      <c r="E27" s="44" t="s">
        <v>85</v>
      </c>
      <c r="F27" s="44" t="s">
        <v>86</v>
      </c>
      <c r="G27" s="70"/>
      <c r="H27" s="71">
        <v>0.02</v>
      </c>
      <c r="I27" s="70">
        <f>C27*H27</f>
        <v>120000</v>
      </c>
      <c r="J27" s="70"/>
      <c r="K27" s="70">
        <v>97280</v>
      </c>
      <c r="L27" s="44"/>
      <c r="M27" s="44"/>
      <c r="N27" s="95"/>
      <c r="O27" s="95"/>
      <c r="P27" s="95"/>
      <c r="Q27" s="141"/>
      <c r="R27" s="119"/>
      <c r="S27" s="44"/>
      <c r="T27" s="119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6"/>
      <c r="R32" s="35"/>
      <c r="S32" s="27">
        <v>500000</v>
      </c>
      <c r="T32" s="35"/>
    </row>
    <row r="33" s="5" customFormat="1" ht="20.1" customHeight="1" spans="1:20">
      <c r="A33" s="42">
        <v>16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6"/>
      <c r="R33" s="35"/>
      <c r="S33" s="27"/>
      <c r="T33" s="119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6"/>
      <c r="R34" s="35"/>
      <c r="S34" s="27">
        <v>500000</v>
      </c>
      <c r="T34" s="119"/>
    </row>
    <row r="35" s="5" customFormat="1" ht="20.1" customHeight="1" spans="1:20">
      <c r="A35" s="58"/>
      <c r="B35" s="66">
        <v>44264</v>
      </c>
      <c r="C35" s="66"/>
      <c r="D35" s="138"/>
      <c r="E35" s="44"/>
      <c r="F35" s="44"/>
      <c r="G35" s="70"/>
      <c r="H35" s="70"/>
      <c r="I35" s="70"/>
      <c r="J35" s="70"/>
      <c r="K35" s="70"/>
      <c r="L35" s="44">
        <v>3000</v>
      </c>
      <c r="M35" s="44" t="s">
        <v>113</v>
      </c>
      <c r="N35" s="95"/>
      <c r="O35" s="95"/>
      <c r="P35" s="95" t="s">
        <v>114</v>
      </c>
      <c r="Q35" s="141"/>
      <c r="R35" s="119"/>
      <c r="S35" s="44">
        <v>500000</v>
      </c>
      <c r="T35" s="119"/>
    </row>
    <row r="36" s="5" customFormat="1" ht="20.1" customHeight="1" spans="1:20">
      <c r="A36" s="58"/>
      <c r="B36" s="66">
        <v>44270</v>
      </c>
      <c r="C36" s="66"/>
      <c r="D36" s="138"/>
      <c r="E36" s="44"/>
      <c r="F36" s="44"/>
      <c r="G36" s="70"/>
      <c r="H36" s="70"/>
      <c r="I36" s="70"/>
      <c r="J36" s="70"/>
      <c r="K36" s="70"/>
      <c r="L36" s="44">
        <v>5000</v>
      </c>
      <c r="M36" s="44" t="s">
        <v>113</v>
      </c>
      <c r="N36" s="95"/>
      <c r="O36" s="95"/>
      <c r="P36" s="95"/>
      <c r="Q36" s="141"/>
      <c r="R36" s="119"/>
      <c r="S36" s="44"/>
      <c r="T36" s="119"/>
    </row>
    <row r="37" s="2" customFormat="1" ht="20.1" customHeight="1" spans="1:20">
      <c r="A37" s="45"/>
      <c r="B37" s="66">
        <v>44278</v>
      </c>
      <c r="C37" s="66"/>
      <c r="D37" s="138"/>
      <c r="E37" s="44"/>
      <c r="F37" s="44"/>
      <c r="G37" s="70"/>
      <c r="H37" s="70"/>
      <c r="I37" s="70"/>
      <c r="J37" s="70"/>
      <c r="K37" s="70"/>
      <c r="L37" s="140">
        <v>100</v>
      </c>
      <c r="M37" s="96" t="s">
        <v>115</v>
      </c>
      <c r="N37" s="95"/>
      <c r="O37" s="95"/>
      <c r="P37" s="95"/>
      <c r="Q37" s="141"/>
      <c r="R37" s="119"/>
      <c r="S37" s="44"/>
      <c r="T37" s="35"/>
    </row>
    <row r="38" s="2" customFormat="1" ht="21" customHeight="1" spans="1:20">
      <c r="A38" s="45"/>
      <c r="B38" s="72"/>
      <c r="C38" s="73"/>
      <c r="D38" s="73"/>
      <c r="E38" s="70"/>
      <c r="F38" s="139"/>
      <c r="G38" s="70"/>
      <c r="H38" s="70"/>
      <c r="I38" s="70"/>
      <c r="J38" s="70"/>
      <c r="K38" s="70"/>
      <c r="L38" s="70">
        <v>4000</v>
      </c>
      <c r="M38" s="44" t="s">
        <v>113</v>
      </c>
      <c r="N38" s="95"/>
      <c r="O38" s="95"/>
      <c r="P38" s="95"/>
      <c r="Q38" s="141"/>
      <c r="R38" s="119"/>
      <c r="S38" s="44"/>
      <c r="T38" s="35"/>
    </row>
    <row r="39" s="2" customFormat="1" ht="30" customHeight="1" spans="1:20">
      <c r="A39" s="74" t="s">
        <v>100</v>
      </c>
      <c r="B39" s="74"/>
      <c r="C39" s="75">
        <f>SUM(C8:C38)</f>
        <v>7000000</v>
      </c>
      <c r="D39" s="128">
        <f>SUM(D8:D38)</f>
        <v>400000</v>
      </c>
      <c r="E39" s="129"/>
      <c r="F39" s="129"/>
      <c r="G39" s="129"/>
      <c r="H39" s="129"/>
      <c r="I39" s="130">
        <f t="shared" ref="I39:L39" si="0">SUM(I8:I38)</f>
        <v>140000</v>
      </c>
      <c r="J39" s="131"/>
      <c r="K39" s="130">
        <f t="shared" si="0"/>
        <v>97280</v>
      </c>
      <c r="L39" s="130">
        <f t="shared" si="0"/>
        <v>86867.96</v>
      </c>
      <c r="M39" s="131"/>
      <c r="N39" s="132">
        <f>SUM(N8:N38)</f>
        <v>0</v>
      </c>
      <c r="O39" s="88"/>
      <c r="P39" s="133"/>
      <c r="Q39" s="134"/>
      <c r="R39" s="135"/>
      <c r="S39" s="136">
        <f>SUM(S8:S38)</f>
        <v>6993684.77</v>
      </c>
      <c r="T39" s="126">
        <f>C39+D39-I39-K39-L39-N39-S39</f>
        <v>82167.2700000005</v>
      </c>
    </row>
    <row r="40" s="2" customFormat="1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8"/>
      <c r="L40" s="99" t="s">
        <v>103</v>
      </c>
      <c r="M40" s="100"/>
      <c r="N40" s="100"/>
      <c r="O40" s="101" t="s">
        <v>104</v>
      </c>
      <c r="P40" s="102">
        <f>F40</f>
        <v>500000</v>
      </c>
      <c r="Q40" s="102"/>
      <c r="R40" s="102"/>
      <c r="S40" s="102"/>
      <c r="T40" s="102"/>
    </row>
    <row r="41" s="2" customFormat="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8"/>
      <c r="L41" s="103"/>
      <c r="M41" s="104"/>
      <c r="N41" s="104"/>
      <c r="O41" s="101" t="s">
        <v>106</v>
      </c>
      <c r="P41" s="10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5"/>
      <c r="R41" s="105"/>
      <c r="S41" s="105"/>
      <c r="T41" s="105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ht="13.5" spans="2:19">
      <c r="B46" s="78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opLeftCell="G26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7"/>
      <c r="R27" s="118"/>
      <c r="S27" s="51"/>
      <c r="T27" s="119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6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6"/>
      <c r="R33" s="35"/>
      <c r="S33" s="27"/>
      <c r="T33" s="119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6"/>
      <c r="R34" s="35"/>
      <c r="S34" s="27">
        <v>500000</v>
      </c>
      <c r="T34" s="119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7"/>
      <c r="R35" s="118"/>
      <c r="S35" s="51">
        <v>500000</v>
      </c>
      <c r="T35" s="119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7"/>
      <c r="R36" s="118"/>
      <c r="S36" s="51"/>
      <c r="T36" s="119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7"/>
      <c r="R37" s="118"/>
      <c r="S37" s="51"/>
      <c r="T37" s="35"/>
    </row>
    <row r="38" s="2" customFormat="1" ht="21" customHeight="1" spans="1:20">
      <c r="A38" s="45"/>
      <c r="B38" s="127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7"/>
      <c r="R38" s="118"/>
      <c r="S38" s="51"/>
      <c r="T38" s="35"/>
    </row>
    <row r="39" s="2" customFormat="1" ht="21" customHeight="1" spans="1:20">
      <c r="A39" s="65">
        <v>6</v>
      </c>
      <c r="B39" s="66">
        <v>44294</v>
      </c>
      <c r="C39" s="67">
        <v>1000000</v>
      </c>
      <c r="D39" s="73"/>
      <c r="E39" s="70" t="s">
        <v>116</v>
      </c>
      <c r="F39" s="69" t="s">
        <v>117</v>
      </c>
      <c r="G39" s="70"/>
      <c r="H39" s="70"/>
      <c r="I39" s="70"/>
      <c r="J39" s="70"/>
      <c r="K39" s="70"/>
      <c r="L39" s="70"/>
      <c r="M39" s="44"/>
      <c r="N39" s="95"/>
      <c r="O39" s="95"/>
      <c r="P39" s="97"/>
      <c r="Q39" s="124"/>
      <c r="R39" s="122"/>
      <c r="T39" s="122"/>
    </row>
    <row r="40" s="2" customFormat="1" ht="26" customHeight="1" spans="1:20">
      <c r="A40" s="65"/>
      <c r="B40" s="72"/>
      <c r="C40" s="73"/>
      <c r="D40" s="73"/>
      <c r="E40" s="68" t="s">
        <v>90</v>
      </c>
      <c r="F40" s="69" t="s">
        <v>91</v>
      </c>
      <c r="G40" s="70"/>
      <c r="H40" s="70"/>
      <c r="I40" s="70"/>
      <c r="J40" s="70"/>
      <c r="K40" s="70"/>
      <c r="L40" s="70">
        <v>100</v>
      </c>
      <c r="M40" s="44" t="s">
        <v>115</v>
      </c>
      <c r="N40" s="95"/>
      <c r="O40" s="95"/>
      <c r="P40" s="97" t="s">
        <v>118</v>
      </c>
      <c r="Q40" s="124"/>
      <c r="R40" s="122"/>
      <c r="S40" s="125">
        <v>500000</v>
      </c>
      <c r="T40" s="122"/>
    </row>
    <row r="41" s="2" customFormat="1" ht="21" customHeight="1" spans="1:20">
      <c r="A41" s="65"/>
      <c r="B41" s="72"/>
      <c r="C41" s="73"/>
      <c r="D41" s="73"/>
      <c r="E41" s="68" t="s">
        <v>119</v>
      </c>
      <c r="F41" s="69" t="s">
        <v>120</v>
      </c>
      <c r="G41" s="70"/>
      <c r="H41" s="70"/>
      <c r="I41" s="70"/>
      <c r="J41" s="70"/>
      <c r="K41" s="70"/>
      <c r="L41" s="70">
        <v>50</v>
      </c>
      <c r="M41" s="44" t="s">
        <v>115</v>
      </c>
      <c r="N41" s="95"/>
      <c r="O41" s="95"/>
      <c r="P41" s="97" t="s">
        <v>121</v>
      </c>
      <c r="Q41" s="124"/>
      <c r="R41" s="122"/>
      <c r="S41" s="125">
        <v>58593.2</v>
      </c>
      <c r="T41" s="122"/>
    </row>
    <row r="42" s="2" customFormat="1" ht="30" customHeight="1" spans="1:20">
      <c r="A42" s="74" t="s">
        <v>100</v>
      </c>
      <c r="B42" s="74"/>
      <c r="C42" s="75">
        <f>SUM(C8:C41)</f>
        <v>8000000</v>
      </c>
      <c r="D42" s="128">
        <f>SUM(D8:D38)</f>
        <v>400000</v>
      </c>
      <c r="E42" s="129"/>
      <c r="F42" s="129"/>
      <c r="G42" s="129"/>
      <c r="H42" s="129"/>
      <c r="I42" s="130">
        <f t="shared" ref="I42:L42" si="0">SUM(I8:I38)</f>
        <v>140000</v>
      </c>
      <c r="J42" s="131"/>
      <c r="K42" s="130">
        <f t="shared" si="0"/>
        <v>97280</v>
      </c>
      <c r="L42" s="130">
        <f>SUM(L10:L41)</f>
        <v>87017.96</v>
      </c>
      <c r="M42" s="131"/>
      <c r="N42" s="132">
        <f>SUM(N8:N38)</f>
        <v>0</v>
      </c>
      <c r="O42" s="88"/>
      <c r="P42" s="133"/>
      <c r="Q42" s="134"/>
      <c r="R42" s="135"/>
      <c r="S42" s="136">
        <f>SUM(S9:S41)</f>
        <v>7552277.97</v>
      </c>
      <c r="T42" s="126">
        <f>C42+D42-I42-K42-L42-N42-S42</f>
        <v>523424.07</v>
      </c>
    </row>
    <row r="43" s="2" customFormat="1" ht="30" customHeight="1" spans="1:20">
      <c r="A43" s="74" t="s">
        <v>101</v>
      </c>
      <c r="B43" s="74"/>
      <c r="C43" s="74" t="s">
        <v>102</v>
      </c>
      <c r="D43" s="74"/>
      <c r="E43" s="74"/>
      <c r="F43" s="76">
        <v>558593.2</v>
      </c>
      <c r="G43" s="77"/>
      <c r="H43" s="77"/>
      <c r="I43" s="77"/>
      <c r="J43" s="77"/>
      <c r="K43" s="98"/>
      <c r="L43" s="99" t="s">
        <v>103</v>
      </c>
      <c r="M43" s="100"/>
      <c r="N43" s="100"/>
      <c r="O43" s="101" t="s">
        <v>104</v>
      </c>
      <c r="P43" s="102">
        <v>558593.2</v>
      </c>
      <c r="Q43" s="102"/>
      <c r="R43" s="102"/>
      <c r="S43" s="102"/>
      <c r="T43" s="102"/>
    </row>
    <row r="44" s="2" customFormat="1" ht="30" customHeight="1" spans="1:20">
      <c r="A44" s="74"/>
      <c r="B44" s="74"/>
      <c r="C44" s="74" t="s">
        <v>105</v>
      </c>
      <c r="D44" s="74"/>
      <c r="E44" s="74"/>
      <c r="F44" s="76">
        <v>0</v>
      </c>
      <c r="G44" s="77"/>
      <c r="H44" s="77"/>
      <c r="I44" s="77"/>
      <c r="J44" s="77"/>
      <c r="K44" s="98"/>
      <c r="L44" s="103"/>
      <c r="M44" s="104"/>
      <c r="N44" s="104"/>
      <c r="O44" s="101" t="s">
        <v>106</v>
      </c>
      <c r="P44" s="105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伍拾伍万捌仟伍佰玖拾叁元整</v>
      </c>
      <c r="Q44" s="105"/>
      <c r="R44" s="105"/>
      <c r="S44" s="105"/>
      <c r="T44" s="105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spans="2:19">
      <c r="B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ht="13.5" spans="2:19">
      <c r="B49" s="78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2:B42"/>
    <mergeCell ref="C43:E43"/>
    <mergeCell ref="F43:K43"/>
    <mergeCell ref="P43:T43"/>
    <mergeCell ref="C44:E44"/>
    <mergeCell ref="F44:K44"/>
    <mergeCell ref="P44:T44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opLeftCell="H28" workbookViewId="0">
      <selection activeCell="H28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7"/>
      <c r="R27" s="118"/>
      <c r="S27" s="51"/>
      <c r="T27" s="119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6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6"/>
      <c r="R33" s="35"/>
      <c r="S33" s="27"/>
      <c r="T33" s="119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6"/>
      <c r="R34" s="35"/>
      <c r="S34" s="27">
        <v>500000</v>
      </c>
      <c r="T34" s="119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7"/>
      <c r="R35" s="118"/>
      <c r="S35" s="51">
        <v>500000</v>
      </c>
      <c r="T35" s="119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7"/>
      <c r="R36" s="118"/>
      <c r="S36" s="51"/>
      <c r="T36" s="119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7"/>
      <c r="R37" s="118"/>
      <c r="S37" s="51"/>
      <c r="T37" s="35"/>
    </row>
    <row r="38" s="2" customFormat="1" ht="21" customHeight="1" spans="1:20">
      <c r="A38" s="45"/>
      <c r="B38" s="127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7"/>
      <c r="R38" s="118"/>
      <c r="S38" s="51"/>
      <c r="T38" s="35"/>
    </row>
    <row r="39" s="2" customFormat="1" ht="21" customHeight="1" spans="1:20">
      <c r="A39" s="61">
        <v>6</v>
      </c>
      <c r="B39" s="48">
        <v>44294</v>
      </c>
      <c r="C39" s="62">
        <v>1000000</v>
      </c>
      <c r="D39" s="59"/>
      <c r="E39" s="52" t="s">
        <v>116</v>
      </c>
      <c r="F39" s="63" t="s">
        <v>117</v>
      </c>
      <c r="G39" s="52"/>
      <c r="H39" s="52"/>
      <c r="I39" s="52"/>
      <c r="J39" s="52"/>
      <c r="K39" s="52"/>
      <c r="L39" s="52"/>
      <c r="M39" s="51"/>
      <c r="N39" s="91"/>
      <c r="O39" s="91"/>
      <c r="P39" s="94"/>
      <c r="Q39" s="120"/>
      <c r="R39" s="121"/>
      <c r="S39" s="50"/>
      <c r="T39" s="122"/>
    </row>
    <row r="40" s="2" customFormat="1" ht="26" customHeight="1" spans="1:20">
      <c r="A40" s="61"/>
      <c r="B40" s="127"/>
      <c r="C40" s="59"/>
      <c r="D40" s="59"/>
      <c r="E40" s="64" t="s">
        <v>90</v>
      </c>
      <c r="F40" s="63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1"/>
      <c r="O40" s="91"/>
      <c r="P40" s="94" t="s">
        <v>118</v>
      </c>
      <c r="Q40" s="120"/>
      <c r="R40" s="121"/>
      <c r="S40" s="123">
        <v>500000</v>
      </c>
      <c r="T40" s="122"/>
    </row>
    <row r="41" s="2" customFormat="1" ht="21" customHeight="1" spans="1:20">
      <c r="A41" s="61"/>
      <c r="B41" s="127"/>
      <c r="C41" s="59"/>
      <c r="D41" s="59"/>
      <c r="E41" s="64" t="s">
        <v>119</v>
      </c>
      <c r="F41" s="63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1"/>
      <c r="O41" s="91"/>
      <c r="P41" s="94" t="s">
        <v>121</v>
      </c>
      <c r="Q41" s="120"/>
      <c r="R41" s="121"/>
      <c r="S41" s="123">
        <v>58593.2</v>
      </c>
      <c r="T41" s="122"/>
    </row>
    <row r="42" s="2" customFormat="1" ht="21" customHeight="1" spans="1:20">
      <c r="A42" s="65">
        <v>6.1</v>
      </c>
      <c r="B42" s="72">
        <v>44301</v>
      </c>
      <c r="C42" s="73"/>
      <c r="D42" s="73"/>
      <c r="E42" s="68"/>
      <c r="F42" s="69"/>
      <c r="G42" s="70"/>
      <c r="H42" s="70"/>
      <c r="I42" s="70"/>
      <c r="J42" s="70"/>
      <c r="K42" s="70"/>
      <c r="L42" s="70"/>
      <c r="M42" s="44" t="s">
        <v>123</v>
      </c>
      <c r="N42" s="95"/>
      <c r="O42" s="95"/>
      <c r="P42" s="97"/>
      <c r="Q42" s="124"/>
      <c r="R42" s="122"/>
      <c r="S42" s="125"/>
      <c r="T42" s="122"/>
    </row>
    <row r="43" s="2" customFormat="1" ht="21" customHeight="1" spans="1:20">
      <c r="A43" s="65"/>
      <c r="B43" s="72"/>
      <c r="C43" s="73"/>
      <c r="D43" s="73"/>
      <c r="E43" s="68"/>
      <c r="F43" s="69"/>
      <c r="G43" s="70"/>
      <c r="H43" s="70"/>
      <c r="I43" s="70"/>
      <c r="J43" s="70"/>
      <c r="K43" s="70"/>
      <c r="L43" s="70"/>
      <c r="M43" s="44"/>
      <c r="N43" s="95"/>
      <c r="O43" s="95"/>
      <c r="P43" s="97"/>
      <c r="Q43" s="124"/>
      <c r="R43" s="122"/>
      <c r="S43" s="125"/>
      <c r="T43" s="122"/>
    </row>
    <row r="44" s="2" customFormat="1" ht="30" customHeight="1" spans="1:20">
      <c r="A44" s="74" t="s">
        <v>100</v>
      </c>
      <c r="B44" s="74"/>
      <c r="C44" s="75">
        <f>SUM(C8:C41)</f>
        <v>8000000</v>
      </c>
      <c r="D44" s="128">
        <f>SUM(D8:D38)</f>
        <v>400000</v>
      </c>
      <c r="E44" s="129"/>
      <c r="F44" s="129"/>
      <c r="G44" s="129"/>
      <c r="H44" s="129"/>
      <c r="I44" s="130">
        <f t="shared" ref="I44:N44" si="0">SUM(I8:I38)</f>
        <v>140000</v>
      </c>
      <c r="J44" s="131"/>
      <c r="K44" s="130">
        <f t="shared" si="0"/>
        <v>97280</v>
      </c>
      <c r="L44" s="130">
        <f>SUM(L10:L41)</f>
        <v>87017.96</v>
      </c>
      <c r="M44" s="131"/>
      <c r="N44" s="132">
        <f t="shared" si="0"/>
        <v>0</v>
      </c>
      <c r="O44" s="88"/>
      <c r="P44" s="133"/>
      <c r="Q44" s="134"/>
      <c r="R44" s="135"/>
      <c r="S44" s="136">
        <f>SUM(S9:S41)</f>
        <v>7552277.97</v>
      </c>
      <c r="T44" s="126">
        <f>C44+D44-I44-K44-L44-N44-S44</f>
        <v>523424.07</v>
      </c>
    </row>
    <row r="45" s="2" customFormat="1" ht="30" customHeight="1" spans="1:20">
      <c r="A45" s="74" t="s">
        <v>101</v>
      </c>
      <c r="B45" s="74"/>
      <c r="C45" s="74" t="s">
        <v>102</v>
      </c>
      <c r="D45" s="74"/>
      <c r="E45" s="74"/>
      <c r="F45" s="76">
        <v>558593.2</v>
      </c>
      <c r="G45" s="77"/>
      <c r="H45" s="77"/>
      <c r="I45" s="77"/>
      <c r="J45" s="77"/>
      <c r="K45" s="98"/>
      <c r="L45" s="99" t="s">
        <v>103</v>
      </c>
      <c r="M45" s="100"/>
      <c r="N45" s="100"/>
      <c r="O45" s="101" t="s">
        <v>104</v>
      </c>
      <c r="P45" s="102">
        <v>558593.2</v>
      </c>
      <c r="Q45" s="102"/>
      <c r="R45" s="102"/>
      <c r="S45" s="102"/>
      <c r="T45" s="102"/>
    </row>
    <row r="46" s="2" customFormat="1" ht="30" customHeight="1" spans="1:20">
      <c r="A46" s="74"/>
      <c r="B46" s="74"/>
      <c r="C46" s="74" t="s">
        <v>105</v>
      </c>
      <c r="D46" s="74"/>
      <c r="E46" s="74"/>
      <c r="F46" s="76">
        <v>0</v>
      </c>
      <c r="G46" s="77"/>
      <c r="H46" s="77"/>
      <c r="I46" s="77"/>
      <c r="J46" s="77"/>
      <c r="K46" s="98"/>
      <c r="L46" s="103"/>
      <c r="M46" s="104"/>
      <c r="N46" s="104"/>
      <c r="O46" s="101" t="s">
        <v>106</v>
      </c>
      <c r="P46" s="105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伍拾伍万捌仟伍佰玖拾叁元整</v>
      </c>
      <c r="Q46" s="105"/>
      <c r="R46" s="105"/>
      <c r="S46" s="105"/>
      <c r="T46" s="105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spans="2:19">
      <c r="B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  <row r="50" s="2" customFormat="1" spans="2:19">
      <c r="B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7"/>
      <c r="R50" s="7"/>
      <c r="S50" s="7"/>
    </row>
    <row r="51" s="2" customFormat="1" ht="13.5" spans="2:19">
      <c r="B51" s="78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  <c r="P51" s="7"/>
      <c r="R51" s="7"/>
      <c r="S51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4:B44"/>
    <mergeCell ref="C45:E45"/>
    <mergeCell ref="F45:K45"/>
    <mergeCell ref="P45:T45"/>
    <mergeCell ref="C46:E46"/>
    <mergeCell ref="F46:K46"/>
    <mergeCell ref="P46:T46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5:B46"/>
    <mergeCell ref="L45:N4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topLeftCell="G40" workbookViewId="0">
      <selection activeCell="S50" sqref="S50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6"/>
      <c r="T2" s="106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7" t="s">
        <v>14</v>
      </c>
      <c r="R3" s="108"/>
      <c r="S3" s="109" t="s">
        <v>15</v>
      </c>
      <c r="T3" s="110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1" t="s">
        <v>24</v>
      </c>
      <c r="T4" s="112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3"/>
      <c r="R5" s="113"/>
      <c r="S5" s="111" t="s">
        <v>33</v>
      </c>
      <c r="T5" s="114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5"/>
      <c r="R6" s="115"/>
      <c r="S6" s="111"/>
      <c r="T6" s="114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1"/>
      <c r="T7" s="114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6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6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6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6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6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6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6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6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6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6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6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6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6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6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6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6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6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6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6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7"/>
      <c r="R27" s="118"/>
      <c r="S27" s="51"/>
      <c r="T27" s="119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6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6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6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6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6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6"/>
      <c r="R33" s="35"/>
      <c r="S33" s="27"/>
      <c r="T33" s="119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6"/>
      <c r="R34" s="35"/>
      <c r="S34" s="27">
        <v>500000</v>
      </c>
      <c r="T34" s="119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7"/>
      <c r="R35" s="118"/>
      <c r="S35" s="51">
        <v>500000</v>
      </c>
      <c r="T35" s="119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7"/>
      <c r="R36" s="118"/>
      <c r="S36" s="51"/>
      <c r="T36" s="119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7"/>
      <c r="R37" s="118"/>
      <c r="S37" s="51"/>
      <c r="T37" s="35"/>
    </row>
    <row r="38" s="2" customFormat="1" ht="21" customHeight="1" spans="1:20">
      <c r="A38" s="45"/>
      <c r="B38" s="48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7"/>
      <c r="R38" s="118"/>
      <c r="S38" s="51"/>
      <c r="T38" s="35"/>
    </row>
    <row r="39" s="2" customFormat="1" ht="21" customHeight="1" spans="1:20">
      <c r="A39" s="61">
        <v>6</v>
      </c>
      <c r="B39" s="48">
        <v>44294</v>
      </c>
      <c r="C39" s="62">
        <v>1000000</v>
      </c>
      <c r="D39" s="59"/>
      <c r="E39" s="52" t="s">
        <v>116</v>
      </c>
      <c r="F39" s="63" t="s">
        <v>117</v>
      </c>
      <c r="G39" s="52"/>
      <c r="H39" s="53">
        <v>0.02</v>
      </c>
      <c r="I39" s="52">
        <v>20000</v>
      </c>
      <c r="J39" s="52" t="s">
        <v>108</v>
      </c>
      <c r="K39" s="52"/>
      <c r="L39" s="52"/>
      <c r="M39" s="51"/>
      <c r="N39" s="91"/>
      <c r="O39" s="91"/>
      <c r="P39" s="94"/>
      <c r="Q39" s="120"/>
      <c r="R39" s="121"/>
      <c r="S39" s="50"/>
      <c r="T39" s="122"/>
    </row>
    <row r="40" s="2" customFormat="1" ht="26" customHeight="1" spans="1:20">
      <c r="A40" s="61"/>
      <c r="B40" s="48"/>
      <c r="C40" s="59"/>
      <c r="D40" s="59"/>
      <c r="E40" s="64" t="s">
        <v>90</v>
      </c>
      <c r="F40" s="63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1"/>
      <c r="O40" s="91"/>
      <c r="P40" s="94" t="s">
        <v>118</v>
      </c>
      <c r="Q40" s="120"/>
      <c r="R40" s="121"/>
      <c r="S40" s="123">
        <v>500000</v>
      </c>
      <c r="T40" s="122"/>
    </row>
    <row r="41" s="2" customFormat="1" ht="21" customHeight="1" spans="1:20">
      <c r="A41" s="61"/>
      <c r="B41" s="48"/>
      <c r="C41" s="59"/>
      <c r="D41" s="59"/>
      <c r="E41" s="64" t="s">
        <v>119</v>
      </c>
      <c r="F41" s="63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1"/>
      <c r="O41" s="91"/>
      <c r="P41" s="94" t="s">
        <v>121</v>
      </c>
      <c r="Q41" s="120"/>
      <c r="R41" s="121"/>
      <c r="S41" s="123">
        <v>58593.2</v>
      </c>
      <c r="T41" s="122"/>
    </row>
    <row r="42" s="2" customFormat="1" ht="26" customHeight="1" spans="1:20">
      <c r="A42" s="61">
        <v>6.1</v>
      </c>
      <c r="B42" s="48">
        <v>44301</v>
      </c>
      <c r="C42" s="59"/>
      <c r="D42" s="59"/>
      <c r="E42" s="64"/>
      <c r="F42" s="63"/>
      <c r="G42" s="52"/>
      <c r="H42" s="52"/>
      <c r="I42" s="52"/>
      <c r="J42" s="52"/>
      <c r="K42" s="52"/>
      <c r="L42" s="52">
        <v>15000</v>
      </c>
      <c r="M42" s="51" t="s">
        <v>124</v>
      </c>
      <c r="N42" s="91"/>
      <c r="O42" s="91"/>
      <c r="P42" s="94"/>
      <c r="Q42" s="120"/>
      <c r="R42" s="121"/>
      <c r="S42" s="123"/>
      <c r="T42" s="122"/>
    </row>
    <row r="43" s="2" customFormat="1" ht="21" customHeight="1" spans="1:20">
      <c r="A43" s="61"/>
      <c r="B43" s="48"/>
      <c r="C43" s="59"/>
      <c r="D43" s="59"/>
      <c r="E43" s="64" t="s">
        <v>125</v>
      </c>
      <c r="F43" s="63" t="s">
        <v>126</v>
      </c>
      <c r="G43" s="52"/>
      <c r="H43" s="52"/>
      <c r="I43" s="52"/>
      <c r="J43" s="52"/>
      <c r="K43" s="52"/>
      <c r="L43" s="52">
        <v>100</v>
      </c>
      <c r="M43" s="51" t="s">
        <v>115</v>
      </c>
      <c r="N43" s="91"/>
      <c r="O43" s="91"/>
      <c r="P43" s="94" t="s">
        <v>127</v>
      </c>
      <c r="Q43" s="120"/>
      <c r="R43" s="121"/>
      <c r="S43" s="123">
        <v>500000</v>
      </c>
      <c r="T43" s="122"/>
    </row>
    <row r="44" s="2" customFormat="1" ht="21" customHeight="1" spans="1:20">
      <c r="A44" s="61">
        <v>7</v>
      </c>
      <c r="B44" s="48">
        <v>44314</v>
      </c>
      <c r="C44" s="59"/>
      <c r="D44" s="62">
        <v>20000</v>
      </c>
      <c r="E44" s="64"/>
      <c r="F44" s="63"/>
      <c r="G44" s="52"/>
      <c r="H44" s="52"/>
      <c r="I44" s="52"/>
      <c r="J44" s="52"/>
      <c r="K44" s="52"/>
      <c r="L44" s="52"/>
      <c r="M44" s="51"/>
      <c r="N44" s="91"/>
      <c r="O44" s="91"/>
      <c r="P44" s="94" t="s">
        <v>128</v>
      </c>
      <c r="Q44" s="120"/>
      <c r="R44" s="121"/>
      <c r="S44" s="123">
        <v>20000</v>
      </c>
      <c r="T44" s="122"/>
    </row>
    <row r="45" s="2" customFormat="1" ht="23" customHeight="1" spans="1:20">
      <c r="A45" s="61">
        <v>8</v>
      </c>
      <c r="B45" s="48">
        <v>44330</v>
      </c>
      <c r="C45" s="59"/>
      <c r="D45" s="62">
        <v>800000</v>
      </c>
      <c r="E45" s="64" t="s">
        <v>129</v>
      </c>
      <c r="F45" s="63"/>
      <c r="G45" s="52"/>
      <c r="H45" s="52"/>
      <c r="I45" s="52"/>
      <c r="J45" s="52"/>
      <c r="K45" s="52"/>
      <c r="L45" s="52">
        <v>100</v>
      </c>
      <c r="M45" s="51" t="s">
        <v>115</v>
      </c>
      <c r="N45" s="91"/>
      <c r="O45" s="91"/>
      <c r="P45" s="94" t="s">
        <v>130</v>
      </c>
      <c r="Q45" s="120"/>
      <c r="R45" s="121"/>
      <c r="S45" s="123">
        <v>274084</v>
      </c>
      <c r="T45" s="122"/>
    </row>
    <row r="46" s="2" customFormat="1" ht="21" customHeight="1" spans="1:20">
      <c r="A46" s="61"/>
      <c r="B46" s="48"/>
      <c r="C46" s="59"/>
      <c r="D46" s="62"/>
      <c r="E46" s="64"/>
      <c r="F46" s="63"/>
      <c r="G46" s="52"/>
      <c r="H46" s="52"/>
      <c r="I46" s="52"/>
      <c r="J46" s="52"/>
      <c r="K46" s="52"/>
      <c r="L46" s="52">
        <v>100</v>
      </c>
      <c r="M46" s="51" t="s">
        <v>115</v>
      </c>
      <c r="N46" s="91"/>
      <c r="O46" s="91"/>
      <c r="P46" s="94" t="s">
        <v>131</v>
      </c>
      <c r="Q46" s="120"/>
      <c r="R46" s="121"/>
      <c r="S46" s="123">
        <v>267460.44</v>
      </c>
      <c r="T46" s="122"/>
    </row>
    <row r="47" s="2" customFormat="1" ht="21" customHeight="1" spans="1:20">
      <c r="A47" s="61">
        <v>9</v>
      </c>
      <c r="B47" s="48">
        <v>44347</v>
      </c>
      <c r="C47" s="59"/>
      <c r="D47" s="62">
        <v>100000</v>
      </c>
      <c r="E47" s="64"/>
      <c r="F47" s="63"/>
      <c r="G47" s="52"/>
      <c r="H47" s="52"/>
      <c r="I47" s="52"/>
      <c r="J47" s="52"/>
      <c r="K47" s="52"/>
      <c r="L47" s="52">
        <v>100</v>
      </c>
      <c r="M47" s="51" t="s">
        <v>115</v>
      </c>
      <c r="N47" s="91"/>
      <c r="O47" s="91"/>
      <c r="P47" s="94" t="s">
        <v>132</v>
      </c>
      <c r="Q47" s="120"/>
      <c r="R47" s="121"/>
      <c r="S47" s="123">
        <v>100000</v>
      </c>
      <c r="T47" s="122"/>
    </row>
    <row r="48" s="2" customFormat="1" ht="21" customHeight="1" spans="1:20">
      <c r="A48" s="65">
        <v>10</v>
      </c>
      <c r="B48" s="66">
        <v>44355</v>
      </c>
      <c r="C48" s="67">
        <v>1000000</v>
      </c>
      <c r="D48" s="67"/>
      <c r="E48" s="68"/>
      <c r="F48" s="69"/>
      <c r="G48" s="70"/>
      <c r="H48" s="71">
        <v>0.02</v>
      </c>
      <c r="I48" s="70">
        <f>C48*H48</f>
        <v>20000</v>
      </c>
      <c r="J48" s="70" t="s">
        <v>108</v>
      </c>
      <c r="K48" s="70"/>
      <c r="L48" s="70"/>
      <c r="M48" s="44"/>
      <c r="N48" s="95"/>
      <c r="O48" s="95"/>
      <c r="P48" s="94" t="s">
        <v>133</v>
      </c>
      <c r="Q48" s="120"/>
      <c r="R48" s="121"/>
      <c r="S48" s="123">
        <v>100000</v>
      </c>
      <c r="T48" s="122"/>
    </row>
    <row r="49" s="2" customFormat="1" ht="21" customHeight="1" spans="1:20">
      <c r="A49" s="65"/>
      <c r="B49" s="72"/>
      <c r="C49" s="73"/>
      <c r="D49" s="67"/>
      <c r="E49" s="68"/>
      <c r="F49" s="69"/>
      <c r="G49" s="70"/>
      <c r="H49" s="70"/>
      <c r="I49" s="70"/>
      <c r="J49" s="70"/>
      <c r="K49" s="70"/>
      <c r="L49" s="70">
        <v>1965</v>
      </c>
      <c r="M49" s="96" t="s">
        <v>134</v>
      </c>
      <c r="N49" s="95"/>
      <c r="O49" s="95"/>
      <c r="P49" s="97"/>
      <c r="Q49" s="124"/>
      <c r="R49" s="122"/>
      <c r="S49" s="125"/>
      <c r="T49" s="122"/>
    </row>
    <row r="50" s="2" customFormat="1" ht="21" customHeight="1" spans="1:20">
      <c r="A50" s="65"/>
      <c r="B50" s="72"/>
      <c r="C50" s="73"/>
      <c r="D50" s="67"/>
      <c r="E50" s="68"/>
      <c r="F50" s="69"/>
      <c r="G50" s="70"/>
      <c r="H50" s="70"/>
      <c r="I50" s="70"/>
      <c r="J50" s="70"/>
      <c r="K50" s="70"/>
      <c r="L50" s="70">
        <v>100</v>
      </c>
      <c r="M50" s="44" t="s">
        <v>115</v>
      </c>
      <c r="N50" s="95"/>
      <c r="O50" s="95"/>
      <c r="P50" s="97" t="s">
        <v>135</v>
      </c>
      <c r="Q50" s="124"/>
      <c r="R50" s="122"/>
      <c r="S50" s="125">
        <v>422500</v>
      </c>
      <c r="T50" s="122"/>
    </row>
    <row r="51" s="2" customFormat="1" ht="21" customHeight="1" spans="1:20">
      <c r="A51" s="65"/>
      <c r="B51" s="72"/>
      <c r="C51" s="73"/>
      <c r="D51" s="67"/>
      <c r="E51" s="68"/>
      <c r="F51" s="69"/>
      <c r="G51" s="70"/>
      <c r="H51" s="70"/>
      <c r="I51" s="70"/>
      <c r="J51" s="70"/>
      <c r="K51" s="70"/>
      <c r="L51" s="70"/>
      <c r="M51" s="44"/>
      <c r="N51" s="95"/>
      <c r="O51" s="95"/>
      <c r="P51" s="97"/>
      <c r="Q51" s="124"/>
      <c r="R51" s="122"/>
      <c r="S51" s="125"/>
      <c r="T51" s="122"/>
    </row>
    <row r="52" s="2" customFormat="1" ht="21" customHeight="1" spans="1:20">
      <c r="A52" s="65"/>
      <c r="B52" s="72"/>
      <c r="C52" s="73"/>
      <c r="D52" s="67"/>
      <c r="E52" s="68"/>
      <c r="F52" s="69"/>
      <c r="G52" s="70"/>
      <c r="H52" s="70"/>
      <c r="I52" s="70"/>
      <c r="J52" s="70"/>
      <c r="K52" s="70"/>
      <c r="L52" s="70"/>
      <c r="M52" s="44"/>
      <c r="N52" s="95"/>
      <c r="O52" s="95"/>
      <c r="P52" s="97"/>
      <c r="Q52" s="124"/>
      <c r="R52" s="122"/>
      <c r="S52" s="125"/>
      <c r="T52" s="122"/>
    </row>
    <row r="53" s="2" customFormat="1" ht="21" customHeight="1" spans="1:20">
      <c r="A53" s="65"/>
      <c r="B53" s="72"/>
      <c r="C53" s="73"/>
      <c r="D53" s="67"/>
      <c r="E53" s="68"/>
      <c r="F53" s="69"/>
      <c r="G53" s="70"/>
      <c r="H53" s="70"/>
      <c r="I53" s="70"/>
      <c r="J53" s="70"/>
      <c r="K53" s="70"/>
      <c r="L53" s="70"/>
      <c r="M53" s="44"/>
      <c r="N53" s="95"/>
      <c r="O53" s="95"/>
      <c r="P53" s="97"/>
      <c r="Q53" s="124"/>
      <c r="R53" s="122"/>
      <c r="S53" s="125"/>
      <c r="T53" s="122"/>
    </row>
    <row r="54" s="2" customFormat="1" ht="21" customHeight="1" spans="1:20">
      <c r="A54" s="65"/>
      <c r="B54" s="72"/>
      <c r="C54" s="73"/>
      <c r="D54" s="67"/>
      <c r="E54" s="68"/>
      <c r="F54" s="69"/>
      <c r="G54" s="70"/>
      <c r="H54" s="70"/>
      <c r="I54" s="70"/>
      <c r="J54" s="70"/>
      <c r="K54" s="70"/>
      <c r="L54" s="70"/>
      <c r="M54" s="44"/>
      <c r="N54" s="95"/>
      <c r="O54" s="95"/>
      <c r="P54" s="97"/>
      <c r="Q54" s="124"/>
      <c r="R54" s="122"/>
      <c r="S54" s="125"/>
      <c r="T54" s="122"/>
    </row>
    <row r="55" s="2" customFormat="1" ht="30" customHeight="1" spans="1:20">
      <c r="A55" s="74" t="s">
        <v>100</v>
      </c>
      <c r="B55" s="74"/>
      <c r="C55" s="75">
        <f>SUM(C8:C54)</f>
        <v>9000000</v>
      </c>
      <c r="D55" s="75">
        <f>SUM(D8:D54)</f>
        <v>1320000</v>
      </c>
      <c r="E55" s="75">
        <f>SUM(E8:E54)</f>
        <v>0</v>
      </c>
      <c r="F55" s="75"/>
      <c r="G55" s="75"/>
      <c r="H55" s="75"/>
      <c r="I55" s="75">
        <f>SUM(I8:I54)</f>
        <v>180000</v>
      </c>
      <c r="J55" s="75"/>
      <c r="K55" s="75">
        <f>SUM(K8:K54)</f>
        <v>97280</v>
      </c>
      <c r="L55" s="75">
        <f>SUM(L10:L54)</f>
        <v>104482.96</v>
      </c>
      <c r="M55" s="75"/>
      <c r="N55" s="75">
        <f>SUM(N8:N54)</f>
        <v>0</v>
      </c>
      <c r="O55" s="75"/>
      <c r="P55" s="75"/>
      <c r="Q55" s="75"/>
      <c r="R55" s="75"/>
      <c r="S55" s="75">
        <f>SUM(S8:S54)</f>
        <v>9236322.41</v>
      </c>
      <c r="T55" s="126">
        <f>C55+D55-I55-K55-L55-N55-S55</f>
        <v>701914.629999999</v>
      </c>
    </row>
    <row r="56" s="2" customFormat="1" ht="30" customHeight="1" spans="1:20">
      <c r="A56" s="74" t="s">
        <v>101</v>
      </c>
      <c r="B56" s="74"/>
      <c r="C56" s="74" t="s">
        <v>102</v>
      </c>
      <c r="D56" s="74"/>
      <c r="E56" s="74"/>
      <c r="F56" s="76">
        <v>422500</v>
      </c>
      <c r="G56" s="77"/>
      <c r="H56" s="77"/>
      <c r="I56" s="77"/>
      <c r="J56" s="77"/>
      <c r="K56" s="98"/>
      <c r="L56" s="99" t="s">
        <v>103</v>
      </c>
      <c r="M56" s="100"/>
      <c r="N56" s="100"/>
      <c r="O56" s="101" t="s">
        <v>104</v>
      </c>
      <c r="P56" s="102">
        <v>422500</v>
      </c>
      <c r="Q56" s="102"/>
      <c r="R56" s="102"/>
      <c r="S56" s="102"/>
      <c r="T56" s="102"/>
    </row>
    <row r="57" s="2" customFormat="1" ht="30" customHeight="1" spans="1:20">
      <c r="A57" s="74"/>
      <c r="B57" s="74"/>
      <c r="C57" s="74" t="s">
        <v>105</v>
      </c>
      <c r="D57" s="74"/>
      <c r="E57" s="74"/>
      <c r="F57" s="76">
        <v>0</v>
      </c>
      <c r="G57" s="77"/>
      <c r="H57" s="77"/>
      <c r="I57" s="77"/>
      <c r="J57" s="77"/>
      <c r="K57" s="98"/>
      <c r="L57" s="103"/>
      <c r="M57" s="104"/>
      <c r="N57" s="104"/>
      <c r="O57" s="101" t="s">
        <v>106</v>
      </c>
      <c r="P57" s="105" t="str">
        <f>SUBSTITUTE(SUBSTITUTE(TEXT(INT(P56),"[DBNum2][$-804]G/通用格式元"&amp;IF(INT(F64)=F64,"整",""))&amp;TEXT(MID(F64,FIND(".",F64&amp;".0")+1,1),"[DBNum2][$-804]G/通用格式角")&amp;TEXT(MID(F64,FIND(".",F64&amp;".0")+2,1),"[DBNum2][$-804]G/通用格式分"),"零角","零"),"零分","")</f>
        <v>肆拾贰万贰仟伍佰元整</v>
      </c>
      <c r="Q57" s="105"/>
      <c r="R57" s="105"/>
      <c r="S57" s="105"/>
      <c r="T57" s="105"/>
    </row>
    <row r="58" s="2" customFormat="1" spans="2:19">
      <c r="B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7"/>
      <c r="R58" s="7"/>
      <c r="S58" s="7"/>
    </row>
    <row r="59" s="2" customFormat="1" spans="2:19">
      <c r="B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7"/>
      <c r="R59" s="7"/>
      <c r="S59" s="7"/>
    </row>
    <row r="60" s="2" customFormat="1" spans="2:19">
      <c r="B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6"/>
      <c r="P60" s="7"/>
      <c r="R60" s="7"/>
      <c r="S60" s="7"/>
    </row>
    <row r="61" s="2" customFormat="1" spans="2:19">
      <c r="B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6"/>
      <c r="P61" s="7"/>
      <c r="R61" s="7"/>
      <c r="S61" s="7"/>
    </row>
    <row r="62" s="2" customFormat="1" ht="13.5" spans="2:19">
      <c r="B62" s="78"/>
      <c r="E62" s="7"/>
      <c r="F62" s="7"/>
      <c r="G62" s="7"/>
      <c r="H62" s="7"/>
      <c r="I62" s="7"/>
      <c r="J62" s="7"/>
      <c r="K62" s="7"/>
      <c r="L62" s="7"/>
      <c r="M62" s="7"/>
      <c r="N62" s="7"/>
      <c r="O62" s="6"/>
      <c r="P62" s="7"/>
      <c r="R62" s="7"/>
      <c r="S62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55:B55"/>
    <mergeCell ref="C56:E56"/>
    <mergeCell ref="F56:K56"/>
    <mergeCell ref="P56:T56"/>
    <mergeCell ref="C57:E57"/>
    <mergeCell ref="F57:K57"/>
    <mergeCell ref="P57:T57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56:B57"/>
    <mergeCell ref="L56:N5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第1次</vt:lpstr>
      <vt:lpstr>第2次</vt:lpstr>
      <vt:lpstr>5.1</vt:lpstr>
      <vt:lpstr>6</vt:lpstr>
      <vt:lpstr>6.1</vt:lpstr>
      <vt:lpstr>6.2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2021-06-09T08:10:42Z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EB2A61336E52453083DD3B4761F1527A</vt:lpwstr>
  </property>
</Properties>
</file>