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3"/>
  </bookViews>
  <sheets>
    <sheet name="00" sheetId="1" r:id="rId1"/>
    <sheet name="1-5" sheetId="2" r:id="rId2"/>
    <sheet name="6" sheetId="3" r:id="rId3"/>
    <sheet name="6-2" sheetId="4" r:id="rId4"/>
  </sheets>
  <calcPr calcId="144525"/>
</workbook>
</file>

<file path=xl/sharedStrings.xml><?xml version="1.0" encoding="utf-8"?>
<sst xmlns="http://schemas.openxmlformats.org/spreadsheetml/2006/main" count="396" uniqueCount="82">
  <si>
    <t xml:space="preserve">工程款支付证书 </t>
  </si>
  <si>
    <t>本次</t>
  </si>
  <si>
    <t>工程名称</t>
  </si>
  <si>
    <t>二十埠河东支河道综合治理绿化施工四标段</t>
  </si>
  <si>
    <t>ERP编号</t>
  </si>
  <si>
    <t>档案编号</t>
  </si>
  <si>
    <t>CD201503</t>
  </si>
  <si>
    <t>2015.1.27</t>
  </si>
  <si>
    <t>笪建伟</t>
  </si>
  <si>
    <t>张    18130015777</t>
  </si>
  <si>
    <t>中标通知书、施工   合同原件均在合肥</t>
  </si>
  <si>
    <t>中标书、合同</t>
  </si>
  <si>
    <t>张海峰</t>
  </si>
  <si>
    <t>由高翔带去</t>
  </si>
  <si>
    <t>合同金额</t>
  </si>
  <si>
    <t>中标  日期</t>
  </si>
  <si>
    <t>已    供       工程资料</t>
  </si>
  <si>
    <t>中标通知书、施工合同原件</t>
  </si>
  <si>
    <t>庐江</t>
  </si>
  <si>
    <t>责任  单位</t>
  </si>
  <si>
    <t>经营中心</t>
  </si>
  <si>
    <t>决算金额</t>
  </si>
  <si>
    <t>竣工  日期</t>
  </si>
  <si>
    <t xml:space="preserve">合肥 </t>
  </si>
  <si>
    <t>责任人</t>
  </si>
  <si>
    <t>张勇</t>
  </si>
  <si>
    <t>到款情况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</si>
  <si>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</si>
  <si>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</si>
  <si>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</si>
  <si>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</si>
  <si>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</si>
  <si>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</si>
  <si>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</si>
  <si>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</si>
  <si>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</si>
  <si>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金额</t>
  </si>
  <si>
    <t>银行</t>
  </si>
  <si>
    <t>账户</t>
  </si>
  <si>
    <t>比例</t>
  </si>
  <si>
    <t>备注</t>
  </si>
  <si>
    <t>户名</t>
  </si>
  <si>
    <t>科农蜀山</t>
  </si>
  <si>
    <t>中</t>
  </si>
  <si>
    <t>全部2%</t>
  </si>
  <si>
    <t xml:space="preserve">税费按税票金额计算  </t>
  </si>
  <si>
    <t>税费按税票金额75万计算</t>
  </si>
  <si>
    <t>合计</t>
  </si>
  <si>
    <t>-</t>
  </si>
  <si>
    <t>本次结算   支付明细</t>
  </si>
  <si>
    <t>应支付金额</t>
  </si>
  <si>
    <t>实际支付金额</t>
  </si>
  <si>
    <t>小写</t>
  </si>
  <si>
    <t>已支付金额</t>
  </si>
  <si>
    <t>大写</t>
  </si>
  <si>
    <t>申请部门
意见</t>
  </si>
  <si>
    <t>张勇   光大银行四里河路支行                                      6226 7330  0008  2520</t>
  </si>
  <si>
    <t>项目管理
意见</t>
  </si>
  <si>
    <t>何总、朱总已同意支付（附表背面截图）。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</si>
  <si>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</si>
  <si>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</si>
  <si>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</si>
  <si>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</si>
  <si>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</si>
  <si>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</si>
  <si>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t>中标通知书、施工合同原件、交工证书</t>
  </si>
  <si>
    <t>专</t>
  </si>
  <si>
    <t xml:space="preserve">    税费按税票金额计算  </t>
  </si>
  <si>
    <t>材料</t>
  </si>
  <si>
    <t>2016.11.2办理专用账户升级费用300</t>
  </si>
  <si>
    <r>
      <rPr>
        <sz val="9"/>
        <rFont val="宋体"/>
        <charset val="134"/>
      </rPr>
      <t>中标书、施工合同及竣工证书原件，审计报告复印件，在公司。竣工时间2016年10月12日，审计时间2018年2月7日，审计价4316205.60元。</t>
    </r>
    <r>
      <rPr>
        <sz val="9"/>
        <color rgb="FFFF0000"/>
        <rFont val="宋体"/>
        <charset val="134"/>
      </rPr>
      <t>有项目部资料章一枚，于2020.1.23收回已销毁。</t>
    </r>
  </si>
  <si>
    <t>2016.10.12</t>
  </si>
  <si>
    <t>已扣</t>
  </si>
  <si>
    <t>财务手续费100</t>
  </si>
  <si>
    <t>1%预留损失准备金</t>
  </si>
  <si>
    <t>20.1.23已付</t>
  </si>
  <si>
    <t>余</t>
  </si>
  <si>
    <t>成本票无合同</t>
  </si>
  <si>
    <t>支付账号</t>
  </si>
  <si>
    <t>详见委托付款函</t>
  </si>
  <si>
    <t>转账费</t>
  </si>
  <si>
    <t>退损失准备金</t>
  </si>
</sst>
</file>

<file path=xl/styles.xml><?xml version="1.0" encoding="utf-8"?>
<styleSheet xmlns="http://schemas.openxmlformats.org/spreadsheetml/2006/main">
  <numFmts count="11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/m/d;@"/>
    <numFmt numFmtId="41" formatCode="_ * #,##0_ ;_ * \-#,##0_ ;_ * &quot;-&quot;_ ;_ @_ "/>
    <numFmt numFmtId="177" formatCode="yy/m/d;@"/>
    <numFmt numFmtId="43" formatCode="_ * #,##0.00_ ;_ * \-#,##0.00_ ;_ * &quot;-&quot;??_ ;_ @_ "/>
    <numFmt numFmtId="178" formatCode="#,##0.00_ "/>
    <numFmt numFmtId="179" formatCode="0.0%"/>
    <numFmt numFmtId="180" formatCode="m/d;@"/>
    <numFmt numFmtId="181" formatCode="0_ "/>
    <numFmt numFmtId="182" formatCode="0.00_ "/>
  </numFmts>
  <fonts count="39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9"/>
      <color rgb="FFFF0000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Arial"/>
      <charset val="134"/>
    </font>
    <font>
      <b/>
      <sz val="12"/>
      <name val="宋体"/>
      <charset val="134"/>
    </font>
    <font>
      <sz val="8"/>
      <name val="宋体"/>
      <charset val="134"/>
    </font>
    <font>
      <b/>
      <sz val="9"/>
      <color rgb="FF7030A0"/>
      <name val="宋体"/>
      <charset val="134"/>
    </font>
    <font>
      <b/>
      <sz val="12"/>
      <color rgb="FFFF0000"/>
      <name val="宋体"/>
      <charset val="134"/>
    </font>
    <font>
      <sz val="9"/>
      <color rgb="FFFF0000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11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6" fillId="16" borderId="17" applyNumberFormat="0" applyAlignment="0" applyProtection="0">
      <alignment vertical="center"/>
    </xf>
    <xf numFmtId="0" fontId="33" fillId="16" borderId="15" applyNumberFormat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3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149">
    <xf numFmtId="0" fontId="0" fillId="0" borderId="0" xfId="0">
      <alignment vertical="center"/>
    </xf>
    <xf numFmtId="0" fontId="1" fillId="0" borderId="0" xfId="51" applyFont="1" applyFill="1" applyBorder="1" applyAlignment="1">
      <alignment horizontal="center" vertical="center"/>
    </xf>
    <xf numFmtId="0" fontId="2" fillId="0" borderId="0" xfId="51" applyFont="1" applyFill="1" applyBorder="1" applyAlignment="1">
      <alignment horizontal="center" vertical="center"/>
    </xf>
    <xf numFmtId="0" fontId="2" fillId="0" borderId="0" xfId="51" applyFont="1" applyFill="1" applyAlignment="1">
      <alignment horizontal="center" vertical="center"/>
    </xf>
    <xf numFmtId="177" fontId="1" fillId="0" borderId="0" xfId="51" applyNumberFormat="1" applyFont="1" applyFill="1" applyBorder="1" applyAlignment="1">
      <alignment horizontal="center" vertical="center"/>
    </xf>
    <xf numFmtId="178" fontId="1" fillId="0" borderId="0" xfId="51" applyNumberFormat="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0" fontId="4" fillId="0" borderId="2" xfId="51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 shrinkToFit="1"/>
    </xf>
    <xf numFmtId="178" fontId="4" fillId="0" borderId="2" xfId="51" applyNumberFormat="1" applyFont="1" applyFill="1" applyBorder="1" applyAlignment="1">
      <alignment horizontal="center" vertical="center" wrapText="1"/>
    </xf>
    <xf numFmtId="176" fontId="1" fillId="0" borderId="2" xfId="51" applyNumberFormat="1" applyFont="1" applyFill="1" applyBorder="1" applyAlignment="1">
      <alignment horizontal="center" vertical="center" wrapText="1"/>
    </xf>
    <xf numFmtId="0" fontId="4" fillId="2" borderId="3" xfId="51" applyFont="1" applyFill="1" applyBorder="1" applyAlignment="1">
      <alignment horizontal="center" vertical="center" wrapText="1"/>
    </xf>
    <xf numFmtId="178" fontId="6" fillId="0" borderId="2" xfId="51" applyNumberFormat="1" applyFont="1" applyFill="1" applyBorder="1" applyAlignment="1">
      <alignment horizontal="center" vertical="center" wrapText="1"/>
    </xf>
    <xf numFmtId="0" fontId="4" fillId="2" borderId="4" xfId="51" applyFont="1" applyFill="1" applyBorder="1" applyAlignment="1">
      <alignment horizontal="center" vertical="center" wrapText="1"/>
    </xf>
    <xf numFmtId="177" fontId="4" fillId="0" borderId="2" xfId="51" applyNumberFormat="1" applyFont="1" applyFill="1" applyBorder="1" applyAlignment="1">
      <alignment horizontal="center" vertical="center" wrapText="1"/>
    </xf>
    <xf numFmtId="0" fontId="1" fillId="2" borderId="2" xfId="5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left" vertical="center"/>
    </xf>
    <xf numFmtId="14" fontId="1" fillId="2" borderId="2" xfId="51" applyNumberFormat="1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vertical="center"/>
    </xf>
    <xf numFmtId="177" fontId="1" fillId="2" borderId="2" xfId="51" applyNumberFormat="1" applyFont="1" applyFill="1" applyBorder="1" applyAlignment="1">
      <alignment horizontal="left" vertical="center" shrinkToFit="1"/>
    </xf>
    <xf numFmtId="178" fontId="1" fillId="2" borderId="2" xfId="51" applyNumberFormat="1" applyFont="1" applyFill="1" applyBorder="1" applyAlignment="1">
      <alignment horizontal="right" vertical="center" shrinkToFit="1"/>
    </xf>
    <xf numFmtId="179" fontId="1" fillId="0" borderId="2" xfId="19" applyNumberFormat="1" applyFont="1" applyFill="1" applyBorder="1" applyAlignment="1">
      <alignment horizontal="center" vertical="center" wrapText="1"/>
    </xf>
    <xf numFmtId="178" fontId="1" fillId="3" borderId="5" xfId="51" applyNumberFormat="1" applyFont="1" applyFill="1" applyBorder="1" applyAlignment="1">
      <alignment horizontal="center" vertical="center" shrinkToFit="1"/>
    </xf>
    <xf numFmtId="178" fontId="1" fillId="2" borderId="2" xfId="51" applyNumberFormat="1" applyFont="1" applyFill="1" applyBorder="1" applyAlignment="1">
      <alignment vertical="center" shrinkToFit="1"/>
    </xf>
    <xf numFmtId="178" fontId="1" fillId="3" borderId="6" xfId="51" applyNumberFormat="1" applyFont="1" applyFill="1" applyBorder="1" applyAlignment="1">
      <alignment horizontal="center" vertical="center" shrinkToFit="1"/>
    </xf>
    <xf numFmtId="178" fontId="1" fillId="3" borderId="7" xfId="51" applyNumberFormat="1" applyFont="1" applyFill="1" applyBorder="1" applyAlignment="1">
      <alignment horizontal="center" vertical="center" shrinkToFit="1"/>
    </xf>
    <xf numFmtId="177" fontId="1" fillId="2" borderId="2" xfId="51" applyNumberFormat="1" applyFont="1" applyFill="1" applyBorder="1" applyAlignment="1">
      <alignment horizontal="center" vertical="center" shrinkToFit="1"/>
    </xf>
    <xf numFmtId="179" fontId="1" fillId="0" borderId="2" xfId="19" applyNumberFormat="1" applyFont="1" applyFill="1" applyBorder="1" applyAlignment="1">
      <alignment horizontal="left" vertical="center"/>
    </xf>
    <xf numFmtId="178" fontId="1" fillId="3" borderId="7" xfId="51" applyNumberFormat="1" applyFont="1" applyFill="1" applyBorder="1" applyAlignment="1">
      <alignment horizontal="right" vertical="center" shrinkToFit="1"/>
    </xf>
    <xf numFmtId="0" fontId="2" fillId="2" borderId="2" xfId="5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left" vertical="center"/>
    </xf>
    <xf numFmtId="14" fontId="2" fillId="2" borderId="2" xfId="51" applyNumberFormat="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vertical="center"/>
    </xf>
    <xf numFmtId="177" fontId="2" fillId="2" borderId="2" xfId="51" applyNumberFormat="1" applyFont="1" applyFill="1" applyBorder="1" applyAlignment="1">
      <alignment horizontal="center" vertical="center" shrinkToFit="1"/>
    </xf>
    <xf numFmtId="178" fontId="2" fillId="2" borderId="2" xfId="51" applyNumberFormat="1" applyFont="1" applyFill="1" applyBorder="1" applyAlignment="1">
      <alignment vertical="center" shrinkToFit="1"/>
    </xf>
    <xf numFmtId="179" fontId="2" fillId="0" borderId="2" xfId="19" applyNumberFormat="1" applyFont="1" applyFill="1" applyBorder="1" applyAlignment="1">
      <alignment horizontal="center" vertical="center" wrapText="1"/>
    </xf>
    <xf numFmtId="178" fontId="2" fillId="3" borderId="7" xfId="51" applyNumberFormat="1" applyFont="1" applyFill="1" applyBorder="1" applyAlignment="1">
      <alignment horizontal="right" vertical="center" shrinkToFit="1"/>
    </xf>
    <xf numFmtId="0" fontId="1" fillId="2" borderId="5" xfId="51" applyFont="1" applyFill="1" applyBorder="1" applyAlignment="1">
      <alignment horizontal="center" vertical="center" wrapText="1"/>
    </xf>
    <xf numFmtId="177" fontId="7" fillId="0" borderId="5" xfId="0" applyNumberFormat="1" applyFont="1" applyFill="1" applyBorder="1" applyAlignment="1">
      <alignment horizontal="left" vertical="center"/>
    </xf>
    <xf numFmtId="180" fontId="1" fillId="2" borderId="2" xfId="51" applyNumberFormat="1" applyFont="1" applyFill="1" applyBorder="1" applyAlignment="1">
      <alignment horizontal="center" vertical="center" wrapText="1"/>
    </xf>
    <xf numFmtId="179" fontId="1" fillId="0" borderId="2" xfId="19" applyNumberFormat="1" applyFont="1" applyFill="1" applyBorder="1" applyAlignment="1">
      <alignment horizontal="right" vertical="center"/>
    </xf>
    <xf numFmtId="0" fontId="1" fillId="2" borderId="7" xfId="51" applyFont="1" applyFill="1" applyBorder="1" applyAlignment="1">
      <alignment horizontal="center" vertical="center" wrapText="1"/>
    </xf>
    <xf numFmtId="177" fontId="7" fillId="0" borderId="7" xfId="0" applyNumberFormat="1" applyFont="1" applyFill="1" applyBorder="1" applyAlignment="1">
      <alignment horizontal="left" vertical="center"/>
    </xf>
    <xf numFmtId="9" fontId="1" fillId="0" borderId="2" xfId="19" applyFont="1" applyFill="1" applyBorder="1" applyAlignment="1">
      <alignment horizontal="center" vertical="center" wrapText="1"/>
    </xf>
    <xf numFmtId="177" fontId="1" fillId="2" borderId="2" xfId="51" applyNumberFormat="1" applyFont="1" applyFill="1" applyBorder="1" applyAlignment="1">
      <alignment vertical="center" shrinkToFit="1"/>
    </xf>
    <xf numFmtId="178" fontId="1" fillId="3" borderId="2" xfId="51" applyNumberFormat="1" applyFont="1" applyFill="1" applyBorder="1" applyAlignment="1">
      <alignment horizontal="right" vertical="center" shrinkToFit="1"/>
    </xf>
    <xf numFmtId="178" fontId="1" fillId="4" borderId="2" xfId="51" applyNumberFormat="1" applyFont="1" applyFill="1" applyBorder="1" applyAlignment="1">
      <alignment vertical="center" shrinkToFit="1"/>
    </xf>
    <xf numFmtId="178" fontId="1" fillId="0" borderId="2" xfId="51" applyNumberFormat="1" applyFont="1" applyFill="1" applyBorder="1" applyAlignment="1">
      <alignment vertical="center" shrinkToFit="1"/>
    </xf>
    <xf numFmtId="177" fontId="2" fillId="2" borderId="2" xfId="51" applyNumberFormat="1" applyFont="1" applyFill="1" applyBorder="1" applyAlignment="1">
      <alignment vertical="center" shrinkToFit="1"/>
    </xf>
    <xf numFmtId="178" fontId="2" fillId="0" borderId="2" xfId="51" applyNumberFormat="1" applyFont="1" applyFill="1" applyBorder="1" applyAlignment="1">
      <alignment vertical="center" shrinkToFit="1"/>
    </xf>
    <xf numFmtId="180" fontId="2" fillId="2" borderId="2" xfId="51" applyNumberFormat="1" applyFont="1" applyFill="1" applyBorder="1" applyAlignment="1">
      <alignment horizontal="center" vertical="center" wrapText="1"/>
    </xf>
    <xf numFmtId="9" fontId="2" fillId="0" borderId="2" xfId="19" applyFont="1" applyFill="1" applyBorder="1" applyAlignment="1">
      <alignment horizontal="center" vertical="center" wrapText="1"/>
    </xf>
    <xf numFmtId="178" fontId="2" fillId="3" borderId="2" xfId="51" applyNumberFormat="1" applyFont="1" applyFill="1" applyBorder="1" applyAlignment="1">
      <alignment horizontal="right" vertical="center" shrinkToFit="1"/>
    </xf>
    <xf numFmtId="0" fontId="1" fillId="3" borderId="2" xfId="51" applyFont="1" applyFill="1" applyBorder="1" applyAlignment="1">
      <alignment horizontal="center" vertical="center" shrinkToFit="1"/>
    </xf>
    <xf numFmtId="178" fontId="9" fillId="3" borderId="2" xfId="51" applyNumberFormat="1" applyFont="1" applyFill="1" applyBorder="1" applyAlignment="1">
      <alignment horizontal="right" vertical="center" shrinkToFit="1"/>
    </xf>
    <xf numFmtId="178" fontId="10" fillId="3" borderId="2" xfId="51" applyNumberFormat="1" applyFont="1" applyFill="1" applyBorder="1" applyAlignment="1">
      <alignment horizontal="center" vertical="center" shrinkToFit="1"/>
    </xf>
    <xf numFmtId="178" fontId="10" fillId="0" borderId="2" xfId="51" applyNumberFormat="1" applyFont="1" applyFill="1" applyBorder="1" applyAlignment="1">
      <alignment horizontal="center" vertical="center" shrinkToFit="1"/>
    </xf>
    <xf numFmtId="0" fontId="1" fillId="0" borderId="2" xfId="51" applyFont="1" applyFill="1" applyBorder="1" applyAlignment="1">
      <alignment horizontal="left" vertical="top" wrapText="1"/>
    </xf>
    <xf numFmtId="0" fontId="1" fillId="0" borderId="2" xfId="51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top" wrapText="1"/>
    </xf>
    <xf numFmtId="0" fontId="0" fillId="5" borderId="0" xfId="0" applyFill="1">
      <alignment vertical="center"/>
    </xf>
    <xf numFmtId="0" fontId="1" fillId="5" borderId="0" xfId="51" applyFont="1" applyFill="1" applyBorder="1" applyAlignment="1">
      <alignment horizontal="center" vertical="center"/>
    </xf>
    <xf numFmtId="178" fontId="1" fillId="5" borderId="0" xfId="51" applyNumberFormat="1" applyFont="1" applyFill="1" applyBorder="1" applyAlignment="1">
      <alignment horizontal="center" vertical="center"/>
    </xf>
    <xf numFmtId="0" fontId="4" fillId="0" borderId="2" xfId="51" applyFont="1" applyFill="1" applyBorder="1" applyAlignment="1">
      <alignment horizontal="center" vertical="center"/>
    </xf>
    <xf numFmtId="181" fontId="4" fillId="0" borderId="2" xfId="8" applyNumberFormat="1" applyFont="1" applyFill="1" applyBorder="1" applyAlignment="1">
      <alignment horizontal="center" vertical="center"/>
    </xf>
    <xf numFmtId="178" fontId="4" fillId="0" borderId="2" xfId="51" applyNumberFormat="1" applyFont="1" applyFill="1" applyBorder="1" applyAlignment="1">
      <alignment horizontal="center" vertical="center" shrinkToFit="1"/>
    </xf>
    <xf numFmtId="0" fontId="1" fillId="2" borderId="3" xfId="51" applyFont="1" applyFill="1" applyBorder="1" applyAlignment="1">
      <alignment horizontal="left" vertical="center" wrapText="1"/>
    </xf>
    <xf numFmtId="0" fontId="1" fillId="2" borderId="8" xfId="51" applyFont="1" applyFill="1" applyBorder="1" applyAlignment="1">
      <alignment horizontal="left" vertical="center" wrapText="1"/>
    </xf>
    <xf numFmtId="0" fontId="1" fillId="2" borderId="9" xfId="51" applyFont="1" applyFill="1" applyBorder="1" applyAlignment="1">
      <alignment horizontal="left" vertical="center" wrapText="1"/>
    </xf>
    <xf numFmtId="0" fontId="11" fillId="0" borderId="2" xfId="51" applyFont="1" applyFill="1" applyBorder="1" applyAlignment="1">
      <alignment horizontal="center" vertical="center" wrapText="1"/>
    </xf>
    <xf numFmtId="0" fontId="1" fillId="2" borderId="4" xfId="51" applyFont="1" applyFill="1" applyBorder="1" applyAlignment="1">
      <alignment horizontal="left" vertical="center" wrapText="1"/>
    </xf>
    <xf numFmtId="0" fontId="1" fillId="2" borderId="1" xfId="51" applyFont="1" applyFill="1" applyBorder="1" applyAlignment="1">
      <alignment horizontal="left" vertical="center" wrapText="1"/>
    </xf>
    <xf numFmtId="0" fontId="1" fillId="2" borderId="10" xfId="51" applyFont="1" applyFill="1" applyBorder="1" applyAlignment="1">
      <alignment horizontal="left" vertical="center" wrapText="1"/>
    </xf>
    <xf numFmtId="178" fontId="11" fillId="0" borderId="2" xfId="51" applyNumberFormat="1" applyFont="1" applyFill="1" applyBorder="1" applyAlignment="1">
      <alignment horizontal="center" vertical="center" wrapText="1"/>
    </xf>
    <xf numFmtId="178" fontId="1" fillId="0" borderId="2" xfId="51" applyNumberFormat="1" applyFont="1" applyFill="1" applyBorder="1" applyAlignment="1">
      <alignment horizontal="right" vertical="center" shrinkToFit="1"/>
    </xf>
    <xf numFmtId="179" fontId="1" fillId="0" borderId="2" xfId="19" applyNumberFormat="1" applyFont="1" applyFill="1" applyBorder="1" applyAlignment="1">
      <alignment horizontal="center" vertical="center"/>
    </xf>
    <xf numFmtId="178" fontId="4" fillId="0" borderId="2" xfId="51" applyNumberFormat="1" applyFont="1" applyFill="1" applyBorder="1" applyAlignment="1">
      <alignment horizontal="right" vertical="center" shrinkToFit="1"/>
    </xf>
    <xf numFmtId="178" fontId="1" fillId="0" borderId="2" xfId="51" applyNumberFormat="1" applyFont="1" applyFill="1" applyBorder="1" applyAlignment="1">
      <alignment horizontal="center" vertical="center" wrapText="1"/>
    </xf>
    <xf numFmtId="178" fontId="1" fillId="3" borderId="2" xfId="51" applyNumberFormat="1" applyFont="1" applyFill="1" applyBorder="1" applyAlignment="1">
      <alignment vertical="center" shrinkToFit="1"/>
    </xf>
    <xf numFmtId="178" fontId="1" fillId="0" borderId="7" xfId="51" applyNumberFormat="1" applyFont="1" applyFill="1" applyBorder="1" applyAlignment="1">
      <alignment horizontal="center" vertical="center" wrapText="1"/>
    </xf>
    <xf numFmtId="178" fontId="1" fillId="0" borderId="7" xfId="51" applyNumberFormat="1" applyFont="1" applyFill="1" applyBorder="1" applyAlignment="1">
      <alignment vertical="center" shrinkToFit="1"/>
    </xf>
    <xf numFmtId="178" fontId="2" fillId="0" borderId="2" xfId="51" applyNumberFormat="1" applyFont="1" applyFill="1" applyBorder="1" applyAlignment="1">
      <alignment horizontal="right" vertical="center" shrinkToFit="1"/>
    </xf>
    <xf numFmtId="179" fontId="2" fillId="0" borderId="2" xfId="19" applyNumberFormat="1" applyFont="1" applyFill="1" applyBorder="1" applyAlignment="1">
      <alignment horizontal="center" vertical="center"/>
    </xf>
    <xf numFmtId="178" fontId="12" fillId="0" borderId="2" xfId="51" applyNumberFormat="1" applyFont="1" applyFill="1" applyBorder="1" applyAlignment="1">
      <alignment horizontal="center" vertical="center" wrapText="1"/>
    </xf>
    <xf numFmtId="178" fontId="2" fillId="0" borderId="7" xfId="51" applyNumberFormat="1" applyFont="1" applyFill="1" applyBorder="1" applyAlignment="1">
      <alignment vertical="center" wrapText="1"/>
    </xf>
    <xf numFmtId="178" fontId="1" fillId="0" borderId="2" xfId="51" applyNumberFormat="1" applyFont="1" applyFill="1" applyBorder="1" applyAlignment="1">
      <alignment horizontal="center" vertical="center"/>
    </xf>
    <xf numFmtId="178" fontId="2" fillId="0" borderId="2" xfId="51" applyNumberFormat="1" applyFont="1" applyFill="1" applyBorder="1" applyAlignment="1">
      <alignment horizontal="center" vertical="center" wrapText="1"/>
    </xf>
    <xf numFmtId="178" fontId="1" fillId="0" borderId="7" xfId="51" applyNumberFormat="1" applyFont="1" applyBorder="1" applyAlignment="1">
      <alignment horizontal="right" vertical="center" wrapText="1"/>
    </xf>
    <xf numFmtId="178" fontId="4" fillId="0" borderId="2" xfId="51" applyNumberFormat="1" applyFont="1" applyFill="1" applyBorder="1" applyAlignment="1">
      <alignment vertical="center" shrinkToFit="1"/>
    </xf>
    <xf numFmtId="178" fontId="4" fillId="0" borderId="2" xfId="51" applyNumberFormat="1" applyFont="1" applyFill="1" applyBorder="1" applyAlignment="1">
      <alignment vertical="center" wrapText="1"/>
    </xf>
    <xf numFmtId="178" fontId="1" fillId="2" borderId="2" xfId="51" applyNumberFormat="1" applyFont="1" applyFill="1" applyBorder="1" applyAlignment="1">
      <alignment horizontal="center" vertical="center" wrapText="1"/>
    </xf>
    <xf numFmtId="179" fontId="2" fillId="0" borderId="2" xfId="19" applyNumberFormat="1" applyFont="1" applyFill="1" applyBorder="1" applyAlignment="1">
      <alignment horizontal="right" vertical="center"/>
    </xf>
    <xf numFmtId="0" fontId="6" fillId="0" borderId="3" xfId="51" applyFont="1" applyFill="1" applyBorder="1" applyAlignment="1">
      <alignment horizontal="center" vertical="center" wrapText="1"/>
    </xf>
    <xf numFmtId="0" fontId="6" fillId="0" borderId="8" xfId="51" applyFont="1" applyFill="1" applyBorder="1" applyAlignment="1">
      <alignment horizontal="center" vertical="center" wrapText="1"/>
    </xf>
    <xf numFmtId="0" fontId="6" fillId="0" borderId="9" xfId="51" applyFont="1" applyFill="1" applyBorder="1" applyAlignment="1">
      <alignment horizontal="center" vertical="center" wrapText="1"/>
    </xf>
    <xf numFmtId="0" fontId="6" fillId="0" borderId="4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6" fillId="0" borderId="10" xfId="51" applyFont="1" applyFill="1" applyBorder="1" applyAlignment="1">
      <alignment horizontal="center" vertical="center" wrapText="1"/>
    </xf>
    <xf numFmtId="14" fontId="13" fillId="0" borderId="2" xfId="51" applyNumberFormat="1" applyFont="1" applyBorder="1" applyAlignment="1">
      <alignment horizontal="center" vertical="center" wrapText="1"/>
    </xf>
    <xf numFmtId="0" fontId="14" fillId="5" borderId="2" xfId="48" applyFont="1" applyFill="1" applyBorder="1" applyAlignment="1">
      <alignment horizontal="left" vertical="center"/>
    </xf>
    <xf numFmtId="0" fontId="14" fillId="5" borderId="11" xfId="48" applyFont="1" applyFill="1" applyBorder="1" applyAlignment="1">
      <alignment horizontal="center" vertical="center"/>
    </xf>
    <xf numFmtId="0" fontId="14" fillId="5" borderId="12" xfId="48" applyFont="1" applyFill="1" applyBorder="1" applyAlignment="1">
      <alignment horizontal="left" vertical="center" wrapText="1"/>
    </xf>
    <xf numFmtId="0" fontId="2" fillId="5" borderId="2" xfId="48" applyFont="1" applyFill="1" applyBorder="1" applyAlignment="1">
      <alignment horizontal="center" vertical="center"/>
    </xf>
    <xf numFmtId="0" fontId="14" fillId="5" borderId="2" xfId="48" applyFont="1" applyFill="1" applyBorder="1" applyAlignment="1">
      <alignment horizontal="center" vertical="center"/>
    </xf>
    <xf numFmtId="182" fontId="7" fillId="5" borderId="2" xfId="48" applyNumberFormat="1" applyFont="1" applyFill="1" applyBorder="1" applyAlignment="1">
      <alignment horizontal="center" vertical="center"/>
    </xf>
    <xf numFmtId="182" fontId="7" fillId="5" borderId="2" xfId="48" applyNumberFormat="1" applyFont="1" applyFill="1" applyBorder="1" applyAlignment="1">
      <alignment horizontal="right" vertical="center"/>
    </xf>
    <xf numFmtId="0" fontId="15" fillId="0" borderId="2" xfId="0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7" fontId="14" fillId="0" borderId="2" xfId="0" applyNumberFormat="1" applyFont="1" applyFill="1" applyBorder="1" applyAlignment="1">
      <alignment horizontal="center" vertical="center"/>
    </xf>
    <xf numFmtId="178" fontId="14" fillId="0" borderId="2" xfId="0" applyNumberFormat="1" applyFont="1" applyFill="1" applyBorder="1" applyAlignment="1">
      <alignment vertical="center"/>
    </xf>
    <xf numFmtId="0" fontId="14" fillId="0" borderId="2" xfId="0" applyFont="1" applyFill="1" applyBorder="1" applyAlignment="1">
      <alignment horizontal="center" vertical="center"/>
    </xf>
    <xf numFmtId="0" fontId="2" fillId="0" borderId="11" xfId="48" applyFont="1" applyBorder="1" applyAlignment="1">
      <alignment horizontal="center" vertical="center" wrapText="1"/>
    </xf>
    <xf numFmtId="0" fontId="14" fillId="0" borderId="2" xfId="48" applyFont="1" applyBorder="1" applyAlignment="1">
      <alignment horizontal="center" vertical="center" wrapText="1"/>
    </xf>
    <xf numFmtId="0" fontId="2" fillId="0" borderId="2" xfId="48" applyFont="1" applyBorder="1" applyAlignment="1">
      <alignment horizontal="center" vertical="center"/>
    </xf>
    <xf numFmtId="14" fontId="16" fillId="0" borderId="2" xfId="48" applyNumberFormat="1" applyFont="1" applyBorder="1">
      <alignment vertical="center"/>
    </xf>
    <xf numFmtId="0" fontId="16" fillId="0" borderId="2" xfId="48" applyFont="1" applyBorder="1" applyAlignment="1">
      <alignment horizontal="left" vertical="center"/>
    </xf>
    <xf numFmtId="0" fontId="16" fillId="0" borderId="2" xfId="48" applyFont="1" applyBorder="1">
      <alignment vertical="center"/>
    </xf>
    <xf numFmtId="0" fontId="17" fillId="0" borderId="0" xfId="0" applyFont="1">
      <alignment vertical="center"/>
    </xf>
    <xf numFmtId="178" fontId="2" fillId="2" borderId="2" xfId="51" applyNumberFormat="1" applyFont="1" applyFill="1" applyBorder="1" applyAlignment="1">
      <alignment horizontal="right" vertical="center" shrinkToFit="1"/>
    </xf>
    <xf numFmtId="178" fontId="2" fillId="3" borderId="2" xfId="51" applyNumberFormat="1" applyFont="1" applyFill="1" applyBorder="1" applyAlignment="1">
      <alignment vertical="center" shrinkToFit="1"/>
    </xf>
    <xf numFmtId="178" fontId="2" fillId="0" borderId="7" xfId="51" applyNumberFormat="1" applyFont="1" applyBorder="1" applyAlignment="1">
      <alignment horizontal="right" vertical="center" wrapText="1"/>
    </xf>
    <xf numFmtId="178" fontId="12" fillId="0" borderId="2" xfId="51" applyNumberFormat="1" applyFont="1" applyFill="1" applyBorder="1" applyAlignment="1">
      <alignment vertical="center" shrinkToFit="1"/>
    </xf>
    <xf numFmtId="178" fontId="12" fillId="0" borderId="2" xfId="51" applyNumberFormat="1" applyFont="1" applyFill="1" applyBorder="1" applyAlignment="1">
      <alignment vertical="center" wrapText="1"/>
    </xf>
    <xf numFmtId="178" fontId="2" fillId="2" borderId="2" xfId="51" applyNumberFormat="1" applyFont="1" applyFill="1" applyBorder="1" applyAlignment="1">
      <alignment horizontal="center" vertical="center" wrapText="1"/>
    </xf>
    <xf numFmtId="178" fontId="1" fillId="0" borderId="2" xfId="51" applyNumberFormat="1" applyFont="1" applyFill="1" applyBorder="1" applyAlignment="1">
      <alignment horizontal="right" vertical="center" wrapText="1"/>
    </xf>
    <xf numFmtId="177" fontId="7" fillId="0" borderId="2" xfId="0" applyNumberFormat="1" applyFont="1" applyFill="1" applyBorder="1" applyAlignment="1">
      <alignment horizontal="center" vertical="center"/>
    </xf>
    <xf numFmtId="0" fontId="2" fillId="2" borderId="5" xfId="51" applyFont="1" applyFill="1" applyBorder="1" applyAlignment="1">
      <alignment horizontal="center" vertical="center" wrapText="1"/>
    </xf>
    <xf numFmtId="177" fontId="14" fillId="0" borderId="5" xfId="0" applyNumberFormat="1" applyFont="1" applyFill="1" applyBorder="1" applyAlignment="1">
      <alignment horizontal="center" vertical="center"/>
    </xf>
    <xf numFmtId="178" fontId="2" fillId="3" borderId="5" xfId="51" applyNumberFormat="1" applyFont="1" applyFill="1" applyBorder="1" applyAlignment="1">
      <alignment horizontal="center" vertical="center" shrinkToFit="1"/>
    </xf>
    <xf numFmtId="0" fontId="2" fillId="2" borderId="7" xfId="51" applyFont="1" applyFill="1" applyBorder="1" applyAlignment="1">
      <alignment horizontal="center" vertical="center" wrapText="1"/>
    </xf>
    <xf numFmtId="177" fontId="14" fillId="0" borderId="7" xfId="0" applyNumberFormat="1" applyFont="1" applyFill="1" applyBorder="1" applyAlignment="1">
      <alignment horizontal="center" vertical="center"/>
    </xf>
    <xf numFmtId="178" fontId="2" fillId="3" borderId="7" xfId="51" applyNumberFormat="1" applyFont="1" applyFill="1" applyBorder="1" applyAlignment="1">
      <alignment horizontal="center" vertical="center" shrinkToFit="1"/>
    </xf>
    <xf numFmtId="0" fontId="1" fillId="2" borderId="12" xfId="51" applyFont="1" applyFill="1" applyBorder="1" applyAlignment="1">
      <alignment horizontal="left" vertical="center" wrapText="1"/>
    </xf>
    <xf numFmtId="0" fontId="1" fillId="2" borderId="13" xfId="51" applyFont="1" applyFill="1" applyBorder="1" applyAlignment="1">
      <alignment horizontal="left" vertical="center" wrapText="1"/>
    </xf>
    <xf numFmtId="0" fontId="18" fillId="2" borderId="2" xfId="51" applyFont="1" applyFill="1" applyBorder="1" applyAlignment="1">
      <alignment horizontal="center" vertical="center" wrapText="1"/>
    </xf>
    <xf numFmtId="178" fontId="2" fillId="0" borderId="7" xfId="51" applyNumberFormat="1" applyFont="1" applyFill="1" applyBorder="1" applyAlignment="1">
      <alignment horizontal="center" vertical="center" wrapText="1"/>
    </xf>
    <xf numFmtId="178" fontId="2" fillId="0" borderId="7" xfId="51" applyNumberFormat="1" applyFont="1" applyFill="1" applyBorder="1" applyAlignment="1">
      <alignment vertical="center" shrinkToFit="1"/>
    </xf>
    <xf numFmtId="178" fontId="2" fillId="0" borderId="2" xfId="51" applyNumberFormat="1" applyFont="1" applyFill="1" applyBorder="1" applyAlignment="1">
      <alignment horizontal="center" vertical="center"/>
    </xf>
    <xf numFmtId="0" fontId="4" fillId="3" borderId="2" xfId="51" applyFont="1" applyFill="1" applyBorder="1" applyAlignment="1">
      <alignment horizontal="center" vertical="center" shrinkToFit="1"/>
    </xf>
    <xf numFmtId="0" fontId="1" fillId="4" borderId="0" xfId="51" applyFont="1" applyFill="1" applyBorder="1" applyAlignment="1">
      <alignment horizontal="center" vertical="center"/>
    </xf>
    <xf numFmtId="178" fontId="2" fillId="3" borderId="6" xfId="51" applyNumberFormat="1" applyFont="1" applyFill="1" applyBorder="1" applyAlignment="1">
      <alignment horizontal="center" vertical="center" shrinkToFit="1"/>
    </xf>
    <xf numFmtId="0" fontId="1" fillId="5" borderId="12" xfId="51" applyFont="1" applyFill="1" applyBorder="1" applyAlignment="1">
      <alignment horizontal="left" vertical="center" wrapText="1"/>
    </xf>
    <xf numFmtId="0" fontId="1" fillId="5" borderId="13" xfId="51" applyFont="1" applyFill="1" applyBorder="1" applyAlignment="1">
      <alignment horizontal="left" vertical="center" wrapText="1"/>
    </xf>
    <xf numFmtId="0" fontId="1" fillId="5" borderId="4" xfId="51" applyFont="1" applyFill="1" applyBorder="1" applyAlignment="1">
      <alignment horizontal="left" vertical="center" wrapText="1"/>
    </xf>
    <xf numFmtId="0" fontId="1" fillId="5" borderId="1" xfId="51" applyFont="1" applyFill="1" applyBorder="1" applyAlignment="1">
      <alignment horizontal="left" vertical="center" wrapText="1"/>
    </xf>
    <xf numFmtId="178" fontId="12" fillId="0" borderId="2" xfId="51" applyNumberFormat="1" applyFont="1" applyFill="1" applyBorder="1" applyAlignment="1">
      <alignment horizontal="right" vertical="center" shrinkToFit="1"/>
    </xf>
    <xf numFmtId="178" fontId="2" fillId="0" borderId="5" xfId="51" applyNumberFormat="1" applyFont="1" applyFill="1" applyBorder="1" applyAlignment="1">
      <alignment horizontal="center" vertical="center" wrapText="1"/>
    </xf>
    <xf numFmtId="178" fontId="2" fillId="0" borderId="6" xfId="51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19</xdr:col>
      <xdr:colOff>876300</xdr:colOff>
      <xdr:row>3</xdr:row>
      <xdr:rowOff>38100</xdr:rowOff>
    </xdr:from>
    <xdr:to>
      <xdr:col>29</xdr:col>
      <xdr:colOff>189230</xdr:colOff>
      <xdr:row>11</xdr:row>
      <xdr:rowOff>24765</xdr:rowOff>
    </xdr:to>
    <xdr:pic>
      <xdr:nvPicPr>
        <xdr:cNvPr id="3" name="图片 2" descr="UK9ZV$~WS]VBU3BN)PXDTXK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2430125" y="1064895"/>
          <a:ext cx="9180830" cy="25273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</xdr:row>
      <xdr:rowOff>247650</xdr:rowOff>
    </xdr:from>
    <xdr:to>
      <xdr:col>13</xdr:col>
      <xdr:colOff>27940</xdr:colOff>
      <xdr:row>11</xdr:row>
      <xdr:rowOff>76200</xdr:rowOff>
    </xdr:to>
    <xdr:pic>
      <xdr:nvPicPr>
        <xdr:cNvPr id="4" name="图片 3" descr="HEF7F8}[}B`5W2HQ]A1O[V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095625" y="3049270"/>
          <a:ext cx="4057015" cy="594360"/>
        </a:xfrm>
        <a:prstGeom prst="rect">
          <a:avLst/>
        </a:prstGeom>
      </xdr:spPr>
    </xdr:pic>
    <xdr:clientData/>
  </xdr:twoCellAnchor>
  <xdr:twoCellAnchor editAs="oneCell">
    <xdr:from>
      <xdr:col>18</xdr:col>
      <xdr:colOff>676275</xdr:colOff>
      <xdr:row>13</xdr:row>
      <xdr:rowOff>28575</xdr:rowOff>
    </xdr:from>
    <xdr:to>
      <xdr:col>22</xdr:col>
      <xdr:colOff>247015</xdr:colOff>
      <xdr:row>17</xdr:row>
      <xdr:rowOff>200025</xdr:rowOff>
    </xdr:to>
    <xdr:pic>
      <xdr:nvPicPr>
        <xdr:cNvPr id="5" name="图片 4" descr="4JXQ6IBV9PF`7@Q8MGY(67H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1534775" y="4106545"/>
          <a:ext cx="4180840" cy="11925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19</xdr:col>
      <xdr:colOff>876300</xdr:colOff>
      <xdr:row>3</xdr:row>
      <xdr:rowOff>38100</xdr:rowOff>
    </xdr:from>
    <xdr:to>
      <xdr:col>29</xdr:col>
      <xdr:colOff>189230</xdr:colOff>
      <xdr:row>11</xdr:row>
      <xdr:rowOff>126365</xdr:rowOff>
    </xdr:to>
    <xdr:pic>
      <xdr:nvPicPr>
        <xdr:cNvPr id="2" name="图片 1" descr="UK9ZV$~WS]VBU3BN)PXDTXK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2734925" y="1064895"/>
          <a:ext cx="9180830" cy="2529205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10</xdr:row>
      <xdr:rowOff>228600</xdr:rowOff>
    </xdr:from>
    <xdr:to>
      <xdr:col>13</xdr:col>
      <xdr:colOff>37465</xdr:colOff>
      <xdr:row>13</xdr:row>
      <xdr:rowOff>57150</xdr:rowOff>
    </xdr:to>
    <xdr:pic>
      <xdr:nvPicPr>
        <xdr:cNvPr id="3" name="图片 2" descr="HEF7F8}[}B`5W2HQ]A1O[V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409950" y="3441065"/>
          <a:ext cx="4057015" cy="594360"/>
        </a:xfrm>
        <a:prstGeom prst="rect">
          <a:avLst/>
        </a:prstGeom>
      </xdr:spPr>
    </xdr:pic>
    <xdr:clientData/>
  </xdr:twoCellAnchor>
  <xdr:twoCellAnchor editAs="oneCell">
    <xdr:from>
      <xdr:col>18</xdr:col>
      <xdr:colOff>676275</xdr:colOff>
      <xdr:row>17</xdr:row>
      <xdr:rowOff>28575</xdr:rowOff>
    </xdr:from>
    <xdr:to>
      <xdr:col>22</xdr:col>
      <xdr:colOff>247015</xdr:colOff>
      <xdr:row>21</xdr:row>
      <xdr:rowOff>200025</xdr:rowOff>
    </xdr:to>
    <xdr:pic>
      <xdr:nvPicPr>
        <xdr:cNvPr id="4" name="图片 3" descr="4JXQ6IBV9PF`7@Q8MGY(67H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1839575" y="5027930"/>
          <a:ext cx="4180840" cy="11925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19</xdr:col>
      <xdr:colOff>876300</xdr:colOff>
      <xdr:row>3</xdr:row>
      <xdr:rowOff>38100</xdr:rowOff>
    </xdr:from>
    <xdr:to>
      <xdr:col>29</xdr:col>
      <xdr:colOff>189230</xdr:colOff>
      <xdr:row>11</xdr:row>
      <xdr:rowOff>126365</xdr:rowOff>
    </xdr:to>
    <xdr:pic>
      <xdr:nvPicPr>
        <xdr:cNvPr id="2" name="图片 1" descr="UK9ZV$~WS]VBU3BN)PXDTXK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2734925" y="1064895"/>
          <a:ext cx="9180830" cy="2529205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10</xdr:row>
      <xdr:rowOff>228600</xdr:rowOff>
    </xdr:from>
    <xdr:to>
      <xdr:col>13</xdr:col>
      <xdr:colOff>37465</xdr:colOff>
      <xdr:row>13</xdr:row>
      <xdr:rowOff>57150</xdr:rowOff>
    </xdr:to>
    <xdr:pic>
      <xdr:nvPicPr>
        <xdr:cNvPr id="3" name="图片 2" descr="HEF7F8}[}B`5W2HQ]A1O[V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409950" y="3441065"/>
          <a:ext cx="4057015" cy="594360"/>
        </a:xfrm>
        <a:prstGeom prst="rect">
          <a:avLst/>
        </a:prstGeom>
      </xdr:spPr>
    </xdr:pic>
    <xdr:clientData/>
  </xdr:twoCellAnchor>
  <xdr:twoCellAnchor editAs="oneCell">
    <xdr:from>
      <xdr:col>19</xdr:col>
      <xdr:colOff>485140</xdr:colOff>
      <xdr:row>5</xdr:row>
      <xdr:rowOff>228600</xdr:rowOff>
    </xdr:from>
    <xdr:to>
      <xdr:col>28</xdr:col>
      <xdr:colOff>123825</xdr:colOff>
      <xdr:row>24</xdr:row>
      <xdr:rowOff>250825</xdr:rowOff>
    </xdr:to>
    <xdr:pic>
      <xdr:nvPicPr>
        <xdr:cNvPr id="5" name="图片 4" descr="X{TYR8LI$~8DBPLU(1O44BQ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343765" y="1965325"/>
          <a:ext cx="8820785" cy="5361305"/>
        </a:xfrm>
        <a:prstGeom prst="rect">
          <a:avLst/>
        </a:prstGeom>
      </xdr:spPr>
    </xdr:pic>
    <xdr:clientData/>
  </xdr:twoCellAnchor>
  <xdr:twoCellAnchor editAs="oneCell">
    <xdr:from>
      <xdr:col>18</xdr:col>
      <xdr:colOff>438150</xdr:colOff>
      <xdr:row>21</xdr:row>
      <xdr:rowOff>114300</xdr:rowOff>
    </xdr:from>
    <xdr:to>
      <xdr:col>20</xdr:col>
      <xdr:colOff>666750</xdr:colOff>
      <xdr:row>23</xdr:row>
      <xdr:rowOff>312420</xdr:rowOff>
    </xdr:to>
    <xdr:pic>
      <xdr:nvPicPr>
        <xdr:cNvPr id="7" name="图片 6" descr="IOUP0]ELTW}2B8ST}EN)BWJ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601450" y="6298565"/>
          <a:ext cx="3295650" cy="70866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32</xdr:row>
      <xdr:rowOff>133350</xdr:rowOff>
    </xdr:from>
    <xdr:to>
      <xdr:col>8</xdr:col>
      <xdr:colOff>342900</xdr:colOff>
      <xdr:row>43</xdr:row>
      <xdr:rowOff>38100</xdr:rowOff>
    </xdr:to>
    <xdr:pic>
      <xdr:nvPicPr>
        <xdr:cNvPr id="4" name="图片 3" descr="19]D$SQD1[F(B7LK83TZJ9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2400" y="8133080"/>
          <a:ext cx="4429125" cy="1476375"/>
        </a:xfrm>
        <a:prstGeom prst="rect">
          <a:avLst/>
        </a:prstGeom>
      </xdr:spPr>
    </xdr:pic>
    <xdr:clientData/>
  </xdr:twoCellAnchor>
  <xdr:twoCellAnchor editAs="oneCell">
    <xdr:from>
      <xdr:col>7</xdr:col>
      <xdr:colOff>657225</xdr:colOff>
      <xdr:row>19</xdr:row>
      <xdr:rowOff>19050</xdr:rowOff>
    </xdr:from>
    <xdr:to>
      <xdr:col>10</xdr:col>
      <xdr:colOff>457200</xdr:colOff>
      <xdr:row>21</xdr:row>
      <xdr:rowOff>245745</xdr:rowOff>
    </xdr:to>
    <xdr:pic>
      <xdr:nvPicPr>
        <xdr:cNvPr id="8" name="图片 7" descr="J_REQ`%4COG8%NHK]7XSYXY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057650" y="5692775"/>
          <a:ext cx="2085975" cy="7372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19</xdr:col>
      <xdr:colOff>876300</xdr:colOff>
      <xdr:row>3</xdr:row>
      <xdr:rowOff>38100</xdr:rowOff>
    </xdr:from>
    <xdr:to>
      <xdr:col>29</xdr:col>
      <xdr:colOff>189230</xdr:colOff>
      <xdr:row>11</xdr:row>
      <xdr:rowOff>126365</xdr:rowOff>
    </xdr:to>
    <xdr:pic>
      <xdr:nvPicPr>
        <xdr:cNvPr id="2" name="图片 1" descr="UK9ZV$~WS]VBU3BN)PXDTXK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2734925" y="1064895"/>
          <a:ext cx="9180830" cy="2529205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10</xdr:row>
      <xdr:rowOff>228600</xdr:rowOff>
    </xdr:from>
    <xdr:to>
      <xdr:col>13</xdr:col>
      <xdr:colOff>37465</xdr:colOff>
      <xdr:row>13</xdr:row>
      <xdr:rowOff>57150</xdr:rowOff>
    </xdr:to>
    <xdr:pic>
      <xdr:nvPicPr>
        <xdr:cNvPr id="3" name="图片 2" descr="HEF7F8}[}B`5W2HQ]A1O[V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409950" y="3441065"/>
          <a:ext cx="4057015" cy="594360"/>
        </a:xfrm>
        <a:prstGeom prst="rect">
          <a:avLst/>
        </a:prstGeom>
      </xdr:spPr>
    </xdr:pic>
    <xdr:clientData/>
  </xdr:twoCellAnchor>
  <xdr:twoCellAnchor editAs="oneCell">
    <xdr:from>
      <xdr:col>19</xdr:col>
      <xdr:colOff>485140</xdr:colOff>
      <xdr:row>5</xdr:row>
      <xdr:rowOff>228600</xdr:rowOff>
    </xdr:from>
    <xdr:to>
      <xdr:col>28</xdr:col>
      <xdr:colOff>123825</xdr:colOff>
      <xdr:row>25</xdr:row>
      <xdr:rowOff>59055</xdr:rowOff>
    </xdr:to>
    <xdr:pic>
      <xdr:nvPicPr>
        <xdr:cNvPr id="4" name="图片 3" descr="X{TYR8LI$~8DBPLU(1O44BQ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343765" y="1965325"/>
          <a:ext cx="8820785" cy="5361305"/>
        </a:xfrm>
        <a:prstGeom prst="rect">
          <a:avLst/>
        </a:prstGeom>
      </xdr:spPr>
    </xdr:pic>
    <xdr:clientData/>
  </xdr:twoCellAnchor>
  <xdr:twoCellAnchor editAs="oneCell">
    <xdr:from>
      <xdr:col>18</xdr:col>
      <xdr:colOff>438150</xdr:colOff>
      <xdr:row>25</xdr:row>
      <xdr:rowOff>114300</xdr:rowOff>
    </xdr:from>
    <xdr:to>
      <xdr:col>20</xdr:col>
      <xdr:colOff>666750</xdr:colOff>
      <xdr:row>27</xdr:row>
      <xdr:rowOff>312420</xdr:rowOff>
    </xdr:to>
    <xdr:pic>
      <xdr:nvPicPr>
        <xdr:cNvPr id="5" name="图片 4" descr="IOUP0]ELTW}2B8ST}EN)BWJ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601450" y="7381875"/>
          <a:ext cx="3295650" cy="70866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36</xdr:row>
      <xdr:rowOff>133350</xdr:rowOff>
    </xdr:from>
    <xdr:to>
      <xdr:col>8</xdr:col>
      <xdr:colOff>342900</xdr:colOff>
      <xdr:row>47</xdr:row>
      <xdr:rowOff>38100</xdr:rowOff>
    </xdr:to>
    <xdr:pic>
      <xdr:nvPicPr>
        <xdr:cNvPr id="6" name="图片 5" descr="19]D$SQD1[F(B7LK83TZJ9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2400" y="9216390"/>
          <a:ext cx="4429125" cy="1476375"/>
        </a:xfrm>
        <a:prstGeom prst="rect">
          <a:avLst/>
        </a:prstGeom>
      </xdr:spPr>
    </xdr:pic>
    <xdr:clientData/>
  </xdr:twoCellAnchor>
  <xdr:twoCellAnchor editAs="oneCell">
    <xdr:from>
      <xdr:col>7</xdr:col>
      <xdr:colOff>85725</xdr:colOff>
      <xdr:row>17</xdr:row>
      <xdr:rowOff>342900</xdr:rowOff>
    </xdr:from>
    <xdr:to>
      <xdr:col>9</xdr:col>
      <xdr:colOff>619125</xdr:colOff>
      <xdr:row>20</xdr:row>
      <xdr:rowOff>150495</xdr:rowOff>
    </xdr:to>
    <xdr:pic>
      <xdr:nvPicPr>
        <xdr:cNvPr id="7" name="图片 6" descr="J_REQ`%4COG8%NHK]7XSYXY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486150" y="5342255"/>
          <a:ext cx="2085975" cy="737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T38"/>
  <sheetViews>
    <sheetView workbookViewId="0">
      <selection activeCell="A9" sqref="A7:O12"/>
    </sheetView>
  </sheetViews>
  <sheetFormatPr defaultColWidth="9" defaultRowHeight="11.25"/>
  <cols>
    <col min="1" max="1" width="3.25" style="1" customWidth="1"/>
    <col min="2" max="2" width="5.75" style="4" customWidth="1"/>
    <col min="3" max="3" width="3.625" style="1" customWidth="1"/>
    <col min="4" max="4" width="9" style="5" customWidth="1"/>
    <col min="5" max="5" width="6.625" style="4" customWidth="1"/>
    <col min="6" max="6" width="8.75" style="5" customWidth="1"/>
    <col min="7" max="7" width="3.625" style="1" customWidth="1"/>
    <col min="8" max="8" width="11" style="5" customWidth="1"/>
    <col min="9" max="9" width="9.375" style="1" customWidth="1"/>
    <col min="10" max="10" width="9.625" style="5" customWidth="1"/>
    <col min="11" max="11" width="9" style="1" customWidth="1"/>
    <col min="12" max="12" width="8.25" style="1" customWidth="1"/>
    <col min="13" max="14" width="5.625" style="1" customWidth="1"/>
    <col min="15" max="15" width="9.125" style="5" customWidth="1"/>
    <col min="16" max="16" width="9" style="1"/>
    <col min="17" max="17" width="11.875" style="1" customWidth="1"/>
    <col min="18" max="18" width="13.3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Q1" s="98" t="s">
        <v>1</v>
      </c>
    </row>
    <row r="2" ht="27.95" customHeight="1" spans="1:46">
      <c r="A2" s="7" t="s">
        <v>2</v>
      </c>
      <c r="B2" s="7"/>
      <c r="C2" s="8" t="s">
        <v>3</v>
      </c>
      <c r="D2" s="8"/>
      <c r="E2" s="8"/>
      <c r="F2" s="8"/>
      <c r="G2" s="8"/>
      <c r="H2" s="8"/>
      <c r="I2" s="8"/>
      <c r="J2" s="8"/>
      <c r="K2" s="8"/>
      <c r="L2" s="63" t="s">
        <v>4</v>
      </c>
      <c r="M2" s="64">
        <v>1174</v>
      </c>
      <c r="N2" s="65" t="s">
        <v>5</v>
      </c>
      <c r="O2" s="65" t="s">
        <v>6</v>
      </c>
      <c r="Q2" s="99" t="s">
        <v>6</v>
      </c>
      <c r="R2" s="100">
        <v>58</v>
      </c>
      <c r="S2" s="101">
        <v>1174</v>
      </c>
      <c r="T2" s="101" t="s">
        <v>3</v>
      </c>
      <c r="U2" s="102" t="s">
        <v>7</v>
      </c>
      <c r="V2" s="103">
        <v>4748916.42</v>
      </c>
      <c r="W2" s="104" t="s">
        <v>8</v>
      </c>
      <c r="X2" s="105">
        <v>4498916.42</v>
      </c>
      <c r="Y2" s="112" t="s">
        <v>9</v>
      </c>
      <c r="Z2" s="113" t="s">
        <v>10</v>
      </c>
      <c r="AA2" s="114"/>
      <c r="AB2" s="115">
        <v>42555</v>
      </c>
      <c r="AC2" s="116" t="s">
        <v>11</v>
      </c>
      <c r="AD2" s="117" t="s">
        <v>12</v>
      </c>
      <c r="AE2" s="117"/>
      <c r="AF2" s="117"/>
      <c r="AG2" s="117" t="s">
        <v>13</v>
      </c>
      <c r="AH2" s="117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</row>
    <row r="3" ht="27.95" customHeight="1" spans="1:15">
      <c r="A3" s="7" t="s">
        <v>14</v>
      </c>
      <c r="B3" s="7"/>
      <c r="C3" s="9">
        <v>4748916.42</v>
      </c>
      <c r="D3" s="9"/>
      <c r="E3" s="9" t="s">
        <v>15</v>
      </c>
      <c r="F3" s="10" t="s">
        <v>7</v>
      </c>
      <c r="G3" s="10"/>
      <c r="H3" s="11" t="s">
        <v>16</v>
      </c>
      <c r="I3" s="142" t="s">
        <v>17</v>
      </c>
      <c r="J3" s="143"/>
      <c r="K3" s="143"/>
      <c r="L3" s="143"/>
      <c r="M3" s="135" t="s">
        <v>18</v>
      </c>
      <c r="N3" s="7" t="s">
        <v>19</v>
      </c>
      <c r="O3" s="69" t="s">
        <v>20</v>
      </c>
    </row>
    <row r="4" ht="27.95" customHeight="1" spans="1:19">
      <c r="A4" s="7" t="s">
        <v>21</v>
      </c>
      <c r="B4" s="7"/>
      <c r="C4" s="125"/>
      <c r="D4" s="125"/>
      <c r="E4" s="9" t="s">
        <v>22</v>
      </c>
      <c r="F4" s="10"/>
      <c r="G4" s="10"/>
      <c r="H4" s="13"/>
      <c r="I4" s="144"/>
      <c r="J4" s="145"/>
      <c r="K4" s="145"/>
      <c r="L4" s="145"/>
      <c r="M4" s="135" t="s">
        <v>23</v>
      </c>
      <c r="N4" s="9" t="s">
        <v>24</v>
      </c>
      <c r="O4" s="73" t="s">
        <v>25</v>
      </c>
      <c r="Q4" s="106" t="s">
        <v>26</v>
      </c>
      <c r="R4" s="106"/>
      <c r="S4" s="106"/>
    </row>
    <row r="5" ht="27.95" customHeight="1" spans="1:19">
      <c r="A5" s="7" t="s">
        <v>27</v>
      </c>
      <c r="B5" s="7" t="s">
        <v>28</v>
      </c>
      <c r="C5" s="7"/>
      <c r="D5" s="7"/>
      <c r="E5" s="7" t="s">
        <v>29</v>
      </c>
      <c r="F5" s="7"/>
      <c r="G5" s="7" t="s">
        <v>30</v>
      </c>
      <c r="H5" s="7"/>
      <c r="I5" s="7" t="s">
        <v>31</v>
      </c>
      <c r="J5" s="7" t="s">
        <v>32</v>
      </c>
      <c r="K5" s="7"/>
      <c r="L5" s="7" t="s">
        <v>33</v>
      </c>
      <c r="M5" s="7"/>
      <c r="N5" s="9" t="s">
        <v>34</v>
      </c>
      <c r="O5" s="9"/>
      <c r="Q5" s="106" t="s">
        <v>35</v>
      </c>
      <c r="R5" s="106" t="s">
        <v>36</v>
      </c>
      <c r="S5" s="106" t="s">
        <v>37</v>
      </c>
    </row>
    <row r="6" ht="27.95" customHeight="1" spans="1:19">
      <c r="A6" s="7"/>
      <c r="B6" s="14" t="s">
        <v>35</v>
      </c>
      <c r="C6" s="7" t="s">
        <v>38</v>
      </c>
      <c r="D6" s="9" t="s">
        <v>36</v>
      </c>
      <c r="E6" s="14" t="s">
        <v>35</v>
      </c>
      <c r="F6" s="9" t="s">
        <v>36</v>
      </c>
      <c r="G6" s="7" t="s">
        <v>39</v>
      </c>
      <c r="H6" s="9" t="s">
        <v>36</v>
      </c>
      <c r="I6" s="65" t="s">
        <v>36</v>
      </c>
      <c r="J6" s="9" t="s">
        <v>36</v>
      </c>
      <c r="K6" s="7" t="s">
        <v>40</v>
      </c>
      <c r="L6" s="7" t="s">
        <v>36</v>
      </c>
      <c r="M6" s="7" t="s">
        <v>40</v>
      </c>
      <c r="N6" s="9" t="s">
        <v>41</v>
      </c>
      <c r="O6" s="9" t="s">
        <v>36</v>
      </c>
      <c r="Q6" s="107">
        <v>42256</v>
      </c>
      <c r="R6" s="32">
        <v>894000</v>
      </c>
      <c r="S6" s="108" t="s">
        <v>42</v>
      </c>
    </row>
    <row r="7" s="2" customFormat="1" ht="27.95" customHeight="1" spans="1:19">
      <c r="A7" s="29">
        <v>1</v>
      </c>
      <c r="B7" s="33">
        <v>42262</v>
      </c>
      <c r="C7" s="31" t="s">
        <v>43</v>
      </c>
      <c r="D7" s="119">
        <v>100000</v>
      </c>
      <c r="E7" s="33">
        <v>42221</v>
      </c>
      <c r="F7" s="119">
        <v>894000</v>
      </c>
      <c r="G7" s="35" t="s">
        <v>44</v>
      </c>
      <c r="H7" s="129">
        <v>95000</v>
      </c>
      <c r="I7" s="52">
        <v>17880</v>
      </c>
      <c r="J7" s="81">
        <v>2520</v>
      </c>
      <c r="K7" s="82"/>
      <c r="L7" s="146"/>
      <c r="M7" s="83"/>
      <c r="N7" s="147" t="s">
        <v>25</v>
      </c>
      <c r="O7" s="129">
        <f>ROUNDUP(D7+D9-H7-I7-I9-J7-L7,2)</f>
        <v>19600</v>
      </c>
      <c r="Q7" s="107">
        <v>42326</v>
      </c>
      <c r="R7" s="32">
        <v>750000</v>
      </c>
      <c r="S7" s="108" t="s">
        <v>42</v>
      </c>
    </row>
    <row r="8" s="2" customFormat="1" ht="27.95" customHeight="1" spans="1:19">
      <c r="A8" s="29"/>
      <c r="B8" s="33"/>
      <c r="C8" s="31"/>
      <c r="D8" s="119"/>
      <c r="E8" s="33"/>
      <c r="F8" s="119"/>
      <c r="G8" s="35"/>
      <c r="H8" s="141"/>
      <c r="I8" s="52"/>
      <c r="J8" s="81"/>
      <c r="K8" s="82"/>
      <c r="L8" s="146"/>
      <c r="M8" s="83"/>
      <c r="N8" s="148"/>
      <c r="O8" s="141"/>
      <c r="Q8" s="107">
        <v>42361</v>
      </c>
      <c r="R8" s="32">
        <v>1036100</v>
      </c>
      <c r="S8" s="108" t="s">
        <v>42</v>
      </c>
    </row>
    <row r="9" s="2" customFormat="1" ht="20.1" customHeight="1" spans="1:19">
      <c r="A9" s="29">
        <v>2</v>
      </c>
      <c r="B9" s="48">
        <v>42339</v>
      </c>
      <c r="C9" s="31" t="s">
        <v>43</v>
      </c>
      <c r="D9" s="34">
        <v>50000</v>
      </c>
      <c r="E9" s="33">
        <v>42313</v>
      </c>
      <c r="F9" s="34">
        <v>750000</v>
      </c>
      <c r="G9" s="35"/>
      <c r="H9" s="132"/>
      <c r="I9" s="52">
        <v>15000</v>
      </c>
      <c r="J9" s="81"/>
      <c r="K9" s="82"/>
      <c r="L9" s="81"/>
      <c r="M9" s="83"/>
      <c r="N9" s="136"/>
      <c r="O9" s="132"/>
      <c r="Q9" s="107">
        <v>42394</v>
      </c>
      <c r="R9" s="32">
        <v>309000</v>
      </c>
      <c r="S9" s="108" t="s">
        <v>42</v>
      </c>
    </row>
    <row r="10" ht="20.1" customHeight="1" spans="1:19">
      <c r="A10" s="15"/>
      <c r="B10" s="44"/>
      <c r="C10" s="17"/>
      <c r="D10" s="23"/>
      <c r="E10" s="39"/>
      <c r="F10" s="23"/>
      <c r="G10" s="91" t="s">
        <v>45</v>
      </c>
      <c r="H10" s="45"/>
      <c r="I10" s="45"/>
      <c r="J10" s="74"/>
      <c r="K10" s="86"/>
      <c r="L10" s="74"/>
      <c r="M10" s="83"/>
      <c r="N10" s="77"/>
      <c r="O10" s="52"/>
      <c r="Q10" s="107"/>
      <c r="R10" s="32"/>
      <c r="S10" s="108"/>
    </row>
    <row r="11" ht="20.1" customHeight="1" spans="1:15">
      <c r="A11" s="15"/>
      <c r="B11" s="44"/>
      <c r="C11" s="17"/>
      <c r="D11" s="23"/>
      <c r="E11" s="39"/>
      <c r="F11" s="23"/>
      <c r="G11" s="43"/>
      <c r="H11" s="45"/>
      <c r="I11" s="45"/>
      <c r="J11" s="74"/>
      <c r="K11" s="86"/>
      <c r="L11" s="74"/>
      <c r="M11" s="83"/>
      <c r="N11" s="77"/>
      <c r="O11" s="52"/>
    </row>
    <row r="12" ht="20.1" customHeight="1" spans="1:17">
      <c r="A12" s="15"/>
      <c r="B12" s="44"/>
      <c r="C12" s="17"/>
      <c r="D12" s="23"/>
      <c r="E12" s="39"/>
      <c r="F12" s="23"/>
      <c r="G12" s="43"/>
      <c r="H12" s="45"/>
      <c r="I12" s="45"/>
      <c r="J12" s="74"/>
      <c r="K12" s="86"/>
      <c r="L12" s="74"/>
      <c r="M12" s="83"/>
      <c r="N12" s="77"/>
      <c r="O12" s="45"/>
      <c r="Q12"/>
    </row>
    <row r="13" ht="20.1" customHeight="1" spans="1:15">
      <c r="A13" s="15">
        <v>3</v>
      </c>
      <c r="B13" s="44">
        <v>42361</v>
      </c>
      <c r="C13" s="17" t="s">
        <v>43</v>
      </c>
      <c r="D13" s="23">
        <v>50000</v>
      </c>
      <c r="E13" s="39">
        <v>42347</v>
      </c>
      <c r="F13" s="23">
        <v>1036100</v>
      </c>
      <c r="G13" s="43"/>
      <c r="H13" s="45"/>
      <c r="I13" s="45">
        <v>20722</v>
      </c>
      <c r="J13" s="74"/>
      <c r="K13" s="91" t="s">
        <v>45</v>
      </c>
      <c r="L13" s="74"/>
      <c r="M13" s="77"/>
      <c r="N13" s="77"/>
      <c r="O13" s="45">
        <f>D13-I13</f>
        <v>29278</v>
      </c>
    </row>
    <row r="14" ht="20.1" customHeight="1" spans="1:15">
      <c r="A14" s="15"/>
      <c r="B14" s="44"/>
      <c r="C14" s="17"/>
      <c r="D14" s="23"/>
      <c r="E14" s="39"/>
      <c r="F14" s="23"/>
      <c r="G14" s="43"/>
      <c r="H14" s="45"/>
      <c r="I14" s="45"/>
      <c r="J14" s="74"/>
      <c r="K14" s="77"/>
      <c r="L14" s="74"/>
      <c r="M14" s="77"/>
      <c r="N14" s="77"/>
      <c r="O14" s="45"/>
    </row>
    <row r="15" ht="20.1" customHeight="1" spans="1:15">
      <c r="A15" s="15">
        <v>4</v>
      </c>
      <c r="B15" s="44">
        <v>42387</v>
      </c>
      <c r="C15" s="17" t="s">
        <v>43</v>
      </c>
      <c r="D15" s="23">
        <v>647794</v>
      </c>
      <c r="E15" s="39"/>
      <c r="F15" s="23"/>
      <c r="G15" s="43"/>
      <c r="H15" s="45"/>
      <c r="I15" s="45"/>
      <c r="J15" s="74"/>
      <c r="K15" s="77"/>
      <c r="L15" s="74"/>
      <c r="M15" s="77"/>
      <c r="N15" s="77"/>
      <c r="O15" s="45">
        <v>647794</v>
      </c>
    </row>
    <row r="16" ht="20.1" customHeight="1" spans="1:15">
      <c r="A16" s="15"/>
      <c r="B16" s="44"/>
      <c r="C16" s="17"/>
      <c r="D16" s="23"/>
      <c r="E16" s="39"/>
      <c r="F16" s="23"/>
      <c r="G16" s="43"/>
      <c r="H16" s="45"/>
      <c r="I16" s="45"/>
      <c r="J16" s="74"/>
      <c r="K16" s="77"/>
      <c r="L16" s="74"/>
      <c r="M16" s="77"/>
      <c r="N16" s="77"/>
      <c r="O16" s="45"/>
    </row>
    <row r="17" ht="20.1" customHeight="1" spans="1:15">
      <c r="A17" s="15">
        <v>5</v>
      </c>
      <c r="B17" s="44">
        <v>42397</v>
      </c>
      <c r="C17" s="17" t="s">
        <v>43</v>
      </c>
      <c r="D17" s="23">
        <v>50000</v>
      </c>
      <c r="E17" s="39">
        <v>42375</v>
      </c>
      <c r="F17" s="23">
        <v>309000</v>
      </c>
      <c r="G17" s="43"/>
      <c r="H17" s="45"/>
      <c r="I17" s="45">
        <v>6180</v>
      </c>
      <c r="J17" s="74"/>
      <c r="K17" s="91" t="s">
        <v>45</v>
      </c>
      <c r="L17" s="74"/>
      <c r="M17" s="77"/>
      <c r="N17" s="77"/>
      <c r="O17" s="45">
        <f>D17-I17</f>
        <v>43820</v>
      </c>
    </row>
    <row r="18" ht="20.1" customHeight="1" spans="1:19">
      <c r="A18" s="15"/>
      <c r="B18" s="44"/>
      <c r="C18" s="17"/>
      <c r="D18" s="23"/>
      <c r="E18" s="39"/>
      <c r="F18" s="23"/>
      <c r="G18" s="43"/>
      <c r="H18" s="45"/>
      <c r="I18" s="45"/>
      <c r="J18" s="74"/>
      <c r="K18" s="77"/>
      <c r="L18" s="74"/>
      <c r="M18" s="77"/>
      <c r="N18" s="77"/>
      <c r="O18" s="45"/>
      <c r="S18" s="74">
        <v>894000</v>
      </c>
    </row>
    <row r="19" ht="20.1" customHeight="1" spans="1:19">
      <c r="A19" s="15"/>
      <c r="B19" s="44"/>
      <c r="C19" s="17"/>
      <c r="D19" s="23"/>
      <c r="E19" s="39"/>
      <c r="F19" s="23"/>
      <c r="G19" s="43"/>
      <c r="H19" s="45"/>
      <c r="I19" s="45"/>
      <c r="J19" s="74"/>
      <c r="K19" s="77"/>
      <c r="L19" s="74"/>
      <c r="M19" s="77"/>
      <c r="N19" s="77"/>
      <c r="O19" s="45"/>
      <c r="S19" s="74">
        <v>750000</v>
      </c>
    </row>
    <row r="20" ht="20.1" customHeight="1" spans="1:19">
      <c r="A20" s="15"/>
      <c r="B20" s="44"/>
      <c r="C20" s="17"/>
      <c r="D20" s="23"/>
      <c r="E20" s="39"/>
      <c r="F20" s="23"/>
      <c r="G20" s="43"/>
      <c r="H20" s="45"/>
      <c r="I20" s="45"/>
      <c r="J20" s="74"/>
      <c r="K20" s="77"/>
      <c r="L20" s="74"/>
      <c r="M20" s="77"/>
      <c r="N20" s="77"/>
      <c r="O20" s="45"/>
      <c r="S20" s="74">
        <v>1036100</v>
      </c>
    </row>
    <row r="21" ht="20.1" customHeight="1" spans="1:19">
      <c r="A21" s="15"/>
      <c r="B21" s="44"/>
      <c r="C21" s="17"/>
      <c r="D21" s="23"/>
      <c r="E21" s="39"/>
      <c r="F21" s="23"/>
      <c r="G21" s="43"/>
      <c r="H21" s="45"/>
      <c r="I21" s="45"/>
      <c r="J21" s="74"/>
      <c r="K21" s="77"/>
      <c r="L21" s="74"/>
      <c r="M21" s="77"/>
      <c r="N21" s="77"/>
      <c r="O21" s="45"/>
      <c r="S21" s="74">
        <v>309000</v>
      </c>
    </row>
    <row r="22" ht="20.1" customHeight="1" spans="1:19">
      <c r="A22" s="15"/>
      <c r="B22" s="44"/>
      <c r="C22" s="17"/>
      <c r="D22" s="23"/>
      <c r="E22" s="39"/>
      <c r="F22" s="23"/>
      <c r="G22" s="43"/>
      <c r="H22" s="45"/>
      <c r="I22" s="45"/>
      <c r="J22" s="74"/>
      <c r="K22" s="77"/>
      <c r="L22" s="74"/>
      <c r="M22" s="77"/>
      <c r="N22" s="77"/>
      <c r="O22" s="45"/>
      <c r="S22" s="140">
        <f>SUM(S18:S21)</f>
        <v>2989100</v>
      </c>
    </row>
    <row r="23" ht="20.1" customHeight="1" spans="1:15">
      <c r="A23" s="15"/>
      <c r="B23" s="44"/>
      <c r="C23" s="17"/>
      <c r="D23" s="23"/>
      <c r="E23" s="39"/>
      <c r="F23" s="23"/>
      <c r="G23" s="43"/>
      <c r="H23" s="45"/>
      <c r="I23" s="45"/>
      <c r="J23" s="74"/>
      <c r="K23" s="77"/>
      <c r="L23" s="74"/>
      <c r="M23" s="77"/>
      <c r="N23" s="77"/>
      <c r="O23" s="45"/>
    </row>
    <row r="24" ht="20.1" customHeight="1" spans="1:15">
      <c r="A24" s="15"/>
      <c r="B24" s="44"/>
      <c r="C24" s="17"/>
      <c r="D24" s="23"/>
      <c r="E24" s="39"/>
      <c r="F24" s="23"/>
      <c r="G24" s="43"/>
      <c r="H24" s="45"/>
      <c r="I24" s="45"/>
      <c r="J24" s="74"/>
      <c r="K24" s="77"/>
      <c r="L24" s="74"/>
      <c r="M24" s="77"/>
      <c r="N24" s="77"/>
      <c r="O24" s="45"/>
    </row>
    <row r="25" ht="20.1" customHeight="1" spans="1:17">
      <c r="A25" s="15"/>
      <c r="B25" s="44"/>
      <c r="C25" s="17"/>
      <c r="D25" s="23"/>
      <c r="E25" s="39"/>
      <c r="F25" s="23"/>
      <c r="G25" s="43"/>
      <c r="H25" s="45"/>
      <c r="I25" s="45"/>
      <c r="J25" s="74"/>
      <c r="K25" s="77"/>
      <c r="L25" s="74"/>
      <c r="M25" s="77"/>
      <c r="N25" s="77"/>
      <c r="O25" s="45"/>
      <c r="Q25" s="1" t="s">
        <v>46</v>
      </c>
    </row>
    <row r="26" ht="30" customHeight="1" spans="1:15">
      <c r="A26" s="7" t="s">
        <v>47</v>
      </c>
      <c r="B26" s="7"/>
      <c r="C26" s="53" t="s">
        <v>48</v>
      </c>
      <c r="D26" s="54">
        <f>SUM(D7:D25)</f>
        <v>897794</v>
      </c>
      <c r="E26" s="53" t="s">
        <v>48</v>
      </c>
      <c r="F26" s="54">
        <f>SUM(F7:F25)</f>
        <v>2989100</v>
      </c>
      <c r="G26" s="53" t="s">
        <v>48</v>
      </c>
      <c r="H26" s="54">
        <f>SUM(H7:H25)</f>
        <v>95000</v>
      </c>
      <c r="I26" s="54">
        <f>SUM(I7:I25)</f>
        <v>59782</v>
      </c>
      <c r="J26" s="54">
        <f>SUM(J7:J25)</f>
        <v>2520</v>
      </c>
      <c r="K26" s="53" t="s">
        <v>48</v>
      </c>
      <c r="L26" s="54">
        <f>SUM(L7:L25)</f>
        <v>0</v>
      </c>
      <c r="M26" s="53" t="s">
        <v>48</v>
      </c>
      <c r="N26" s="53" t="s">
        <v>48</v>
      </c>
      <c r="O26" s="54">
        <f>SUM(O7:O25)</f>
        <v>740492</v>
      </c>
    </row>
    <row r="27" ht="30" customHeight="1" spans="1:15">
      <c r="A27" s="7" t="s">
        <v>49</v>
      </c>
      <c r="B27" s="7"/>
      <c r="C27" s="7" t="s">
        <v>50</v>
      </c>
      <c r="D27" s="7"/>
      <c r="E27" s="55">
        <v>0</v>
      </c>
      <c r="F27" s="55"/>
      <c r="G27" s="55"/>
      <c r="H27" s="55"/>
      <c r="I27" s="7" t="s">
        <v>51</v>
      </c>
      <c r="J27" s="7"/>
      <c r="K27" s="7" t="s">
        <v>52</v>
      </c>
      <c r="L27" s="55">
        <v>0</v>
      </c>
      <c r="M27" s="55"/>
      <c r="N27" s="55"/>
      <c r="O27" s="55"/>
    </row>
    <row r="28" ht="30" customHeight="1" spans="1:15">
      <c r="A28" s="7"/>
      <c r="B28" s="7"/>
      <c r="C28" s="7" t="s">
        <v>53</v>
      </c>
      <c r="D28" s="7"/>
      <c r="E28" s="56">
        <f>O9</f>
        <v>0</v>
      </c>
      <c r="F28" s="56"/>
      <c r="G28" s="56"/>
      <c r="H28" s="56"/>
      <c r="I28" s="7"/>
      <c r="J28" s="7"/>
      <c r="K28" s="7" t="s">
        <v>54</v>
      </c>
      <c r="L28" s="139" t="str">
        <f>SUBSTITUTE(SUBSTITUTE(TEXT(INT(L27),"[DBNum2][$-804]G/通用格式元"&amp;IF(INT(L27)=L27,"整",""))&amp;TEXT(MID(L27,FIND(".",L27&amp;".0")+1,1),"[DBNum2][$-804]G/通用格式角")&amp;TEXT(MID(L27,FIND(".",L27&amp;".0")+2,1),"[DBNum2][$-804]G/通用格式分"),"零角","零"),"零分","")</f>
        <v>零元整</v>
      </c>
      <c r="M28" s="139"/>
      <c r="N28" s="139"/>
      <c r="O28" s="139"/>
    </row>
    <row r="29" ht="50.1" customHeight="1" spans="1:15">
      <c r="A29" s="7" t="s">
        <v>55</v>
      </c>
      <c r="B29" s="7"/>
      <c r="C29" s="57" t="s">
        <v>56</v>
      </c>
      <c r="D29" s="57"/>
      <c r="E29" s="57"/>
      <c r="F29" s="57"/>
      <c r="G29" s="57"/>
      <c r="H29" s="57"/>
      <c r="I29" s="7" t="s">
        <v>57</v>
      </c>
      <c r="J29" s="7"/>
      <c r="K29" s="7" t="s">
        <v>58</v>
      </c>
      <c r="L29" s="7"/>
      <c r="M29" s="7"/>
      <c r="N29" s="7"/>
      <c r="O29" s="7"/>
    </row>
    <row r="30" ht="50.1" customHeight="1" spans="1:15">
      <c r="A30" s="7" t="s">
        <v>59</v>
      </c>
      <c r="B30" s="7"/>
      <c r="C30" s="58"/>
      <c r="D30" s="58"/>
      <c r="E30" s="58"/>
      <c r="F30" s="58"/>
      <c r="G30" s="58"/>
      <c r="H30" s="58"/>
      <c r="I30" s="7" t="s">
        <v>60</v>
      </c>
      <c r="J30" s="7"/>
      <c r="K30" s="58"/>
      <c r="L30" s="58"/>
      <c r="M30" s="58"/>
      <c r="N30" s="58"/>
      <c r="O30" s="58"/>
    </row>
    <row r="31" ht="50.1" customHeight="1" spans="1:15">
      <c r="A31" s="7" t="s">
        <v>61</v>
      </c>
      <c r="B31" s="7"/>
      <c r="C31" s="59"/>
      <c r="D31" s="59"/>
      <c r="E31" s="59"/>
      <c r="F31" s="59"/>
      <c r="G31" s="59"/>
      <c r="H31" s="59"/>
      <c r="I31" s="7" t="s">
        <v>62</v>
      </c>
      <c r="J31" s="7"/>
      <c r="K31" s="59"/>
      <c r="L31" s="59"/>
      <c r="M31" s="59"/>
      <c r="N31" s="59"/>
      <c r="O31" s="59"/>
    </row>
    <row r="32" ht="50.1" customHeight="1" spans="1:15">
      <c r="A32" s="7" t="s">
        <v>63</v>
      </c>
      <c r="B32" s="7"/>
      <c r="C32" s="59"/>
      <c r="D32" s="59"/>
      <c r="E32" s="59"/>
      <c r="F32" s="59"/>
      <c r="G32" s="59"/>
      <c r="H32" s="59"/>
      <c r="I32" s="7" t="s">
        <v>64</v>
      </c>
      <c r="J32" s="7"/>
      <c r="K32" s="59"/>
      <c r="L32" s="59"/>
      <c r="M32" s="59"/>
      <c r="N32" s="59"/>
      <c r="O32" s="59"/>
    </row>
    <row r="35" ht="13.5" spans="17:17">
      <c r="Q35"/>
    </row>
    <row r="38" ht="13.5" spans="2:2">
      <c r="B38"/>
    </row>
  </sheetData>
  <mergeCells count="49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Q4:S4"/>
    <mergeCell ref="B5:D5"/>
    <mergeCell ref="E5:F5"/>
    <mergeCell ref="G5:H5"/>
    <mergeCell ref="J5:K5"/>
    <mergeCell ref="L5:M5"/>
    <mergeCell ref="N5:O5"/>
    <mergeCell ref="A26:B26"/>
    <mergeCell ref="C27:D27"/>
    <mergeCell ref="E27:H27"/>
    <mergeCell ref="L27:O27"/>
    <mergeCell ref="C28:D28"/>
    <mergeCell ref="E28:H28"/>
    <mergeCell ref="L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32:B32"/>
    <mergeCell ref="C32:H32"/>
    <mergeCell ref="I32:J32"/>
    <mergeCell ref="K32:O32"/>
    <mergeCell ref="A5:A6"/>
    <mergeCell ref="G7:G9"/>
    <mergeCell ref="H3:H4"/>
    <mergeCell ref="H7:H9"/>
    <mergeCell ref="N7:N9"/>
    <mergeCell ref="O7:O9"/>
    <mergeCell ref="A27:B28"/>
    <mergeCell ref="I27:J28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T36"/>
  <sheetViews>
    <sheetView topLeftCell="A13" workbookViewId="0">
      <selection activeCell="C28" sqref="C28:H28"/>
    </sheetView>
  </sheetViews>
  <sheetFormatPr defaultColWidth="9" defaultRowHeight="11.25"/>
  <cols>
    <col min="1" max="1" width="3.25" style="1" customWidth="1"/>
    <col min="2" max="2" width="7.625" style="4" customWidth="1"/>
    <col min="3" max="3" width="3.625" style="1" customWidth="1"/>
    <col min="4" max="4" width="11.125" style="5" customWidth="1"/>
    <col min="5" max="5" width="6.625" style="4" customWidth="1"/>
    <col min="6" max="6" width="8.75" style="5" customWidth="1"/>
    <col min="7" max="7" width="3.625" style="1" customWidth="1"/>
    <col min="8" max="8" width="11" style="5" customWidth="1"/>
    <col min="9" max="9" width="9.375" style="1" customWidth="1"/>
    <col min="10" max="10" width="9.625" style="5" customWidth="1"/>
    <col min="11" max="11" width="9" style="1" customWidth="1"/>
    <col min="12" max="12" width="8.25" style="1" customWidth="1"/>
    <col min="13" max="14" width="5.625" style="1" customWidth="1"/>
    <col min="15" max="15" width="9.125" style="5" customWidth="1"/>
    <col min="16" max="16" width="9" style="1"/>
    <col min="17" max="17" width="11.875" style="1" customWidth="1"/>
    <col min="18" max="18" width="13.3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Q1" s="98" t="s">
        <v>1</v>
      </c>
    </row>
    <row r="2" ht="27.95" customHeight="1" spans="1:46">
      <c r="A2" s="7" t="s">
        <v>2</v>
      </c>
      <c r="B2" s="7"/>
      <c r="C2" s="8" t="s">
        <v>3</v>
      </c>
      <c r="D2" s="8"/>
      <c r="E2" s="8"/>
      <c r="F2" s="8"/>
      <c r="G2" s="8"/>
      <c r="H2" s="8"/>
      <c r="I2" s="8"/>
      <c r="J2" s="8"/>
      <c r="K2" s="8"/>
      <c r="L2" s="63" t="s">
        <v>4</v>
      </c>
      <c r="M2" s="64">
        <v>1174</v>
      </c>
      <c r="N2" s="65" t="s">
        <v>5</v>
      </c>
      <c r="O2" s="65" t="s">
        <v>6</v>
      </c>
      <c r="Q2" s="99" t="s">
        <v>6</v>
      </c>
      <c r="R2" s="100">
        <v>58</v>
      </c>
      <c r="S2" s="101">
        <v>1174</v>
      </c>
      <c r="T2" s="101" t="s">
        <v>3</v>
      </c>
      <c r="U2" s="102" t="s">
        <v>7</v>
      </c>
      <c r="V2" s="103">
        <v>4748916.42</v>
      </c>
      <c r="W2" s="104" t="s">
        <v>8</v>
      </c>
      <c r="X2" s="105">
        <v>4498916.42</v>
      </c>
      <c r="Y2" s="112" t="s">
        <v>9</v>
      </c>
      <c r="Z2" s="113" t="s">
        <v>10</v>
      </c>
      <c r="AA2" s="114"/>
      <c r="AB2" s="115">
        <v>42555</v>
      </c>
      <c r="AC2" s="116" t="s">
        <v>11</v>
      </c>
      <c r="AD2" s="117" t="s">
        <v>12</v>
      </c>
      <c r="AE2" s="117"/>
      <c r="AF2" s="117"/>
      <c r="AG2" s="117" t="s">
        <v>13</v>
      </c>
      <c r="AH2" s="117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</row>
    <row r="3" ht="27.95" customHeight="1" spans="1:15">
      <c r="A3" s="7" t="s">
        <v>14</v>
      </c>
      <c r="B3" s="7"/>
      <c r="C3" s="9">
        <v>4748916.42</v>
      </c>
      <c r="D3" s="9"/>
      <c r="E3" s="9" t="s">
        <v>15</v>
      </c>
      <c r="F3" s="10" t="s">
        <v>7</v>
      </c>
      <c r="G3" s="10"/>
      <c r="H3" s="11" t="s">
        <v>16</v>
      </c>
      <c r="I3" s="133" t="s">
        <v>65</v>
      </c>
      <c r="J3" s="134"/>
      <c r="K3" s="134"/>
      <c r="L3" s="134"/>
      <c r="M3" s="135" t="s">
        <v>18</v>
      </c>
      <c r="N3" s="7" t="s">
        <v>19</v>
      </c>
      <c r="O3" s="69" t="s">
        <v>20</v>
      </c>
    </row>
    <row r="4" ht="27.95" customHeight="1" spans="1:19">
      <c r="A4" s="7" t="s">
        <v>21</v>
      </c>
      <c r="B4" s="7"/>
      <c r="C4" s="125"/>
      <c r="D4" s="125"/>
      <c r="E4" s="9" t="s">
        <v>22</v>
      </c>
      <c r="F4" s="10"/>
      <c r="G4" s="10"/>
      <c r="H4" s="13"/>
      <c r="I4" s="70"/>
      <c r="J4" s="71"/>
      <c r="K4" s="71"/>
      <c r="L4" s="71"/>
      <c r="M4" s="135" t="s">
        <v>23</v>
      </c>
      <c r="N4" s="9" t="s">
        <v>24</v>
      </c>
      <c r="O4" s="73" t="s">
        <v>25</v>
      </c>
      <c r="Q4" s="106" t="s">
        <v>26</v>
      </c>
      <c r="R4" s="106"/>
      <c r="S4" s="106"/>
    </row>
    <row r="5" ht="27.95" customHeight="1" spans="1:19">
      <c r="A5" s="7" t="s">
        <v>27</v>
      </c>
      <c r="B5" s="7" t="s">
        <v>28</v>
      </c>
      <c r="C5" s="7"/>
      <c r="D5" s="7"/>
      <c r="E5" s="7" t="s">
        <v>29</v>
      </c>
      <c r="F5" s="7"/>
      <c r="G5" s="7" t="s">
        <v>30</v>
      </c>
      <c r="H5" s="7"/>
      <c r="I5" s="7" t="s">
        <v>31</v>
      </c>
      <c r="J5" s="7" t="s">
        <v>32</v>
      </c>
      <c r="K5" s="7"/>
      <c r="L5" s="7" t="s">
        <v>33</v>
      </c>
      <c r="M5" s="7"/>
      <c r="N5" s="9" t="s">
        <v>34</v>
      </c>
      <c r="O5" s="9"/>
      <c r="Q5" s="106" t="s">
        <v>35</v>
      </c>
      <c r="R5" s="106" t="s">
        <v>36</v>
      </c>
      <c r="S5" s="106" t="s">
        <v>37</v>
      </c>
    </row>
    <row r="6" ht="27.95" customHeight="1" spans="1:19">
      <c r="A6" s="7"/>
      <c r="B6" s="14" t="s">
        <v>35</v>
      </c>
      <c r="C6" s="7" t="s">
        <v>38</v>
      </c>
      <c r="D6" s="9" t="s">
        <v>36</v>
      </c>
      <c r="E6" s="14" t="s">
        <v>35</v>
      </c>
      <c r="F6" s="9" t="s">
        <v>36</v>
      </c>
      <c r="G6" s="7" t="s">
        <v>39</v>
      </c>
      <c r="H6" s="9" t="s">
        <v>36</v>
      </c>
      <c r="I6" s="65" t="s">
        <v>36</v>
      </c>
      <c r="J6" s="9" t="s">
        <v>36</v>
      </c>
      <c r="K6" s="7" t="s">
        <v>40</v>
      </c>
      <c r="L6" s="7" t="s">
        <v>36</v>
      </c>
      <c r="M6" s="7" t="s">
        <v>40</v>
      </c>
      <c r="N6" s="9" t="s">
        <v>41</v>
      </c>
      <c r="O6" s="9" t="s">
        <v>36</v>
      </c>
      <c r="Q6" s="107">
        <v>42256</v>
      </c>
      <c r="R6" s="32">
        <v>894000</v>
      </c>
      <c r="S6" s="108" t="s">
        <v>42</v>
      </c>
    </row>
    <row r="7" s="2" customFormat="1" ht="27.95" customHeight="1" spans="1:19">
      <c r="A7" s="15">
        <v>1</v>
      </c>
      <c r="B7" s="16">
        <v>42256</v>
      </c>
      <c r="C7" s="17" t="s">
        <v>66</v>
      </c>
      <c r="D7" s="18">
        <v>894000</v>
      </c>
      <c r="E7" s="19">
        <v>42221</v>
      </c>
      <c r="F7" s="20">
        <v>894000</v>
      </c>
      <c r="G7" s="21" t="s">
        <v>44</v>
      </c>
      <c r="H7" s="22">
        <v>95000</v>
      </c>
      <c r="I7" s="45">
        <v>17880</v>
      </c>
      <c r="J7" s="74">
        <v>2520</v>
      </c>
      <c r="K7" s="75"/>
      <c r="L7" s="76"/>
      <c r="M7" s="9"/>
      <c r="N7" s="77" t="s">
        <v>25</v>
      </c>
      <c r="O7" s="78">
        <v>19600</v>
      </c>
      <c r="Q7" s="107">
        <v>42326</v>
      </c>
      <c r="R7" s="32">
        <v>750000</v>
      </c>
      <c r="S7" s="108" t="s">
        <v>42</v>
      </c>
    </row>
    <row r="8" s="2" customFormat="1" ht="20.1" customHeight="1" spans="1:19">
      <c r="A8" s="15">
        <v>2</v>
      </c>
      <c r="B8" s="16">
        <v>42326</v>
      </c>
      <c r="C8" s="17" t="s">
        <v>66</v>
      </c>
      <c r="D8" s="18">
        <v>750000</v>
      </c>
      <c r="E8" s="19">
        <v>42313</v>
      </c>
      <c r="F8" s="23">
        <v>750000</v>
      </c>
      <c r="G8" s="21"/>
      <c r="H8" s="24"/>
      <c r="I8" s="45">
        <v>15000</v>
      </c>
      <c r="J8" s="74"/>
      <c r="K8" s="75"/>
      <c r="L8" s="74"/>
      <c r="M8" s="9"/>
      <c r="N8" s="77" t="s">
        <v>25</v>
      </c>
      <c r="O8" s="78">
        <v>29278</v>
      </c>
      <c r="Q8" s="107">
        <v>42361</v>
      </c>
      <c r="R8" s="32">
        <v>1036100</v>
      </c>
      <c r="S8" s="108" t="s">
        <v>42</v>
      </c>
    </row>
    <row r="9" s="3" customFormat="1" ht="20.1" customHeight="1" spans="1:19">
      <c r="A9" s="15">
        <v>3</v>
      </c>
      <c r="B9" s="126">
        <v>42361</v>
      </c>
      <c r="C9" s="17" t="s">
        <v>66</v>
      </c>
      <c r="D9" s="18">
        <v>1036100</v>
      </c>
      <c r="E9" s="19">
        <v>42347</v>
      </c>
      <c r="F9" s="23">
        <v>1036100</v>
      </c>
      <c r="G9" s="21"/>
      <c r="H9" s="24"/>
      <c r="I9" s="45">
        <v>20722</v>
      </c>
      <c r="J9" s="74"/>
      <c r="K9" s="75"/>
      <c r="L9" s="74"/>
      <c r="M9" s="9"/>
      <c r="N9" s="77" t="s">
        <v>25</v>
      </c>
      <c r="O9" s="78">
        <v>43820</v>
      </c>
      <c r="Q9" s="107">
        <v>42394</v>
      </c>
      <c r="R9" s="32">
        <v>309000</v>
      </c>
      <c r="S9" s="108" t="s">
        <v>42</v>
      </c>
    </row>
    <row r="10" s="3" customFormat="1" ht="20.1" customHeight="1" spans="1:19">
      <c r="A10" s="15">
        <v>4</v>
      </c>
      <c r="B10" s="126">
        <v>42394</v>
      </c>
      <c r="C10" s="17" t="s">
        <v>66</v>
      </c>
      <c r="D10" s="18">
        <v>309000</v>
      </c>
      <c r="E10" s="19">
        <v>42375</v>
      </c>
      <c r="F10" s="23">
        <v>309000</v>
      </c>
      <c r="G10" s="21"/>
      <c r="H10" s="25"/>
      <c r="I10" s="45">
        <v>6180</v>
      </c>
      <c r="J10" s="74"/>
      <c r="K10" s="75"/>
      <c r="L10" s="74"/>
      <c r="M10" s="9"/>
      <c r="N10" s="79"/>
      <c r="O10" s="80"/>
      <c r="Q10" s="107"/>
      <c r="R10" s="32"/>
      <c r="S10" s="108"/>
    </row>
    <row r="11" s="3" customFormat="1" ht="20.1" customHeight="1" spans="1:15">
      <c r="A11" s="15"/>
      <c r="B11" s="16"/>
      <c r="C11" s="17"/>
      <c r="D11" s="18"/>
      <c r="E11" s="26"/>
      <c r="F11" s="23"/>
      <c r="G11" s="27" t="s">
        <v>67</v>
      </c>
      <c r="H11" s="28"/>
      <c r="I11" s="45"/>
      <c r="J11" s="74"/>
      <c r="K11" s="75"/>
      <c r="L11" s="74"/>
      <c r="M11" s="9"/>
      <c r="N11" s="79" t="s">
        <v>68</v>
      </c>
      <c r="O11" s="80">
        <v>2739100</v>
      </c>
    </row>
    <row r="12" s="3" customFormat="1" ht="20.1" customHeight="1" spans="1:19">
      <c r="A12" s="29"/>
      <c r="B12" s="30"/>
      <c r="C12" s="31"/>
      <c r="D12" s="32"/>
      <c r="E12" s="33"/>
      <c r="F12" s="34"/>
      <c r="G12" s="35"/>
      <c r="H12" s="36"/>
      <c r="I12" s="52"/>
      <c r="J12" s="81"/>
      <c r="K12" s="82"/>
      <c r="L12" s="81"/>
      <c r="M12" s="83"/>
      <c r="N12" s="84"/>
      <c r="O12" s="52"/>
      <c r="Q12" s="107"/>
      <c r="R12" s="32"/>
      <c r="S12" s="108"/>
    </row>
    <row r="13" s="3" customFormat="1" ht="20.1" customHeight="1" spans="1:19">
      <c r="A13" s="29"/>
      <c r="B13" s="30"/>
      <c r="C13" s="31"/>
      <c r="D13" s="32"/>
      <c r="E13" s="33"/>
      <c r="F13" s="34"/>
      <c r="G13" s="35"/>
      <c r="H13" s="36"/>
      <c r="I13" s="52"/>
      <c r="J13" s="81"/>
      <c r="K13" s="82"/>
      <c r="L13" s="81"/>
      <c r="M13" s="83"/>
      <c r="N13" s="84"/>
      <c r="O13" s="52"/>
      <c r="Q13" s="107"/>
      <c r="R13" s="32"/>
      <c r="S13" s="108"/>
    </row>
    <row r="14" s="3" customFormat="1" ht="20.1" customHeight="1" spans="1:19">
      <c r="A14" s="29"/>
      <c r="B14" s="30"/>
      <c r="C14" s="31"/>
      <c r="D14" s="32"/>
      <c r="E14" s="33"/>
      <c r="F14" s="34"/>
      <c r="G14" s="35"/>
      <c r="H14" s="36"/>
      <c r="I14" s="52"/>
      <c r="J14" s="81"/>
      <c r="K14" s="82"/>
      <c r="L14" s="81"/>
      <c r="M14" s="83"/>
      <c r="N14" s="84"/>
      <c r="O14" s="52"/>
      <c r="Q14" s="107"/>
      <c r="R14" s="32"/>
      <c r="S14" s="108"/>
    </row>
    <row r="15" s="2" customFormat="1" ht="20.1" customHeight="1" spans="1:19">
      <c r="A15" s="127">
        <v>5</v>
      </c>
      <c r="B15" s="128">
        <v>43262</v>
      </c>
      <c r="C15" s="31" t="s">
        <v>66</v>
      </c>
      <c r="D15" s="110">
        <v>790000</v>
      </c>
      <c r="E15" s="50">
        <v>43202</v>
      </c>
      <c r="F15" s="34">
        <v>133500</v>
      </c>
      <c r="G15" s="91"/>
      <c r="H15" s="129">
        <v>0</v>
      </c>
      <c r="I15" s="129">
        <v>29300.1</v>
      </c>
      <c r="J15" s="81">
        <v>300</v>
      </c>
      <c r="K15" s="86"/>
      <c r="L15" s="81"/>
      <c r="M15" s="12"/>
      <c r="N15" s="136" t="s">
        <v>68</v>
      </c>
      <c r="O15" s="137">
        <v>790000</v>
      </c>
      <c r="Q15" s="109"/>
      <c r="R15" s="110"/>
      <c r="S15" s="111"/>
    </row>
    <row r="16" s="2" customFormat="1" ht="20.1" customHeight="1" spans="1:15">
      <c r="A16" s="130"/>
      <c r="B16" s="131"/>
      <c r="C16" s="31" t="s">
        <v>66</v>
      </c>
      <c r="D16" s="110">
        <v>100000</v>
      </c>
      <c r="E16" s="50">
        <v>43202</v>
      </c>
      <c r="F16" s="34">
        <v>756500</v>
      </c>
      <c r="G16" s="51"/>
      <c r="H16" s="132"/>
      <c r="I16" s="132"/>
      <c r="J16" s="81"/>
      <c r="K16" s="138" t="s">
        <v>69</v>
      </c>
      <c r="L16" s="81"/>
      <c r="M16" s="12"/>
      <c r="N16" s="86" t="s">
        <v>25</v>
      </c>
      <c r="O16" s="52">
        <f>D15+D16-I15-J15-O15</f>
        <v>70399.9</v>
      </c>
    </row>
    <row r="17" ht="20.1" customHeight="1" spans="1:17">
      <c r="A17" s="15"/>
      <c r="B17" s="44"/>
      <c r="C17" s="17"/>
      <c r="D17" s="23"/>
      <c r="E17" s="39"/>
      <c r="F17" s="23"/>
      <c r="G17" s="43"/>
      <c r="H17" s="45"/>
      <c r="I17" s="45"/>
      <c r="J17" s="74"/>
      <c r="K17" s="86"/>
      <c r="L17" s="74"/>
      <c r="M17" s="83"/>
      <c r="N17" s="77"/>
      <c r="O17" s="45"/>
      <c r="Q17"/>
    </row>
    <row r="18" ht="20.1" customHeight="1" spans="1:19">
      <c r="A18" s="15"/>
      <c r="B18" s="44"/>
      <c r="C18" s="17"/>
      <c r="D18" s="23"/>
      <c r="E18" s="39"/>
      <c r="F18" s="23"/>
      <c r="G18" s="43"/>
      <c r="H18" s="45"/>
      <c r="I18" s="45"/>
      <c r="J18" s="74"/>
      <c r="K18" s="86"/>
      <c r="L18" s="74"/>
      <c r="M18" s="83"/>
      <c r="N18" s="77"/>
      <c r="O18" s="120"/>
      <c r="S18" s="74">
        <v>894000</v>
      </c>
    </row>
    <row r="19" ht="20.1" customHeight="1" spans="1:19">
      <c r="A19" s="15"/>
      <c r="B19" s="30"/>
      <c r="C19" s="31"/>
      <c r="D19" s="32"/>
      <c r="E19" s="39"/>
      <c r="F19" s="23"/>
      <c r="G19" s="43"/>
      <c r="H19" s="45"/>
      <c r="I19" s="45"/>
      <c r="J19" s="74"/>
      <c r="K19" s="91"/>
      <c r="L19" s="74"/>
      <c r="M19" s="77"/>
      <c r="N19" s="77"/>
      <c r="O19" s="45"/>
      <c r="S19" s="74">
        <v>750000</v>
      </c>
    </row>
    <row r="20" ht="20.1" customHeight="1" spans="1:19">
      <c r="A20" s="15"/>
      <c r="B20" s="44"/>
      <c r="C20" s="17"/>
      <c r="D20" s="23"/>
      <c r="E20" s="39"/>
      <c r="F20" s="23"/>
      <c r="G20" s="43"/>
      <c r="H20" s="45"/>
      <c r="I20" s="45"/>
      <c r="J20" s="74"/>
      <c r="K20" s="77"/>
      <c r="L20" s="74"/>
      <c r="M20" s="77"/>
      <c r="N20" s="77"/>
      <c r="O20" s="45"/>
      <c r="S20" s="74">
        <v>1036100</v>
      </c>
    </row>
    <row r="21" ht="20.1" customHeight="1" spans="1:19">
      <c r="A21" s="15"/>
      <c r="B21" s="44"/>
      <c r="C21" s="17"/>
      <c r="D21" s="23"/>
      <c r="E21" s="39"/>
      <c r="F21" s="23"/>
      <c r="G21" s="43"/>
      <c r="H21" s="45"/>
      <c r="I21" s="45"/>
      <c r="J21" s="74"/>
      <c r="K21" s="77"/>
      <c r="L21" s="74"/>
      <c r="M21" s="77"/>
      <c r="N21" s="77"/>
      <c r="O21" s="45"/>
      <c r="S21" s="74">
        <v>309000</v>
      </c>
    </row>
    <row r="22" ht="20.1" customHeight="1" spans="1:19">
      <c r="A22" s="15"/>
      <c r="B22" s="44"/>
      <c r="C22" s="17"/>
      <c r="D22" s="23"/>
      <c r="E22" s="39"/>
      <c r="F22" s="23"/>
      <c r="G22" s="43"/>
      <c r="H22" s="45"/>
      <c r="I22" s="45"/>
      <c r="J22" s="74"/>
      <c r="K22" s="77"/>
      <c r="L22" s="74"/>
      <c r="M22" s="77"/>
      <c r="N22" s="77"/>
      <c r="O22" s="45"/>
      <c r="S22" s="140">
        <f>SUM(S18:S21)</f>
        <v>2989100</v>
      </c>
    </row>
    <row r="23" ht="20.1" customHeight="1" spans="1:15">
      <c r="A23" s="15"/>
      <c r="B23" s="44"/>
      <c r="C23" s="17"/>
      <c r="D23" s="23"/>
      <c r="E23" s="39"/>
      <c r="F23" s="23"/>
      <c r="G23" s="43"/>
      <c r="H23" s="45"/>
      <c r="I23" s="45"/>
      <c r="J23" s="74"/>
      <c r="K23" s="91"/>
      <c r="L23" s="74"/>
      <c r="M23" s="77"/>
      <c r="N23" s="77"/>
      <c r="O23" s="45"/>
    </row>
    <row r="24" ht="24" customHeight="1" spans="1:15">
      <c r="A24" s="7" t="s">
        <v>47</v>
      </c>
      <c r="B24" s="7"/>
      <c r="C24" s="53" t="s">
        <v>48</v>
      </c>
      <c r="D24" s="54">
        <f>SUM(D7:D23)</f>
        <v>3879100</v>
      </c>
      <c r="E24" s="53" t="s">
        <v>48</v>
      </c>
      <c r="F24" s="54">
        <f>SUM(F7:F23)</f>
        <v>3879100</v>
      </c>
      <c r="G24" s="53" t="s">
        <v>48</v>
      </c>
      <c r="H24" s="54">
        <f>SUM(H7:H23)</f>
        <v>95000</v>
      </c>
      <c r="I24" s="54">
        <f>SUM(I7:I23)</f>
        <v>89082.1</v>
      </c>
      <c r="J24" s="54">
        <f>SUM(J7:J23)</f>
        <v>2820</v>
      </c>
      <c r="K24" s="53" t="s">
        <v>48</v>
      </c>
      <c r="L24" s="54">
        <f>SUM(L7:L23)</f>
        <v>0</v>
      </c>
      <c r="M24" s="53" t="s">
        <v>48</v>
      </c>
      <c r="N24" s="53" t="s">
        <v>48</v>
      </c>
      <c r="O24" s="54">
        <f>SUM(O7:O23)</f>
        <v>3692197.9</v>
      </c>
    </row>
    <row r="25" ht="24" customHeight="1" spans="1:15">
      <c r="A25" s="7" t="s">
        <v>49</v>
      </c>
      <c r="B25" s="7"/>
      <c r="C25" s="7" t="s">
        <v>50</v>
      </c>
      <c r="D25" s="7"/>
      <c r="E25" s="55">
        <f>E26+L25</f>
        <v>860399.9</v>
      </c>
      <c r="F25" s="55"/>
      <c r="G25" s="55"/>
      <c r="H25" s="55"/>
      <c r="I25" s="7" t="s">
        <v>51</v>
      </c>
      <c r="J25" s="7"/>
      <c r="K25" s="7" t="s">
        <v>52</v>
      </c>
      <c r="L25" s="55">
        <f>O16</f>
        <v>70399.9</v>
      </c>
      <c r="M25" s="55"/>
      <c r="N25" s="55"/>
      <c r="O25" s="55"/>
    </row>
    <row r="26" ht="24" customHeight="1" spans="1:15">
      <c r="A26" s="7"/>
      <c r="B26" s="7"/>
      <c r="C26" s="7" t="s">
        <v>53</v>
      </c>
      <c r="D26" s="7"/>
      <c r="E26" s="56">
        <f>O15</f>
        <v>790000</v>
      </c>
      <c r="F26" s="56"/>
      <c r="G26" s="56"/>
      <c r="H26" s="56"/>
      <c r="I26" s="7"/>
      <c r="J26" s="7"/>
      <c r="K26" s="7" t="s">
        <v>54</v>
      </c>
      <c r="L26" s="139" t="str">
        <f>SUBSTITUTE(SUBSTITUTE(TEXT(INT(L25),"[DBNum2][$-804]G/通用格式元"&amp;IF(INT(L25)=L25,"整",""))&amp;TEXT(MID(L25,FIND(".",L25&amp;".0")+1,1),"[DBNum2][$-804]G/通用格式角")&amp;TEXT(MID(L25,FIND(".",L25&amp;".0")+2,1),"[DBNum2][$-804]G/通用格式分"),"零角","零"),"零分","")</f>
        <v>柒万零叁佰玖拾玖元玖角</v>
      </c>
      <c r="M26" s="139"/>
      <c r="N26" s="139"/>
      <c r="O26" s="139"/>
    </row>
    <row r="27" ht="42" customHeight="1" spans="1:17">
      <c r="A27" s="7" t="s">
        <v>55</v>
      </c>
      <c r="B27" s="7"/>
      <c r="C27" s="57" t="s">
        <v>56</v>
      </c>
      <c r="D27" s="57"/>
      <c r="E27" s="57"/>
      <c r="F27" s="57"/>
      <c r="G27" s="57"/>
      <c r="H27" s="57"/>
      <c r="I27" s="7" t="s">
        <v>57</v>
      </c>
      <c r="J27" s="7"/>
      <c r="K27" s="7" t="s">
        <v>58</v>
      </c>
      <c r="L27" s="7"/>
      <c r="M27" s="7"/>
      <c r="N27" s="7"/>
      <c r="O27" s="7"/>
      <c r="Q27"/>
    </row>
    <row r="28" ht="42" customHeight="1" spans="1:15">
      <c r="A28" s="7" t="s">
        <v>59</v>
      </c>
      <c r="B28" s="7"/>
      <c r="C28" s="58"/>
      <c r="D28" s="58"/>
      <c r="E28" s="58"/>
      <c r="F28" s="58"/>
      <c r="G28" s="58"/>
      <c r="H28" s="58"/>
      <c r="I28" s="7" t="s">
        <v>60</v>
      </c>
      <c r="J28" s="7"/>
      <c r="K28" s="58"/>
      <c r="L28" s="58"/>
      <c r="M28" s="58"/>
      <c r="N28" s="58"/>
      <c r="O28" s="58"/>
    </row>
    <row r="29" ht="42" customHeight="1" spans="1:15">
      <c r="A29" s="7" t="s">
        <v>61</v>
      </c>
      <c r="B29" s="7"/>
      <c r="C29" s="59"/>
      <c r="D29" s="59"/>
      <c r="E29" s="59"/>
      <c r="F29" s="59"/>
      <c r="G29" s="59"/>
      <c r="H29" s="59"/>
      <c r="I29" s="7" t="s">
        <v>62</v>
      </c>
      <c r="J29" s="7"/>
      <c r="K29" s="59"/>
      <c r="L29" s="59"/>
      <c r="M29" s="59"/>
      <c r="N29" s="59"/>
      <c r="O29" s="59"/>
    </row>
    <row r="30" ht="42" customHeight="1" spans="1:15">
      <c r="A30" s="7" t="s">
        <v>63</v>
      </c>
      <c r="B30" s="7"/>
      <c r="C30" s="59"/>
      <c r="D30" s="59"/>
      <c r="E30" s="59"/>
      <c r="F30" s="59"/>
      <c r="G30" s="59"/>
      <c r="H30" s="59"/>
      <c r="I30" s="7" t="s">
        <v>64</v>
      </c>
      <c r="J30" s="7"/>
      <c r="K30" s="59"/>
      <c r="L30" s="59"/>
      <c r="M30" s="59"/>
      <c r="N30" s="59"/>
      <c r="O30" s="59"/>
    </row>
    <row r="36" ht="13.5" spans="2:4">
      <c r="B36" s="60"/>
      <c r="C36" s="61"/>
      <c r="D36" s="62"/>
    </row>
  </sheetData>
  <mergeCells count="51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Q4:S4"/>
    <mergeCell ref="B5:D5"/>
    <mergeCell ref="E5:F5"/>
    <mergeCell ref="G5:H5"/>
    <mergeCell ref="J5:K5"/>
    <mergeCell ref="L5:M5"/>
    <mergeCell ref="N5:O5"/>
    <mergeCell ref="A24:B24"/>
    <mergeCell ref="C25:D25"/>
    <mergeCell ref="E25:H25"/>
    <mergeCell ref="L25:O25"/>
    <mergeCell ref="C26:D26"/>
    <mergeCell ref="E26:H26"/>
    <mergeCell ref="L26:O26"/>
    <mergeCell ref="A27:B27"/>
    <mergeCell ref="C27:H27"/>
    <mergeCell ref="I27:J27"/>
    <mergeCell ref="K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5:A6"/>
    <mergeCell ref="A15:A16"/>
    <mergeCell ref="B15:B16"/>
    <mergeCell ref="G7:G10"/>
    <mergeCell ref="H3:H4"/>
    <mergeCell ref="H7:H10"/>
    <mergeCell ref="H15:H16"/>
    <mergeCell ref="I15:I16"/>
    <mergeCell ref="A25:B26"/>
    <mergeCell ref="I25:J26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T32"/>
  <sheetViews>
    <sheetView workbookViewId="0">
      <selection activeCell="A1" sqref="$A1:$XFD1048576"/>
    </sheetView>
  </sheetViews>
  <sheetFormatPr defaultColWidth="9" defaultRowHeight="11.25"/>
  <cols>
    <col min="1" max="1" width="3.25" style="1" customWidth="1"/>
    <col min="2" max="2" width="7.625" style="4" customWidth="1"/>
    <col min="3" max="3" width="3.625" style="1" customWidth="1"/>
    <col min="4" max="4" width="11.125" style="5" customWidth="1"/>
    <col min="5" max="5" width="6.625" style="4" customWidth="1"/>
    <col min="6" max="6" width="8.75" style="5" customWidth="1"/>
    <col min="7" max="7" width="3.625" style="1" customWidth="1"/>
    <col min="8" max="8" width="11" style="5" customWidth="1"/>
    <col min="9" max="9" width="9.375" style="1" customWidth="1"/>
    <col min="10" max="10" width="9.625" style="5" customWidth="1"/>
    <col min="11" max="11" width="9" style="1" customWidth="1"/>
    <col min="12" max="12" width="8.25" style="1" customWidth="1"/>
    <col min="13" max="14" width="5.625" style="1" customWidth="1"/>
    <col min="15" max="15" width="9.125" style="5" customWidth="1"/>
    <col min="16" max="16" width="9" style="1"/>
    <col min="17" max="17" width="11.875" style="1" customWidth="1"/>
    <col min="18" max="18" width="13.3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Q1" s="98" t="s">
        <v>1</v>
      </c>
    </row>
    <row r="2" ht="27.95" customHeight="1" spans="1:46">
      <c r="A2" s="7" t="s">
        <v>2</v>
      </c>
      <c r="B2" s="7"/>
      <c r="C2" s="8" t="s">
        <v>3</v>
      </c>
      <c r="D2" s="8"/>
      <c r="E2" s="8"/>
      <c r="F2" s="8"/>
      <c r="G2" s="8"/>
      <c r="H2" s="8"/>
      <c r="I2" s="8"/>
      <c r="J2" s="8"/>
      <c r="K2" s="8"/>
      <c r="L2" s="63" t="s">
        <v>4</v>
      </c>
      <c r="M2" s="64">
        <v>1174</v>
      </c>
      <c r="N2" s="65" t="s">
        <v>5</v>
      </c>
      <c r="O2" s="65" t="s">
        <v>6</v>
      </c>
      <c r="Q2" s="99" t="s">
        <v>6</v>
      </c>
      <c r="R2" s="100">
        <v>58</v>
      </c>
      <c r="S2" s="101">
        <v>1174</v>
      </c>
      <c r="T2" s="101" t="s">
        <v>3</v>
      </c>
      <c r="U2" s="102" t="s">
        <v>7</v>
      </c>
      <c r="V2" s="103">
        <v>4748916.42</v>
      </c>
      <c r="W2" s="104" t="s">
        <v>8</v>
      </c>
      <c r="X2" s="105">
        <v>4498916.42</v>
      </c>
      <c r="Y2" s="112" t="s">
        <v>9</v>
      </c>
      <c r="Z2" s="113" t="s">
        <v>10</v>
      </c>
      <c r="AA2" s="114"/>
      <c r="AB2" s="115">
        <v>42555</v>
      </c>
      <c r="AC2" s="116" t="s">
        <v>11</v>
      </c>
      <c r="AD2" s="117" t="s">
        <v>12</v>
      </c>
      <c r="AE2" s="117"/>
      <c r="AF2" s="117"/>
      <c r="AG2" s="117" t="s">
        <v>13</v>
      </c>
      <c r="AH2" s="117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</row>
    <row r="3" ht="27.95" customHeight="1" spans="1:15">
      <c r="A3" s="7" t="s">
        <v>14</v>
      </c>
      <c r="B3" s="7"/>
      <c r="C3" s="9">
        <v>4748916.42</v>
      </c>
      <c r="D3" s="9"/>
      <c r="E3" s="9" t="s">
        <v>15</v>
      </c>
      <c r="F3" s="10" t="s">
        <v>7</v>
      </c>
      <c r="G3" s="10"/>
      <c r="H3" s="11" t="s">
        <v>16</v>
      </c>
      <c r="I3" s="66" t="s">
        <v>70</v>
      </c>
      <c r="J3" s="67"/>
      <c r="K3" s="67"/>
      <c r="L3" s="67"/>
      <c r="M3" s="68"/>
      <c r="N3" s="7" t="s">
        <v>19</v>
      </c>
      <c r="O3" s="69" t="s">
        <v>20</v>
      </c>
    </row>
    <row r="4" ht="27.95" customHeight="1" spans="1:19">
      <c r="A4" s="7" t="s">
        <v>21</v>
      </c>
      <c r="B4" s="7"/>
      <c r="C4" s="12">
        <v>4316205.6</v>
      </c>
      <c r="D4" s="12"/>
      <c r="E4" s="9" t="s">
        <v>22</v>
      </c>
      <c r="F4" s="10" t="s">
        <v>71</v>
      </c>
      <c r="G4" s="10"/>
      <c r="H4" s="13"/>
      <c r="I4" s="70"/>
      <c r="J4" s="71"/>
      <c r="K4" s="71"/>
      <c r="L4" s="71"/>
      <c r="M4" s="72"/>
      <c r="N4" s="9" t="s">
        <v>24</v>
      </c>
      <c r="O4" s="73" t="s">
        <v>25</v>
      </c>
      <c r="Q4" s="106" t="s">
        <v>26</v>
      </c>
      <c r="R4" s="106"/>
      <c r="S4" s="106"/>
    </row>
    <row r="5" ht="27.95" customHeight="1" spans="1:19">
      <c r="A5" s="7" t="s">
        <v>27</v>
      </c>
      <c r="B5" s="7" t="s">
        <v>28</v>
      </c>
      <c r="C5" s="7"/>
      <c r="D5" s="7"/>
      <c r="E5" s="7" t="s">
        <v>29</v>
      </c>
      <c r="F5" s="7"/>
      <c r="G5" s="7" t="s">
        <v>30</v>
      </c>
      <c r="H5" s="7"/>
      <c r="I5" s="7" t="s">
        <v>31</v>
      </c>
      <c r="J5" s="7" t="s">
        <v>32</v>
      </c>
      <c r="K5" s="7"/>
      <c r="L5" s="7" t="s">
        <v>33</v>
      </c>
      <c r="M5" s="7"/>
      <c r="N5" s="9" t="s">
        <v>34</v>
      </c>
      <c r="O5" s="9"/>
      <c r="Q5" s="106" t="s">
        <v>35</v>
      </c>
      <c r="R5" s="106" t="s">
        <v>36</v>
      </c>
      <c r="S5" s="106" t="s">
        <v>37</v>
      </c>
    </row>
    <row r="6" ht="27.95" customHeight="1" spans="1:19">
      <c r="A6" s="7"/>
      <c r="B6" s="14" t="s">
        <v>35</v>
      </c>
      <c r="C6" s="7" t="s">
        <v>38</v>
      </c>
      <c r="D6" s="9" t="s">
        <v>36</v>
      </c>
      <c r="E6" s="14" t="s">
        <v>35</v>
      </c>
      <c r="F6" s="9" t="s">
        <v>36</v>
      </c>
      <c r="G6" s="7" t="s">
        <v>39</v>
      </c>
      <c r="H6" s="9" t="s">
        <v>36</v>
      </c>
      <c r="I6" s="65" t="s">
        <v>36</v>
      </c>
      <c r="J6" s="9" t="s">
        <v>36</v>
      </c>
      <c r="K6" s="7" t="s">
        <v>40</v>
      </c>
      <c r="L6" s="7" t="s">
        <v>36</v>
      </c>
      <c r="M6" s="7" t="s">
        <v>40</v>
      </c>
      <c r="N6" s="9" t="s">
        <v>41</v>
      </c>
      <c r="O6" s="9" t="s">
        <v>36</v>
      </c>
      <c r="Q6" s="107">
        <v>42256</v>
      </c>
      <c r="R6" s="32">
        <v>894000</v>
      </c>
      <c r="S6" s="108" t="s">
        <v>42</v>
      </c>
    </row>
    <row r="7" s="2" customFormat="1" ht="27.95" customHeight="1" spans="1:19">
      <c r="A7" s="15">
        <v>1</v>
      </c>
      <c r="B7" s="16">
        <v>42256</v>
      </c>
      <c r="C7" s="17" t="s">
        <v>66</v>
      </c>
      <c r="D7" s="18">
        <v>894000</v>
      </c>
      <c r="E7" s="19">
        <v>42221</v>
      </c>
      <c r="F7" s="20">
        <v>894000</v>
      </c>
      <c r="G7" s="21" t="s">
        <v>44</v>
      </c>
      <c r="H7" s="22">
        <v>95000</v>
      </c>
      <c r="I7" s="45">
        <v>17880</v>
      </c>
      <c r="J7" s="74">
        <v>2520</v>
      </c>
      <c r="K7" s="75"/>
      <c r="L7" s="76"/>
      <c r="M7" s="9"/>
      <c r="N7" s="77" t="s">
        <v>25</v>
      </c>
      <c r="O7" s="78">
        <v>19600</v>
      </c>
      <c r="Q7" s="107">
        <v>42326</v>
      </c>
      <c r="R7" s="32">
        <v>750000</v>
      </c>
      <c r="S7" s="108" t="s">
        <v>42</v>
      </c>
    </row>
    <row r="8" s="2" customFormat="1" ht="20.1" customHeight="1" spans="1:19">
      <c r="A8" s="15">
        <v>2</v>
      </c>
      <c r="B8" s="16">
        <v>42326</v>
      </c>
      <c r="C8" s="17" t="s">
        <v>66</v>
      </c>
      <c r="D8" s="18">
        <v>750000</v>
      </c>
      <c r="E8" s="19">
        <v>42313</v>
      </c>
      <c r="F8" s="23">
        <v>750000</v>
      </c>
      <c r="G8" s="21"/>
      <c r="H8" s="24"/>
      <c r="I8" s="45">
        <v>15000</v>
      </c>
      <c r="J8" s="74"/>
      <c r="K8" s="75"/>
      <c r="L8" s="74"/>
      <c r="M8" s="9"/>
      <c r="N8" s="77" t="s">
        <v>25</v>
      </c>
      <c r="O8" s="78">
        <v>29278</v>
      </c>
      <c r="Q8" s="107">
        <v>42361</v>
      </c>
      <c r="R8" s="32">
        <v>1036100</v>
      </c>
      <c r="S8" s="108" t="s">
        <v>42</v>
      </c>
    </row>
    <row r="9" s="3" customFormat="1" ht="20.1" customHeight="1" spans="1:19">
      <c r="A9" s="15">
        <v>3</v>
      </c>
      <c r="B9" s="16">
        <v>42361</v>
      </c>
      <c r="C9" s="17" t="s">
        <v>66</v>
      </c>
      <c r="D9" s="18">
        <v>1036100</v>
      </c>
      <c r="E9" s="19">
        <v>42347</v>
      </c>
      <c r="F9" s="23">
        <v>1036100</v>
      </c>
      <c r="G9" s="21"/>
      <c r="H9" s="24"/>
      <c r="I9" s="45">
        <v>20722</v>
      </c>
      <c r="J9" s="74"/>
      <c r="K9" s="75"/>
      <c r="L9" s="74"/>
      <c r="M9" s="9"/>
      <c r="N9" s="77" t="s">
        <v>25</v>
      </c>
      <c r="O9" s="78">
        <v>43820</v>
      </c>
      <c r="Q9" s="107">
        <v>42394</v>
      </c>
      <c r="R9" s="32">
        <v>309000</v>
      </c>
      <c r="S9" s="108" t="s">
        <v>42</v>
      </c>
    </row>
    <row r="10" s="3" customFormat="1" ht="20.1" customHeight="1" spans="1:19">
      <c r="A10" s="15">
        <v>4</v>
      </c>
      <c r="B10" s="16">
        <v>42394</v>
      </c>
      <c r="C10" s="17" t="s">
        <v>66</v>
      </c>
      <c r="D10" s="18">
        <v>309000</v>
      </c>
      <c r="E10" s="19">
        <v>42375</v>
      </c>
      <c r="F10" s="23">
        <v>309000</v>
      </c>
      <c r="G10" s="21"/>
      <c r="H10" s="25"/>
      <c r="I10" s="45">
        <v>6180</v>
      </c>
      <c r="J10" s="74"/>
      <c r="K10" s="75"/>
      <c r="L10" s="74"/>
      <c r="M10" s="9"/>
      <c r="N10" s="79"/>
      <c r="O10" s="80"/>
      <c r="Q10" s="107"/>
      <c r="R10" s="32"/>
      <c r="S10" s="108"/>
    </row>
    <row r="11" s="3" customFormat="1" ht="20.1" customHeight="1" spans="1:15">
      <c r="A11" s="15"/>
      <c r="B11" s="16"/>
      <c r="C11" s="17"/>
      <c r="D11" s="18"/>
      <c r="E11" s="26"/>
      <c r="F11" s="23"/>
      <c r="G11" s="27" t="s">
        <v>67</v>
      </c>
      <c r="H11" s="28"/>
      <c r="I11" s="45"/>
      <c r="J11" s="74"/>
      <c r="K11" s="75"/>
      <c r="L11" s="74"/>
      <c r="M11" s="9"/>
      <c r="N11" s="79" t="s">
        <v>68</v>
      </c>
      <c r="O11" s="80">
        <v>2739100</v>
      </c>
    </row>
    <row r="12" s="3" customFormat="1" ht="20.1" customHeight="1" spans="1:19">
      <c r="A12" s="29"/>
      <c r="B12" s="30"/>
      <c r="C12" s="31"/>
      <c r="D12" s="32"/>
      <c r="E12" s="33"/>
      <c r="F12" s="34"/>
      <c r="G12" s="35"/>
      <c r="H12" s="36"/>
      <c r="I12" s="52"/>
      <c r="J12" s="81"/>
      <c r="K12" s="82"/>
      <c r="L12" s="81"/>
      <c r="M12" s="83"/>
      <c r="N12" s="84"/>
      <c r="O12" s="52"/>
      <c r="Q12" s="107"/>
      <c r="R12" s="32"/>
      <c r="S12" s="108"/>
    </row>
    <row r="13" s="3" customFormat="1" ht="20.1" customHeight="1" spans="1:19">
      <c r="A13" s="29"/>
      <c r="B13" s="30"/>
      <c r="C13" s="31"/>
      <c r="D13" s="32"/>
      <c r="E13" s="33"/>
      <c r="F13" s="34"/>
      <c r="G13" s="35"/>
      <c r="H13" s="36"/>
      <c r="I13" s="52"/>
      <c r="J13" s="81"/>
      <c r="K13" s="82"/>
      <c r="L13" s="81"/>
      <c r="M13" s="83"/>
      <c r="N13" s="84"/>
      <c r="O13" s="52"/>
      <c r="Q13" s="107"/>
      <c r="R13" s="32"/>
      <c r="S13" s="108"/>
    </row>
    <row r="14" s="3" customFormat="1" ht="20.1" customHeight="1" spans="1:19">
      <c r="A14" s="29"/>
      <c r="B14" s="30"/>
      <c r="C14" s="31"/>
      <c r="D14" s="32"/>
      <c r="E14" s="33"/>
      <c r="F14" s="34"/>
      <c r="G14" s="35"/>
      <c r="H14" s="36"/>
      <c r="I14" s="52"/>
      <c r="J14" s="81"/>
      <c r="K14" s="82"/>
      <c r="L14" s="81"/>
      <c r="M14" s="83"/>
      <c r="N14" s="84"/>
      <c r="O14" s="52"/>
      <c r="Q14" s="107"/>
      <c r="R14" s="32"/>
      <c r="S14" s="108"/>
    </row>
    <row r="15" s="2" customFormat="1" ht="20.1" customHeight="1" spans="1:19">
      <c r="A15" s="37">
        <v>5</v>
      </c>
      <c r="B15" s="38">
        <v>43262</v>
      </c>
      <c r="C15" s="17" t="s">
        <v>66</v>
      </c>
      <c r="D15" s="18">
        <v>790000</v>
      </c>
      <c r="E15" s="39">
        <v>43202</v>
      </c>
      <c r="F15" s="23">
        <v>133500</v>
      </c>
      <c r="G15" s="40"/>
      <c r="H15" s="22">
        <v>0</v>
      </c>
      <c r="I15" s="22">
        <v>29300.1</v>
      </c>
      <c r="J15" s="74">
        <v>300</v>
      </c>
      <c r="K15" s="77"/>
      <c r="L15" s="74"/>
      <c r="M15" s="9"/>
      <c r="N15" s="79" t="s">
        <v>68</v>
      </c>
      <c r="O15" s="80">
        <v>790000</v>
      </c>
      <c r="Q15" s="109"/>
      <c r="R15" s="110"/>
      <c r="S15" s="111"/>
    </row>
    <row r="16" s="2" customFormat="1" ht="20.1" customHeight="1" spans="1:15">
      <c r="A16" s="41"/>
      <c r="B16" s="42"/>
      <c r="C16" s="17" t="s">
        <v>66</v>
      </c>
      <c r="D16" s="18">
        <v>100000</v>
      </c>
      <c r="E16" s="39">
        <v>43202</v>
      </c>
      <c r="F16" s="23">
        <v>756500</v>
      </c>
      <c r="G16" s="43"/>
      <c r="H16" s="25"/>
      <c r="I16" s="25"/>
      <c r="J16" s="74"/>
      <c r="K16" s="85" t="s">
        <v>69</v>
      </c>
      <c r="L16" s="74"/>
      <c r="M16" s="9"/>
      <c r="N16" s="77" t="s">
        <v>25</v>
      </c>
      <c r="O16" s="45">
        <f>D15+D16-I15-J15-O15</f>
        <v>70399.9</v>
      </c>
    </row>
    <row r="17" ht="20.1" customHeight="1" spans="1:17">
      <c r="A17" s="15"/>
      <c r="B17" s="44"/>
      <c r="C17" s="17"/>
      <c r="D17" s="23"/>
      <c r="E17" s="39"/>
      <c r="F17" s="23"/>
      <c r="G17" s="43"/>
      <c r="H17" s="45"/>
      <c r="I17" s="45"/>
      <c r="J17" s="74"/>
      <c r="K17" s="86"/>
      <c r="L17" s="74"/>
      <c r="M17" s="83"/>
      <c r="N17" s="77"/>
      <c r="O17" s="45"/>
      <c r="Q17"/>
    </row>
    <row r="18" ht="20.1" customHeight="1" spans="1:17">
      <c r="A18" s="15"/>
      <c r="B18" s="98" t="s">
        <v>1</v>
      </c>
      <c r="C18" s="17"/>
      <c r="D18" s="23"/>
      <c r="E18" s="39"/>
      <c r="F18" s="23"/>
      <c r="G18" s="43"/>
      <c r="H18" s="45"/>
      <c r="I18" s="45"/>
      <c r="J18" s="74"/>
      <c r="K18" s="86"/>
      <c r="L18" s="74"/>
      <c r="M18" s="83"/>
      <c r="N18" s="77"/>
      <c r="O18" s="120"/>
      <c r="Q18"/>
    </row>
    <row r="19" ht="33" customHeight="1" spans="1:17">
      <c r="A19" s="29">
        <v>6</v>
      </c>
      <c r="B19" s="33">
        <v>43851</v>
      </c>
      <c r="C19" s="31" t="s">
        <v>43</v>
      </c>
      <c r="D19" s="119">
        <v>437105.6</v>
      </c>
      <c r="E19" s="50">
        <v>43836</v>
      </c>
      <c r="F19" s="119">
        <v>437105.6</v>
      </c>
      <c r="G19" s="35" t="s">
        <v>72</v>
      </c>
      <c r="H19" s="52">
        <v>0</v>
      </c>
      <c r="I19" s="52">
        <v>6221</v>
      </c>
      <c r="J19" s="81">
        <v>100</v>
      </c>
      <c r="K19" s="121" t="s">
        <v>73</v>
      </c>
      <c r="L19" s="122">
        <f>ROUNDUP(D19*1%,0)</f>
        <v>4372</v>
      </c>
      <c r="M19" s="123" t="s">
        <v>74</v>
      </c>
      <c r="N19" s="124" t="s">
        <v>75</v>
      </c>
      <c r="O19" s="34">
        <v>350000</v>
      </c>
      <c r="Q19"/>
    </row>
    <row r="20" ht="20.1" customHeight="1" spans="1:17">
      <c r="A20" s="15"/>
      <c r="B20" s="44"/>
      <c r="C20" s="17"/>
      <c r="D20" s="23"/>
      <c r="E20" s="39"/>
      <c r="F20" s="23"/>
      <c r="G20" s="43"/>
      <c r="H20" s="45"/>
      <c r="I20" s="45"/>
      <c r="J20" s="74"/>
      <c r="K20" s="77"/>
      <c r="L20" s="74"/>
      <c r="M20" s="77"/>
      <c r="N20" s="86" t="s">
        <v>76</v>
      </c>
      <c r="O20" s="52">
        <f>D19-H19-I19-J19-L19-O19</f>
        <v>76412.6</v>
      </c>
      <c r="Q20"/>
    </row>
    <row r="21" ht="20.1" customHeight="1" spans="1:17">
      <c r="A21" s="15"/>
      <c r="B21" s="44"/>
      <c r="C21" s="17"/>
      <c r="D21" s="46" t="s">
        <v>77</v>
      </c>
      <c r="E21" s="39"/>
      <c r="F21" s="23"/>
      <c r="G21" s="43"/>
      <c r="H21" s="45"/>
      <c r="I21" s="45"/>
      <c r="J21" s="74"/>
      <c r="K21" s="77"/>
      <c r="L21" s="74"/>
      <c r="M21" s="77"/>
      <c r="N21" s="77"/>
      <c r="O21" s="45"/>
      <c r="Q21"/>
    </row>
    <row r="22" ht="20.1" customHeight="1" spans="1:15">
      <c r="A22" s="15"/>
      <c r="B22" s="44"/>
      <c r="C22" s="17"/>
      <c r="D22" s="23"/>
      <c r="E22" s="39"/>
      <c r="F22" s="23"/>
      <c r="G22" s="43"/>
      <c r="H22" s="45"/>
      <c r="I22" s="45"/>
      <c r="J22" s="74"/>
      <c r="K22" s="77"/>
      <c r="L22" s="74"/>
      <c r="M22" s="77"/>
      <c r="N22" s="77"/>
      <c r="O22" s="45"/>
    </row>
    <row r="23" ht="20.1" customHeight="1" spans="1:15">
      <c r="A23" s="15"/>
      <c r="B23" s="44"/>
      <c r="C23" s="17"/>
      <c r="D23" s="23"/>
      <c r="E23" s="39"/>
      <c r="F23" s="23"/>
      <c r="G23" s="43"/>
      <c r="H23" s="45"/>
      <c r="I23" s="45"/>
      <c r="J23" s="74"/>
      <c r="K23" s="91"/>
      <c r="L23" s="74"/>
      <c r="M23" s="77"/>
      <c r="N23" s="77"/>
      <c r="O23" s="45"/>
    </row>
    <row r="24" ht="30" customHeight="1" spans="1:16">
      <c r="A24" s="7" t="s">
        <v>47</v>
      </c>
      <c r="B24" s="7"/>
      <c r="C24" s="53" t="s">
        <v>48</v>
      </c>
      <c r="D24" s="54">
        <f t="shared" ref="D24:J24" si="0">SUM(D7:D23)</f>
        <v>4316205.6</v>
      </c>
      <c r="E24" s="53" t="s">
        <v>48</v>
      </c>
      <c r="F24" s="54">
        <f t="shared" si="0"/>
        <v>4316205.6</v>
      </c>
      <c r="G24" s="53" t="s">
        <v>48</v>
      </c>
      <c r="H24" s="54">
        <f t="shared" si="0"/>
        <v>95000</v>
      </c>
      <c r="I24" s="54">
        <f t="shared" si="0"/>
        <v>95303.1</v>
      </c>
      <c r="J24" s="54">
        <f t="shared" si="0"/>
        <v>2920</v>
      </c>
      <c r="K24" s="53" t="s">
        <v>48</v>
      </c>
      <c r="L24" s="54">
        <f>SUM(L7:L23)</f>
        <v>4372</v>
      </c>
      <c r="M24" s="53" t="s">
        <v>48</v>
      </c>
      <c r="N24" s="53" t="s">
        <v>48</v>
      </c>
      <c r="O24" s="54">
        <f>SUM(O7:O23)</f>
        <v>4118610.5</v>
      </c>
      <c r="P24" s="1">
        <f>D24/C4</f>
        <v>1</v>
      </c>
    </row>
    <row r="25" ht="24" customHeight="1" spans="1:15">
      <c r="A25" s="7" t="s">
        <v>49</v>
      </c>
      <c r="B25" s="7"/>
      <c r="C25" s="7" t="s">
        <v>50</v>
      </c>
      <c r="D25" s="7"/>
      <c r="E25" s="55">
        <f>O20</f>
        <v>76412.6</v>
      </c>
      <c r="F25" s="55"/>
      <c r="G25" s="55"/>
      <c r="H25" s="55"/>
      <c r="I25" s="7" t="s">
        <v>78</v>
      </c>
      <c r="J25" s="7"/>
      <c r="K25" s="92" t="s">
        <v>79</v>
      </c>
      <c r="L25" s="93"/>
      <c r="M25" s="93"/>
      <c r="N25" s="93"/>
      <c r="O25" s="94"/>
    </row>
    <row r="26" ht="24" customHeight="1" spans="1:15">
      <c r="A26" s="7"/>
      <c r="B26" s="7"/>
      <c r="C26" s="7" t="s">
        <v>53</v>
      </c>
      <c r="D26" s="7"/>
      <c r="E26" s="56">
        <v>0</v>
      </c>
      <c r="F26" s="56"/>
      <c r="G26" s="56"/>
      <c r="H26" s="56"/>
      <c r="I26" s="7"/>
      <c r="J26" s="7"/>
      <c r="K26" s="95"/>
      <c r="L26" s="96"/>
      <c r="M26" s="96"/>
      <c r="N26" s="96"/>
      <c r="O26" s="97"/>
    </row>
    <row r="27" ht="42" hidden="1" customHeight="1" spans="1:17">
      <c r="A27" s="7" t="s">
        <v>55</v>
      </c>
      <c r="B27" s="7"/>
      <c r="C27" s="57" t="s">
        <v>56</v>
      </c>
      <c r="D27" s="57"/>
      <c r="E27" s="57"/>
      <c r="F27" s="57"/>
      <c r="G27" s="57"/>
      <c r="H27" s="57"/>
      <c r="I27" s="7" t="s">
        <v>57</v>
      </c>
      <c r="J27" s="7"/>
      <c r="K27" s="7" t="s">
        <v>58</v>
      </c>
      <c r="L27" s="7"/>
      <c r="M27" s="7"/>
      <c r="N27" s="7"/>
      <c r="O27" s="7"/>
      <c r="Q27"/>
    </row>
    <row r="28" ht="42" hidden="1" customHeight="1" spans="1:15">
      <c r="A28" s="7" t="s">
        <v>59</v>
      </c>
      <c r="B28" s="7"/>
      <c r="C28" s="58"/>
      <c r="D28" s="58"/>
      <c r="E28" s="58"/>
      <c r="F28" s="58"/>
      <c r="G28" s="58"/>
      <c r="H28" s="58"/>
      <c r="I28" s="7" t="s">
        <v>60</v>
      </c>
      <c r="J28" s="7"/>
      <c r="K28" s="58"/>
      <c r="L28" s="58"/>
      <c r="M28" s="58"/>
      <c r="N28" s="58"/>
      <c r="O28" s="58"/>
    </row>
    <row r="29" ht="42" hidden="1" customHeight="1" spans="1:15">
      <c r="A29" s="7" t="s">
        <v>61</v>
      </c>
      <c r="B29" s="7"/>
      <c r="C29" s="59"/>
      <c r="D29" s="59"/>
      <c r="E29" s="59"/>
      <c r="F29" s="59"/>
      <c r="G29" s="59"/>
      <c r="H29" s="59"/>
      <c r="I29" s="7" t="s">
        <v>62</v>
      </c>
      <c r="J29" s="7"/>
      <c r="K29" s="59"/>
      <c r="L29" s="59"/>
      <c r="M29" s="59"/>
      <c r="N29" s="59"/>
      <c r="O29" s="59"/>
    </row>
    <row r="30" ht="42" hidden="1" customHeight="1" spans="1:15">
      <c r="A30" s="7" t="s">
        <v>63</v>
      </c>
      <c r="B30" s="7"/>
      <c r="C30" s="59"/>
      <c r="D30" s="59"/>
      <c r="E30" s="59"/>
      <c r="F30" s="59"/>
      <c r="G30" s="59"/>
      <c r="H30" s="59"/>
      <c r="I30" s="7" t="s">
        <v>64</v>
      </c>
      <c r="J30" s="7"/>
      <c r="K30" s="59"/>
      <c r="L30" s="59"/>
      <c r="M30" s="59"/>
      <c r="N30" s="59"/>
      <c r="O30" s="59"/>
    </row>
    <row r="32" ht="13.5" spans="2:4">
      <c r="B32" s="60"/>
      <c r="C32" s="61"/>
      <c r="D32" s="62"/>
    </row>
  </sheetData>
  <mergeCells count="49">
    <mergeCell ref="A1:O1"/>
    <mergeCell ref="A2:B2"/>
    <mergeCell ref="C2:K2"/>
    <mergeCell ref="A3:B3"/>
    <mergeCell ref="C3:D3"/>
    <mergeCell ref="F3:G3"/>
    <mergeCell ref="A4:B4"/>
    <mergeCell ref="C4:D4"/>
    <mergeCell ref="F4:G4"/>
    <mergeCell ref="Q4:S4"/>
    <mergeCell ref="B5:D5"/>
    <mergeCell ref="E5:F5"/>
    <mergeCell ref="G5:H5"/>
    <mergeCell ref="J5:K5"/>
    <mergeCell ref="L5:M5"/>
    <mergeCell ref="N5:O5"/>
    <mergeCell ref="A24:B24"/>
    <mergeCell ref="C25:D25"/>
    <mergeCell ref="E25:H25"/>
    <mergeCell ref="C26:D26"/>
    <mergeCell ref="E26:H26"/>
    <mergeCell ref="A27:B27"/>
    <mergeCell ref="C27:H27"/>
    <mergeCell ref="I27:J27"/>
    <mergeCell ref="K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5:A6"/>
    <mergeCell ref="A15:A16"/>
    <mergeCell ref="B15:B16"/>
    <mergeCell ref="G7:G10"/>
    <mergeCell ref="H3:H4"/>
    <mergeCell ref="H7:H10"/>
    <mergeCell ref="H15:H16"/>
    <mergeCell ref="I15:I16"/>
    <mergeCell ref="A25:B26"/>
    <mergeCell ref="I25:J26"/>
    <mergeCell ref="K25:O26"/>
    <mergeCell ref="I3:M4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36"/>
  <sheetViews>
    <sheetView tabSelected="1" workbookViewId="0">
      <selection activeCell="Q22" sqref="Q22"/>
    </sheetView>
  </sheetViews>
  <sheetFormatPr defaultColWidth="9" defaultRowHeight="11.25"/>
  <cols>
    <col min="1" max="1" width="3.25" style="1" customWidth="1"/>
    <col min="2" max="2" width="7.625" style="4" customWidth="1"/>
    <col min="3" max="3" width="3.625" style="1" customWidth="1"/>
    <col min="4" max="4" width="11.125" style="5" customWidth="1"/>
    <col min="5" max="5" width="6.625" style="4" customWidth="1"/>
    <col min="6" max="6" width="8.75" style="5" customWidth="1"/>
    <col min="7" max="7" width="3.625" style="1" customWidth="1"/>
    <col min="8" max="8" width="11" style="5" customWidth="1"/>
    <col min="9" max="9" width="9.375" style="1" customWidth="1"/>
    <col min="10" max="10" width="9.625" style="5" customWidth="1"/>
    <col min="11" max="11" width="9" style="1" customWidth="1"/>
    <col min="12" max="12" width="8.25" style="1" customWidth="1"/>
    <col min="13" max="14" width="5.625" style="1" customWidth="1"/>
    <col min="15" max="15" width="9.125" style="5" customWidth="1"/>
    <col min="16" max="16" width="9" style="1"/>
    <col min="17" max="17" width="11.875" style="1" customWidth="1"/>
    <col min="18" max="18" width="13.3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s="1" customFormat="1" ht="24.95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Q1" s="98" t="s">
        <v>1</v>
      </c>
    </row>
    <row r="2" s="1" customFormat="1" ht="27.95" customHeight="1" spans="1:46">
      <c r="A2" s="7" t="s">
        <v>2</v>
      </c>
      <c r="B2" s="7"/>
      <c r="C2" s="8" t="s">
        <v>3</v>
      </c>
      <c r="D2" s="8"/>
      <c r="E2" s="8"/>
      <c r="F2" s="8"/>
      <c r="G2" s="8"/>
      <c r="H2" s="8"/>
      <c r="I2" s="8"/>
      <c r="J2" s="8"/>
      <c r="K2" s="8"/>
      <c r="L2" s="63" t="s">
        <v>4</v>
      </c>
      <c r="M2" s="64">
        <v>1174</v>
      </c>
      <c r="N2" s="65" t="s">
        <v>5</v>
      </c>
      <c r="O2" s="65" t="s">
        <v>6</v>
      </c>
      <c r="Q2" s="99" t="s">
        <v>6</v>
      </c>
      <c r="R2" s="100">
        <v>58</v>
      </c>
      <c r="S2" s="101">
        <v>1174</v>
      </c>
      <c r="T2" s="101" t="s">
        <v>3</v>
      </c>
      <c r="U2" s="102" t="s">
        <v>7</v>
      </c>
      <c r="V2" s="103">
        <v>4748916.42</v>
      </c>
      <c r="W2" s="104" t="s">
        <v>8</v>
      </c>
      <c r="X2" s="105">
        <v>4498916.42</v>
      </c>
      <c r="Y2" s="112" t="s">
        <v>9</v>
      </c>
      <c r="Z2" s="113" t="s">
        <v>10</v>
      </c>
      <c r="AA2" s="114"/>
      <c r="AB2" s="115">
        <v>42555</v>
      </c>
      <c r="AC2" s="116" t="s">
        <v>11</v>
      </c>
      <c r="AD2" s="117" t="s">
        <v>12</v>
      </c>
      <c r="AE2" s="117"/>
      <c r="AF2" s="117"/>
      <c r="AG2" s="117" t="s">
        <v>13</v>
      </c>
      <c r="AH2" s="117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</row>
    <row r="3" s="1" customFormat="1" ht="27.95" customHeight="1" spans="1:15">
      <c r="A3" s="7" t="s">
        <v>14</v>
      </c>
      <c r="B3" s="7"/>
      <c r="C3" s="9">
        <v>4748916.42</v>
      </c>
      <c r="D3" s="9"/>
      <c r="E3" s="9" t="s">
        <v>15</v>
      </c>
      <c r="F3" s="10" t="s">
        <v>7</v>
      </c>
      <c r="G3" s="10"/>
      <c r="H3" s="11" t="s">
        <v>16</v>
      </c>
      <c r="I3" s="66" t="s">
        <v>70</v>
      </c>
      <c r="J3" s="67"/>
      <c r="K3" s="67"/>
      <c r="L3" s="67"/>
      <c r="M3" s="68"/>
      <c r="N3" s="7" t="s">
        <v>19</v>
      </c>
      <c r="O3" s="69" t="s">
        <v>20</v>
      </c>
    </row>
    <row r="4" s="1" customFormat="1" ht="27.95" customHeight="1" spans="1:19">
      <c r="A4" s="7" t="s">
        <v>21</v>
      </c>
      <c r="B4" s="7"/>
      <c r="C4" s="12">
        <v>4316205.6</v>
      </c>
      <c r="D4" s="12"/>
      <c r="E4" s="9" t="s">
        <v>22</v>
      </c>
      <c r="F4" s="10" t="s">
        <v>71</v>
      </c>
      <c r="G4" s="10"/>
      <c r="H4" s="13"/>
      <c r="I4" s="70"/>
      <c r="J4" s="71"/>
      <c r="K4" s="71"/>
      <c r="L4" s="71"/>
      <c r="M4" s="72"/>
      <c r="N4" s="9" t="s">
        <v>24</v>
      </c>
      <c r="O4" s="73" t="s">
        <v>25</v>
      </c>
      <c r="Q4" s="106" t="s">
        <v>26</v>
      </c>
      <c r="R4" s="106"/>
      <c r="S4" s="106"/>
    </row>
    <row r="5" s="1" customFormat="1" ht="27.95" customHeight="1" spans="1:19">
      <c r="A5" s="7" t="s">
        <v>27</v>
      </c>
      <c r="B5" s="7" t="s">
        <v>28</v>
      </c>
      <c r="C5" s="7"/>
      <c r="D5" s="7"/>
      <c r="E5" s="7" t="s">
        <v>29</v>
      </c>
      <c r="F5" s="7"/>
      <c r="G5" s="7" t="s">
        <v>30</v>
      </c>
      <c r="H5" s="7"/>
      <c r="I5" s="7" t="s">
        <v>31</v>
      </c>
      <c r="J5" s="7" t="s">
        <v>32</v>
      </c>
      <c r="K5" s="7"/>
      <c r="L5" s="7" t="s">
        <v>33</v>
      </c>
      <c r="M5" s="7"/>
      <c r="N5" s="9" t="s">
        <v>34</v>
      </c>
      <c r="O5" s="9"/>
      <c r="Q5" s="106" t="s">
        <v>35</v>
      </c>
      <c r="R5" s="106" t="s">
        <v>36</v>
      </c>
      <c r="S5" s="106" t="s">
        <v>37</v>
      </c>
    </row>
    <row r="6" s="1" customFormat="1" ht="27.95" customHeight="1" spans="1:19">
      <c r="A6" s="7"/>
      <c r="B6" s="14" t="s">
        <v>35</v>
      </c>
      <c r="C6" s="7" t="s">
        <v>38</v>
      </c>
      <c r="D6" s="9" t="s">
        <v>36</v>
      </c>
      <c r="E6" s="14" t="s">
        <v>35</v>
      </c>
      <c r="F6" s="9" t="s">
        <v>36</v>
      </c>
      <c r="G6" s="7" t="s">
        <v>39</v>
      </c>
      <c r="H6" s="9" t="s">
        <v>36</v>
      </c>
      <c r="I6" s="65" t="s">
        <v>36</v>
      </c>
      <c r="J6" s="9" t="s">
        <v>36</v>
      </c>
      <c r="K6" s="7" t="s">
        <v>40</v>
      </c>
      <c r="L6" s="7" t="s">
        <v>36</v>
      </c>
      <c r="M6" s="7" t="s">
        <v>40</v>
      </c>
      <c r="N6" s="9" t="s">
        <v>41</v>
      </c>
      <c r="O6" s="9" t="s">
        <v>36</v>
      </c>
      <c r="Q6" s="107">
        <v>42256</v>
      </c>
      <c r="R6" s="32">
        <v>894000</v>
      </c>
      <c r="S6" s="108" t="s">
        <v>42</v>
      </c>
    </row>
    <row r="7" s="2" customFormat="1" ht="27.95" customHeight="1" spans="1:19">
      <c r="A7" s="15">
        <v>1</v>
      </c>
      <c r="B7" s="16">
        <v>42256</v>
      </c>
      <c r="C7" s="17" t="s">
        <v>66</v>
      </c>
      <c r="D7" s="18">
        <v>894000</v>
      </c>
      <c r="E7" s="19">
        <v>42221</v>
      </c>
      <c r="F7" s="20">
        <v>894000</v>
      </c>
      <c r="G7" s="21" t="s">
        <v>44</v>
      </c>
      <c r="H7" s="22">
        <v>95000</v>
      </c>
      <c r="I7" s="45">
        <v>17880</v>
      </c>
      <c r="J7" s="74">
        <v>2520</v>
      </c>
      <c r="K7" s="75"/>
      <c r="L7" s="76"/>
      <c r="M7" s="9"/>
      <c r="N7" s="77" t="s">
        <v>25</v>
      </c>
      <c r="O7" s="78">
        <v>19600</v>
      </c>
      <c r="Q7" s="107">
        <v>42326</v>
      </c>
      <c r="R7" s="32">
        <v>750000</v>
      </c>
      <c r="S7" s="108" t="s">
        <v>42</v>
      </c>
    </row>
    <row r="8" s="2" customFormat="1" ht="20.1" customHeight="1" spans="1:19">
      <c r="A8" s="15">
        <v>2</v>
      </c>
      <c r="B8" s="16">
        <v>42326</v>
      </c>
      <c r="C8" s="17" t="s">
        <v>66</v>
      </c>
      <c r="D8" s="18">
        <v>750000</v>
      </c>
      <c r="E8" s="19">
        <v>42313</v>
      </c>
      <c r="F8" s="23">
        <v>750000</v>
      </c>
      <c r="G8" s="21"/>
      <c r="H8" s="24"/>
      <c r="I8" s="45">
        <v>15000</v>
      </c>
      <c r="J8" s="74"/>
      <c r="K8" s="75"/>
      <c r="L8" s="74"/>
      <c r="M8" s="9"/>
      <c r="N8" s="77" t="s">
        <v>25</v>
      </c>
      <c r="O8" s="78">
        <v>29278</v>
      </c>
      <c r="Q8" s="107">
        <v>42361</v>
      </c>
      <c r="R8" s="32">
        <v>1036100</v>
      </c>
      <c r="S8" s="108" t="s">
        <v>42</v>
      </c>
    </row>
    <row r="9" s="3" customFormat="1" ht="20.1" customHeight="1" spans="1:19">
      <c r="A9" s="15">
        <v>3</v>
      </c>
      <c r="B9" s="16">
        <v>42361</v>
      </c>
      <c r="C9" s="17" t="s">
        <v>66</v>
      </c>
      <c r="D9" s="18">
        <v>1036100</v>
      </c>
      <c r="E9" s="19">
        <v>42347</v>
      </c>
      <c r="F9" s="23">
        <v>1036100</v>
      </c>
      <c r="G9" s="21"/>
      <c r="H9" s="24"/>
      <c r="I9" s="45">
        <v>20722</v>
      </c>
      <c r="J9" s="74"/>
      <c r="K9" s="75"/>
      <c r="L9" s="74"/>
      <c r="M9" s="9"/>
      <c r="N9" s="77" t="s">
        <v>25</v>
      </c>
      <c r="O9" s="78">
        <v>43820</v>
      </c>
      <c r="Q9" s="107">
        <v>42394</v>
      </c>
      <c r="R9" s="32">
        <v>309000</v>
      </c>
      <c r="S9" s="108" t="s">
        <v>42</v>
      </c>
    </row>
    <row r="10" s="3" customFormat="1" ht="20.1" customHeight="1" spans="1:19">
      <c r="A10" s="15">
        <v>4</v>
      </c>
      <c r="B10" s="16">
        <v>42394</v>
      </c>
      <c r="C10" s="17" t="s">
        <v>66</v>
      </c>
      <c r="D10" s="18">
        <v>309000</v>
      </c>
      <c r="E10" s="19">
        <v>42375</v>
      </c>
      <c r="F10" s="23">
        <v>309000</v>
      </c>
      <c r="G10" s="21"/>
      <c r="H10" s="25"/>
      <c r="I10" s="45">
        <v>6180</v>
      </c>
      <c r="J10" s="74"/>
      <c r="K10" s="75"/>
      <c r="L10" s="74"/>
      <c r="M10" s="9"/>
      <c r="N10" s="79"/>
      <c r="O10" s="80"/>
      <c r="Q10" s="107"/>
      <c r="R10" s="32"/>
      <c r="S10" s="108"/>
    </row>
    <row r="11" s="3" customFormat="1" ht="20.1" customHeight="1" spans="1:15">
      <c r="A11" s="15"/>
      <c r="B11" s="16"/>
      <c r="C11" s="17"/>
      <c r="D11" s="18"/>
      <c r="E11" s="26"/>
      <c r="F11" s="23"/>
      <c r="G11" s="27" t="s">
        <v>67</v>
      </c>
      <c r="H11" s="28"/>
      <c r="I11" s="45"/>
      <c r="J11" s="74"/>
      <c r="K11" s="75"/>
      <c r="L11" s="74"/>
      <c r="M11" s="9"/>
      <c r="N11" s="79" t="s">
        <v>68</v>
      </c>
      <c r="O11" s="80">
        <v>2739100</v>
      </c>
    </row>
    <row r="12" s="3" customFormat="1" ht="20.1" customHeight="1" spans="1:19">
      <c r="A12" s="29"/>
      <c r="B12" s="30"/>
      <c r="C12" s="31"/>
      <c r="D12" s="32"/>
      <c r="E12" s="33"/>
      <c r="F12" s="34"/>
      <c r="G12" s="35"/>
      <c r="H12" s="36"/>
      <c r="I12" s="52"/>
      <c r="J12" s="81"/>
      <c r="K12" s="82"/>
      <c r="L12" s="81"/>
      <c r="M12" s="83"/>
      <c r="N12" s="84"/>
      <c r="O12" s="52"/>
      <c r="Q12" s="107"/>
      <c r="R12" s="32"/>
      <c r="S12" s="108"/>
    </row>
    <row r="13" s="3" customFormat="1" ht="20.1" customHeight="1" spans="1:19">
      <c r="A13" s="29"/>
      <c r="B13" s="30"/>
      <c r="C13" s="31"/>
      <c r="D13" s="32"/>
      <c r="E13" s="33"/>
      <c r="F13" s="34"/>
      <c r="G13" s="35"/>
      <c r="H13" s="36"/>
      <c r="I13" s="52"/>
      <c r="J13" s="81"/>
      <c r="K13" s="82"/>
      <c r="L13" s="81"/>
      <c r="M13" s="83"/>
      <c r="N13" s="84"/>
      <c r="O13" s="52"/>
      <c r="Q13" s="107"/>
      <c r="R13" s="32"/>
      <c r="S13" s="108"/>
    </row>
    <row r="14" s="3" customFormat="1" ht="20.1" customHeight="1" spans="1:19">
      <c r="A14" s="29"/>
      <c r="B14" s="30"/>
      <c r="C14" s="31"/>
      <c r="D14" s="32"/>
      <c r="E14" s="33"/>
      <c r="F14" s="34"/>
      <c r="G14" s="35"/>
      <c r="H14" s="36"/>
      <c r="I14" s="52"/>
      <c r="J14" s="81"/>
      <c r="K14" s="82"/>
      <c r="L14" s="81"/>
      <c r="M14" s="83"/>
      <c r="N14" s="84"/>
      <c r="O14" s="52"/>
      <c r="Q14" s="107"/>
      <c r="R14" s="32"/>
      <c r="S14" s="108"/>
    </row>
    <row r="15" s="2" customFormat="1" ht="20.1" customHeight="1" spans="1:19">
      <c r="A15" s="37">
        <v>5</v>
      </c>
      <c r="B15" s="38">
        <v>43262</v>
      </c>
      <c r="C15" s="17" t="s">
        <v>66</v>
      </c>
      <c r="D15" s="18">
        <v>790000</v>
      </c>
      <c r="E15" s="39">
        <v>43202</v>
      </c>
      <c r="F15" s="23">
        <v>133500</v>
      </c>
      <c r="G15" s="40"/>
      <c r="H15" s="22">
        <v>0</v>
      </c>
      <c r="I15" s="22">
        <v>29300.1</v>
      </c>
      <c r="J15" s="74">
        <v>300</v>
      </c>
      <c r="K15" s="77"/>
      <c r="L15" s="74"/>
      <c r="M15" s="9"/>
      <c r="N15" s="79" t="s">
        <v>68</v>
      </c>
      <c r="O15" s="80">
        <v>790000</v>
      </c>
      <c r="Q15" s="109"/>
      <c r="R15" s="110"/>
      <c r="S15" s="111"/>
    </row>
    <row r="16" s="2" customFormat="1" ht="20.1" customHeight="1" spans="1:15">
      <c r="A16" s="41"/>
      <c r="B16" s="42"/>
      <c r="C16" s="17" t="s">
        <v>66</v>
      </c>
      <c r="D16" s="18">
        <v>100000</v>
      </c>
      <c r="E16" s="39">
        <v>43202</v>
      </c>
      <c r="F16" s="23">
        <v>756500</v>
      </c>
      <c r="G16" s="43"/>
      <c r="H16" s="25"/>
      <c r="I16" s="25"/>
      <c r="J16" s="74"/>
      <c r="K16" s="85" t="s">
        <v>69</v>
      </c>
      <c r="L16" s="74"/>
      <c r="M16" s="9"/>
      <c r="N16" s="77" t="s">
        <v>25</v>
      </c>
      <c r="O16" s="45">
        <f>D15+D16-I15-J15-O15</f>
        <v>70399.9</v>
      </c>
    </row>
    <row r="17" s="1" customFormat="1" ht="20.1" customHeight="1" spans="1:17">
      <c r="A17" s="15"/>
      <c r="B17" s="44"/>
      <c r="C17" s="17"/>
      <c r="D17" s="23"/>
      <c r="E17" s="39"/>
      <c r="F17" s="23"/>
      <c r="G17" s="43"/>
      <c r="H17" s="45"/>
      <c r="I17" s="45"/>
      <c r="J17" s="74"/>
      <c r="K17" s="86"/>
      <c r="L17" s="74"/>
      <c r="M17" s="83"/>
      <c r="N17" s="77"/>
      <c r="O17" s="45"/>
      <c r="Q17"/>
    </row>
    <row r="18" s="1" customFormat="1" ht="33" customHeight="1" spans="1:17">
      <c r="A18" s="15">
        <v>6</v>
      </c>
      <c r="B18" s="26">
        <v>43851</v>
      </c>
      <c r="C18" s="17" t="s">
        <v>43</v>
      </c>
      <c r="D18" s="20">
        <v>437105.6</v>
      </c>
      <c r="E18" s="39">
        <v>43836</v>
      </c>
      <c r="F18" s="20">
        <v>437105.6</v>
      </c>
      <c r="G18" s="21" t="s">
        <v>72</v>
      </c>
      <c r="H18" s="45">
        <v>0</v>
      </c>
      <c r="I18" s="45">
        <v>6221</v>
      </c>
      <c r="J18" s="74">
        <v>100</v>
      </c>
      <c r="K18" s="87" t="s">
        <v>73</v>
      </c>
      <c r="L18" s="88">
        <f>ROUNDUP(D18*1%,0)</f>
        <v>4372</v>
      </c>
      <c r="M18" s="89" t="s">
        <v>74</v>
      </c>
      <c r="N18" s="90" t="s">
        <v>75</v>
      </c>
      <c r="O18" s="23">
        <v>350000</v>
      </c>
      <c r="Q18"/>
    </row>
    <row r="19" s="1" customFormat="1" ht="20.1" customHeight="1" spans="1:17">
      <c r="A19" s="15"/>
      <c r="B19" s="44"/>
      <c r="C19" s="17"/>
      <c r="D19" s="23"/>
      <c r="E19" s="39"/>
      <c r="F19" s="23"/>
      <c r="G19" s="43"/>
      <c r="H19" s="45"/>
      <c r="I19" s="45"/>
      <c r="J19" s="74"/>
      <c r="K19" s="77"/>
      <c r="L19" s="74"/>
      <c r="M19" s="77"/>
      <c r="N19" s="77"/>
      <c r="O19" s="45"/>
      <c r="Q19"/>
    </row>
    <row r="20" s="1" customFormat="1" ht="20.1" customHeight="1" spans="1:17">
      <c r="A20" s="15"/>
      <c r="B20" s="44"/>
      <c r="C20" s="17"/>
      <c r="D20" s="46" t="s">
        <v>77</v>
      </c>
      <c r="E20" s="39"/>
      <c r="F20" s="23"/>
      <c r="G20" s="43"/>
      <c r="H20" s="45"/>
      <c r="I20" s="45"/>
      <c r="J20" s="74"/>
      <c r="K20" s="77"/>
      <c r="L20" s="74"/>
      <c r="M20" s="77"/>
      <c r="N20" s="77"/>
      <c r="O20" s="45"/>
      <c r="Q20"/>
    </row>
    <row r="21" s="1" customFormat="1" ht="20.1" customHeight="1" spans="1:17">
      <c r="A21" s="15"/>
      <c r="B21" s="44"/>
      <c r="C21" s="17"/>
      <c r="D21" s="47"/>
      <c r="E21" s="39"/>
      <c r="F21" s="23"/>
      <c r="G21" s="43"/>
      <c r="H21" s="45"/>
      <c r="I21" s="45"/>
      <c r="J21" s="74"/>
      <c r="K21" s="77"/>
      <c r="L21" s="74"/>
      <c r="M21" s="77"/>
      <c r="N21" s="77"/>
      <c r="O21" s="45"/>
      <c r="Q21"/>
    </row>
    <row r="22" s="1" customFormat="1" ht="25" customHeight="1" spans="1:17">
      <c r="A22" s="29">
        <v>7</v>
      </c>
      <c r="B22" s="48">
        <v>44187</v>
      </c>
      <c r="C22" s="31"/>
      <c r="D22" s="49"/>
      <c r="E22" s="50"/>
      <c r="F22" s="34"/>
      <c r="G22" s="51"/>
      <c r="H22" s="52"/>
      <c r="I22" s="52"/>
      <c r="J22" s="81">
        <v>50</v>
      </c>
      <c r="K22" s="86" t="s">
        <v>80</v>
      </c>
      <c r="L22" s="81">
        <v>-4372</v>
      </c>
      <c r="M22" s="86" t="s">
        <v>81</v>
      </c>
      <c r="N22" s="86"/>
      <c r="O22" s="52">
        <v>80734.6</v>
      </c>
      <c r="Q22"/>
    </row>
    <row r="23" s="1" customFormat="1" ht="20.1" customHeight="1" spans="1:17">
      <c r="A23" s="29"/>
      <c r="B23" s="48"/>
      <c r="C23" s="31"/>
      <c r="D23" s="49"/>
      <c r="E23" s="50"/>
      <c r="F23" s="34"/>
      <c r="G23" s="51"/>
      <c r="H23" s="52"/>
      <c r="I23" s="52"/>
      <c r="J23" s="81"/>
      <c r="K23" s="86"/>
      <c r="L23" s="81"/>
      <c r="M23" s="86"/>
      <c r="N23" s="86"/>
      <c r="O23" s="52"/>
      <c r="Q23"/>
    </row>
    <row r="24" s="1" customFormat="1" ht="20.1" customHeight="1" spans="1:17">
      <c r="A24" s="15"/>
      <c r="B24" s="44"/>
      <c r="C24" s="17"/>
      <c r="D24" s="47"/>
      <c r="E24" s="39"/>
      <c r="F24" s="23"/>
      <c r="G24" s="43"/>
      <c r="H24" s="45"/>
      <c r="I24" s="45"/>
      <c r="J24" s="74"/>
      <c r="K24" s="77"/>
      <c r="L24" s="74"/>
      <c r="M24" s="77"/>
      <c r="N24" s="77"/>
      <c r="O24" s="45"/>
      <c r="Q24"/>
    </row>
    <row r="25" s="1" customFormat="1" ht="20.1" customHeight="1" spans="1:17">
      <c r="A25" s="15"/>
      <c r="B25" s="44"/>
      <c r="C25" s="17"/>
      <c r="D25" s="47"/>
      <c r="E25" s="39"/>
      <c r="F25" s="23"/>
      <c r="G25" s="43"/>
      <c r="H25" s="45"/>
      <c r="I25" s="45"/>
      <c r="J25" s="74"/>
      <c r="K25" s="77"/>
      <c r="L25" s="74"/>
      <c r="M25" s="77"/>
      <c r="N25" s="77"/>
      <c r="O25" s="45"/>
      <c r="Q25"/>
    </row>
    <row r="26" s="1" customFormat="1" ht="20.1" customHeight="1" spans="1:15">
      <c r="A26" s="15"/>
      <c r="B26" s="44"/>
      <c r="C26" s="17"/>
      <c r="D26" s="23"/>
      <c r="E26" s="39"/>
      <c r="F26" s="23"/>
      <c r="G26" s="43"/>
      <c r="H26" s="45"/>
      <c r="I26" s="45"/>
      <c r="J26" s="74"/>
      <c r="K26" s="77"/>
      <c r="L26" s="74"/>
      <c r="M26" s="77"/>
      <c r="N26" s="77"/>
      <c r="O26" s="45"/>
    </row>
    <row r="27" s="1" customFormat="1" ht="20.1" customHeight="1" spans="1:15">
      <c r="A27" s="15"/>
      <c r="B27" s="44"/>
      <c r="C27" s="17"/>
      <c r="D27" s="23"/>
      <c r="E27" s="39"/>
      <c r="F27" s="23"/>
      <c r="G27" s="43"/>
      <c r="H27" s="45"/>
      <c r="I27" s="45"/>
      <c r="J27" s="74"/>
      <c r="K27" s="91"/>
      <c r="L27" s="74"/>
      <c r="M27" s="77"/>
      <c r="N27" s="77"/>
      <c r="O27" s="45"/>
    </row>
    <row r="28" s="1" customFormat="1" ht="30" customHeight="1" spans="1:15">
      <c r="A28" s="7" t="s">
        <v>47</v>
      </c>
      <c r="B28" s="7"/>
      <c r="C28" s="53" t="s">
        <v>48</v>
      </c>
      <c r="D28" s="54">
        <f>SUM(D7:D27)</f>
        <v>4316205.6</v>
      </c>
      <c r="E28" s="53" t="s">
        <v>48</v>
      </c>
      <c r="F28" s="54">
        <f>SUM(F7:F27)</f>
        <v>4316205.6</v>
      </c>
      <c r="G28" s="53" t="s">
        <v>48</v>
      </c>
      <c r="H28" s="54">
        <f>SUM(H7:H27)</f>
        <v>95000</v>
      </c>
      <c r="I28" s="54">
        <f>SUM(I7:I27)</f>
        <v>95303.1</v>
      </c>
      <c r="J28" s="54">
        <f>SUM(J7:J27)</f>
        <v>2970</v>
      </c>
      <c r="K28" s="53" t="s">
        <v>48</v>
      </c>
      <c r="L28" s="54">
        <f>SUM(L7:L27)</f>
        <v>0</v>
      </c>
      <c r="M28" s="53" t="s">
        <v>48</v>
      </c>
      <c r="N28" s="53" t="s">
        <v>48</v>
      </c>
      <c r="O28" s="54">
        <f>SUM(O7:O27)</f>
        <v>4122932.5</v>
      </c>
    </row>
    <row r="29" s="1" customFormat="1" ht="24" customHeight="1" spans="1:15">
      <c r="A29" s="7" t="s">
        <v>49</v>
      </c>
      <c r="B29" s="7"/>
      <c r="C29" s="7" t="s">
        <v>50</v>
      </c>
      <c r="D29" s="7"/>
      <c r="E29" s="55">
        <f>O19</f>
        <v>0</v>
      </c>
      <c r="F29" s="55"/>
      <c r="G29" s="55"/>
      <c r="H29" s="55"/>
      <c r="I29" s="7" t="s">
        <v>78</v>
      </c>
      <c r="J29" s="7"/>
      <c r="K29" s="92" t="s">
        <v>79</v>
      </c>
      <c r="L29" s="93"/>
      <c r="M29" s="93"/>
      <c r="N29" s="93"/>
      <c r="O29" s="94"/>
    </row>
    <row r="30" s="1" customFormat="1" ht="24" customHeight="1" spans="1:15">
      <c r="A30" s="7"/>
      <c r="B30" s="7"/>
      <c r="C30" s="7" t="s">
        <v>53</v>
      </c>
      <c r="D30" s="7"/>
      <c r="E30" s="56">
        <v>0</v>
      </c>
      <c r="F30" s="56"/>
      <c r="G30" s="56"/>
      <c r="H30" s="56"/>
      <c r="I30" s="7"/>
      <c r="J30" s="7"/>
      <c r="K30" s="95"/>
      <c r="L30" s="96"/>
      <c r="M30" s="96"/>
      <c r="N30" s="96"/>
      <c r="O30" s="97"/>
    </row>
    <row r="31" s="1" customFormat="1" ht="42" hidden="1" customHeight="1" spans="1:17">
      <c r="A31" s="7" t="s">
        <v>55</v>
      </c>
      <c r="B31" s="7"/>
      <c r="C31" s="57" t="s">
        <v>56</v>
      </c>
      <c r="D31" s="57"/>
      <c r="E31" s="57"/>
      <c r="F31" s="57"/>
      <c r="G31" s="57"/>
      <c r="H31" s="57"/>
      <c r="I31" s="7" t="s">
        <v>57</v>
      </c>
      <c r="J31" s="7"/>
      <c r="K31" s="7" t="s">
        <v>58</v>
      </c>
      <c r="L31" s="7"/>
      <c r="M31" s="7"/>
      <c r="N31" s="7"/>
      <c r="O31" s="7"/>
      <c r="Q31"/>
    </row>
    <row r="32" s="1" customFormat="1" ht="42" hidden="1" customHeight="1" spans="1:15">
      <c r="A32" s="7" t="s">
        <v>59</v>
      </c>
      <c r="B32" s="7"/>
      <c r="C32" s="58"/>
      <c r="D32" s="58"/>
      <c r="E32" s="58"/>
      <c r="F32" s="58"/>
      <c r="G32" s="58"/>
      <c r="H32" s="58"/>
      <c r="I32" s="7" t="s">
        <v>60</v>
      </c>
      <c r="J32" s="7"/>
      <c r="K32" s="58"/>
      <c r="L32" s="58"/>
      <c r="M32" s="58"/>
      <c r="N32" s="58"/>
      <c r="O32" s="58"/>
    </row>
    <row r="33" s="1" customFormat="1" ht="42" hidden="1" customHeight="1" spans="1:15">
      <c r="A33" s="7" t="s">
        <v>61</v>
      </c>
      <c r="B33" s="7"/>
      <c r="C33" s="59"/>
      <c r="D33" s="59"/>
      <c r="E33" s="59"/>
      <c r="F33" s="59"/>
      <c r="G33" s="59"/>
      <c r="H33" s="59"/>
      <c r="I33" s="7" t="s">
        <v>62</v>
      </c>
      <c r="J33" s="7"/>
      <c r="K33" s="59"/>
      <c r="L33" s="59"/>
      <c r="M33" s="59"/>
      <c r="N33" s="59"/>
      <c r="O33" s="59"/>
    </row>
    <row r="34" s="1" customFormat="1" ht="42" hidden="1" customHeight="1" spans="1:15">
      <c r="A34" s="7" t="s">
        <v>63</v>
      </c>
      <c r="B34" s="7"/>
      <c r="C34" s="59"/>
      <c r="D34" s="59"/>
      <c r="E34" s="59"/>
      <c r="F34" s="59"/>
      <c r="G34" s="59"/>
      <c r="H34" s="59"/>
      <c r="I34" s="7" t="s">
        <v>64</v>
      </c>
      <c r="J34" s="7"/>
      <c r="K34" s="59"/>
      <c r="L34" s="59"/>
      <c r="M34" s="59"/>
      <c r="N34" s="59"/>
      <c r="O34" s="59"/>
    </row>
    <row r="35" s="1" customFormat="1" spans="2:15">
      <c r="B35" s="4"/>
      <c r="D35" s="5"/>
      <c r="E35" s="4"/>
      <c r="F35" s="5"/>
      <c r="H35" s="5"/>
      <c r="J35" s="5"/>
      <c r="O35" s="5"/>
    </row>
    <row r="36" s="1" customFormat="1" ht="13.5" spans="2:15">
      <c r="B36" s="60"/>
      <c r="C36" s="61"/>
      <c r="D36" s="62"/>
      <c r="E36" s="4"/>
      <c r="F36" s="5"/>
      <c r="H36" s="5"/>
      <c r="J36" s="5"/>
      <c r="O36" s="5"/>
    </row>
  </sheetData>
  <mergeCells count="49">
    <mergeCell ref="A1:O1"/>
    <mergeCell ref="A2:B2"/>
    <mergeCell ref="C2:K2"/>
    <mergeCell ref="A3:B3"/>
    <mergeCell ref="C3:D3"/>
    <mergeCell ref="F3:G3"/>
    <mergeCell ref="A4:B4"/>
    <mergeCell ref="C4:D4"/>
    <mergeCell ref="F4:G4"/>
    <mergeCell ref="Q4:S4"/>
    <mergeCell ref="B5:D5"/>
    <mergeCell ref="E5:F5"/>
    <mergeCell ref="G5:H5"/>
    <mergeCell ref="J5:K5"/>
    <mergeCell ref="L5:M5"/>
    <mergeCell ref="N5:O5"/>
    <mergeCell ref="A28:B28"/>
    <mergeCell ref="C29:D29"/>
    <mergeCell ref="E29:H29"/>
    <mergeCell ref="C30:D30"/>
    <mergeCell ref="E30:H30"/>
    <mergeCell ref="A31:B31"/>
    <mergeCell ref="C31:H31"/>
    <mergeCell ref="I31:J31"/>
    <mergeCell ref="K31:O31"/>
    <mergeCell ref="A32:B32"/>
    <mergeCell ref="C32:H32"/>
    <mergeCell ref="I32:J32"/>
    <mergeCell ref="K32:O32"/>
    <mergeCell ref="A33:B33"/>
    <mergeCell ref="C33:H33"/>
    <mergeCell ref="I33:J33"/>
    <mergeCell ref="K33:O33"/>
    <mergeCell ref="A34:B34"/>
    <mergeCell ref="C34:H34"/>
    <mergeCell ref="I34:J34"/>
    <mergeCell ref="K34:O34"/>
    <mergeCell ref="A5:A6"/>
    <mergeCell ref="A15:A16"/>
    <mergeCell ref="B15:B16"/>
    <mergeCell ref="G7:G10"/>
    <mergeCell ref="H3:H4"/>
    <mergeCell ref="H7:H10"/>
    <mergeCell ref="H15:H16"/>
    <mergeCell ref="I15:I16"/>
    <mergeCell ref="I3:M4"/>
    <mergeCell ref="A29:B30"/>
    <mergeCell ref="I29:J30"/>
    <mergeCell ref="K29:O30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00</vt:lpstr>
      <vt:lpstr>1-5</vt:lpstr>
      <vt:lpstr>6</vt:lpstr>
      <vt:lpstr>6-2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朱敏</cp:lastModifiedBy>
  <dcterms:created xsi:type="dcterms:W3CDTF">2018-04-12T01:08:00Z</dcterms:created>
  <dcterms:modified xsi:type="dcterms:W3CDTF">2021-04-20T07:43:31Z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DB9B43164E0042959B381C4AD1DAC0AC</vt:lpwstr>
  </property>
</Properties>
</file>