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615" activeTab="1"/>
  </bookViews>
  <sheets>
    <sheet name="第1次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<sst xmlns="http://schemas.openxmlformats.org/spreadsheetml/2006/main" count="200" uniqueCount="85">
  <si>
    <t xml:space="preserve">工程款支付证书 </t>
  </si>
  <si>
    <t>工程名称</t>
  </si>
  <si>
    <t>桐君街道C166里包村口至罗桥提升改造工程S01标段</t>
  </si>
  <si>
    <t>建设单位</t>
  </si>
  <si>
    <t>桐庐县桐君街道阆苑村股份经济合作社</t>
  </si>
  <si>
    <t>ERP编号</t>
  </si>
  <si>
    <t>档案编号</t>
  </si>
  <si>
    <t>合同金额</t>
  </si>
  <si>
    <t>中标时间</t>
  </si>
  <si>
    <t>已提供工程资料</t>
  </si>
  <si>
    <t>保存地址</t>
  </si>
  <si>
    <t>合肥</t>
  </si>
  <si>
    <t>责任单位</t>
  </si>
  <si>
    <t>第六大区浙江省</t>
  </si>
  <si>
    <t>决算金额</t>
  </si>
  <si>
    <t>决算时间</t>
  </si>
  <si>
    <t>项目部印章</t>
  </si>
  <si>
    <t>施工人</t>
  </si>
  <si>
    <t>周恒泉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</si>
  <si>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</si>
  <si>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</si>
  <si>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</si>
  <si>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</si>
  <si>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</si>
  <si>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</si>
  <si>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</si>
  <si>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</si>
  <si>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</si>
  <si>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</si>
  <si>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</si>
  <si>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</si>
  <si>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</si>
  <si>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</si>
  <si>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</si>
  <si>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</si>
  <si>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</si>
  <si>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</si>
  <si>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</si>
  <si>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</si>
  <si>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</si>
  <si>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</si>
  <si>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</si>
  <si>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</si>
  <si>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</si>
  <si>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</si>
  <si>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</si>
  <si>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</si>
  <si>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</si>
  <si>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</si>
  <si>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徽商银行太湖路支行</t>
  </si>
  <si>
    <t>1020 5010 2100 0416 507</t>
  </si>
  <si>
    <t>工行众安支行</t>
  </si>
  <si>
    <t>1202 0217 2990 0009 509</t>
  </si>
  <si>
    <t>中国人寿保险股份有限公司杭州市分公司</t>
  </si>
  <si>
    <t>工行风起支行</t>
  </si>
  <si>
    <t>1202 0225 1990 0042 930</t>
  </si>
  <si>
    <t>中国人寿财产保险股份有限公司杭州市中心支公司</t>
  </si>
  <si>
    <t>中行</t>
  </si>
  <si>
    <t>175 202 745 165</t>
  </si>
  <si>
    <t>建造师暂用费1500/月（2019.8.12-2020.1.12），19年11月11日外经证办理500元</t>
  </si>
  <si>
    <t>桐庐县桐君街道梦姣挖机租赁服务部-砂石
开户行：桐庐农商银行桐君支行
账号：201 000 212 195 704</t>
  </si>
  <si>
    <t>桐庐坤锦贸易有限公司-水泥
开户行：桐庐农商银行富春江支行
账号：201 000 184 009 528</t>
  </si>
  <si>
    <t>手续费</t>
  </si>
  <si>
    <t>杭州德诚贸易有限公司-水泥
开户行：桐庐农商行桐君支行
账号：201 000 179 491 074</t>
  </si>
  <si>
    <t>浙江自贸区杭舟石化有限公司-柴油
开户行：中国银行股份有限公司
账号：394 874 309 802</t>
  </si>
  <si>
    <t>桐庐震和拓市政工程有限公司-水稳
开户行：桐庐农商行城南支行
账号：201 000 206 431 980</t>
  </si>
  <si>
    <t>杭州恒瑞交通工程有限公司-沥青
开户行：桐庐农商行城南支行
账号：201 000 178 542 208</t>
  </si>
  <si>
    <t>杭州多木建筑劳务分包有限公司-劳务
开户行：杭州联合银行古荡支行
账号：201 000 114 176 430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</si>
  <si>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</si>
  <si>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</si>
  <si>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</si>
  <si>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</si>
  <si>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</si>
  <si>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</si>
  <si>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</si>
  <si>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</si>
  <si>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壹万玖仟陆佰零玖元整</t>
  </si>
  <si>
    <t>中标通知书、施工合同、交工、审计、终结结算、不领章承诺书</t>
  </si>
  <si>
    <t>中行蜀山支行</t>
  </si>
  <si>
    <t>1752 5719 0682</t>
  </si>
  <si>
    <t>转账费</t>
  </si>
  <si>
    <t>外经证</t>
  </si>
  <si>
    <t>桐庐县桐君街道胡江挖机租赁服务部-机械
开户行：
账号：</t>
  </si>
  <si>
    <t>周恒泉-退税金
开户行：
账号：</t>
  </si>
  <si>
    <t>补扣企税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</si>
</sst>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</numFmts>
  <fonts count="35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9" fontId="7" fillId="0" borderId="0">
      <protection locked="0"/>
    </xf>
    <xf numFmtId="0" fontId="34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6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1" fillId="2" borderId="3" xfId="50" applyNumberFormat="1" applyFont="1" applyFill="1" applyBorder="1" applyAlignment="1" applyProtection="1">
      <alignment horizontal="right" vertical="center" shrinkToFit="1"/>
    </xf>
    <xf numFmtId="43" fontId="7" fillId="0" borderId="2" xfId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9" fontId="1" fillId="2" borderId="2" xfId="49" applyNumberFormat="1" applyFont="1" applyFill="1" applyBorder="1" applyAlignment="1" applyProtection="1">
      <alignment horizontal="center" vertical="center" wrapText="1"/>
    </xf>
    <xf numFmtId="0" fontId="0" fillId="2" borderId="7" xfId="50" applyFont="1" applyFill="1" applyBorder="1" applyAlignment="1" applyProtection="1">
      <alignment horizontal="center" vertical="center" wrapText="1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0" fontId="0" fillId="2" borderId="8" xfId="50" applyFont="1" applyFill="1" applyBorder="1" applyAlignment="1" applyProtection="1">
      <alignment horizontal="center" vertical="center" wrapText="1"/>
    </xf>
    <xf numFmtId="14" fontId="1" fillId="2" borderId="3" xfId="50" applyNumberFormat="1" applyFont="1" applyFill="1" applyBorder="1" applyAlignment="1" applyProtection="1">
      <alignment horizontal="center" vertical="center" wrapText="1"/>
    </xf>
    <xf numFmtId="43" fontId="7" fillId="0" borderId="0" xfId="1" applyFill="1" applyAlignment="1">
      <alignment vertical="center"/>
      <protection locked="0"/>
    </xf>
    <xf numFmtId="0" fontId="0" fillId="2" borderId="2" xfId="50" applyFont="1" applyFill="1" applyBorder="1" applyAlignment="1" applyProtection="1">
      <alignment horizontal="center" vertical="center" wrapText="1"/>
    </xf>
    <xf numFmtId="43" fontId="0" fillId="0" borderId="2" xfId="1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center" vertical="center" wrapText="1" shrinkToFit="1"/>
    </xf>
    <xf numFmtId="49" fontId="0" fillId="2" borderId="2" xfId="50" applyNumberFormat="1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 wrapText="1"/>
    </xf>
    <xf numFmtId="43" fontId="0" fillId="0" borderId="3" xfId="1" applyFont="1" applyFill="1" applyBorder="1" applyAlignment="1" applyProtection="1">
      <alignment horizontal="center" vertical="center"/>
    </xf>
    <xf numFmtId="0" fontId="8" fillId="2" borderId="2" xfId="50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43" fontId="8" fillId="0" borderId="3" xfId="1" applyFont="1" applyFill="1" applyBorder="1" applyAlignment="1" applyProtection="1">
      <alignment horizontal="center" vertical="center"/>
    </xf>
    <xf numFmtId="43" fontId="8" fillId="0" borderId="2" xfId="1" applyFont="1" applyFill="1" applyBorder="1" applyAlignment="1" applyProtection="1">
      <alignment horizontal="center" vertical="center"/>
    </xf>
    <xf numFmtId="177" fontId="8" fillId="2" borderId="2" xfId="50" applyNumberFormat="1" applyFont="1" applyFill="1" applyBorder="1" applyAlignment="1" applyProtection="1">
      <alignment horizontal="center" vertical="center" wrapText="1" shrinkToFit="1"/>
    </xf>
    <xf numFmtId="49" fontId="8" fillId="2" borderId="2" xfId="50" applyNumberFormat="1" applyFont="1" applyFill="1" applyBorder="1" applyAlignment="1" applyProtection="1">
      <alignment horizontal="center" vertical="center" wrapText="1" shrinkToFit="1"/>
    </xf>
    <xf numFmtId="177" fontId="9" fillId="2" borderId="2" xfId="50" applyNumberFormat="1" applyFont="1" applyFill="1" applyBorder="1" applyAlignment="1" applyProtection="1">
      <alignment vertical="center" shrinkToFit="1"/>
    </xf>
    <xf numFmtId="179" fontId="9" fillId="2" borderId="2" xfId="49" applyNumberFormat="1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 shrinkToFit="1"/>
    </xf>
    <xf numFmtId="49" fontId="9" fillId="2" borderId="2" xfId="50" applyNumberFormat="1" applyFont="1" applyFill="1" applyBorder="1" applyAlignment="1" applyProtection="1">
      <alignment horizontal="center" vertical="center" wrapText="1" shrinkToFit="1"/>
    </xf>
    <xf numFmtId="178" fontId="8" fillId="0" borderId="2" xfId="0" applyNumberFormat="1" applyFont="1" applyFill="1" applyBorder="1" applyAlignment="1">
      <alignment horizontal="center" vertical="center"/>
    </xf>
    <xf numFmtId="177" fontId="9" fillId="2" borderId="3" xfId="50" applyNumberFormat="1" applyFont="1" applyFill="1" applyBorder="1" applyAlignment="1" applyProtection="1">
      <alignment horizontal="right" vertical="center" shrinkToFit="1"/>
    </xf>
    <xf numFmtId="180" fontId="10" fillId="0" borderId="2" xfId="0" applyNumberFormat="1" applyFont="1" applyFill="1" applyBorder="1" applyAlignment="1">
      <alignment horizontal="right" vertical="center"/>
    </xf>
    <xf numFmtId="177" fontId="9" fillId="2" borderId="2" xfId="50" applyNumberFormat="1" applyFont="1" applyFill="1" applyBorder="1" applyAlignment="1" applyProtection="1">
      <alignment horizontal="left" vertical="center" wrapText="1" shrinkToFit="1"/>
    </xf>
    <xf numFmtId="43" fontId="5" fillId="2" borderId="2" xfId="1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81" fontId="11" fillId="2" borderId="4" xfId="50" applyNumberFormat="1" applyFont="1" applyFill="1" applyBorder="1" applyAlignment="1" applyProtection="1">
      <alignment horizontal="center" vertical="center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9" xfId="50" applyFont="1" applyFill="1" applyBorder="1" applyAlignment="1" applyProtection="1">
      <alignment horizontal="center" vertical="center" wrapText="1"/>
    </xf>
    <xf numFmtId="0" fontId="11" fillId="2" borderId="10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0" fontId="1" fillId="0" borderId="2" xfId="0" applyNumberFormat="1" applyFont="1" applyBorder="1">
      <alignment vertical="center"/>
    </xf>
    <xf numFmtId="0" fontId="1" fillId="2" borderId="2" xfId="50" applyFont="1" applyFill="1" applyBorder="1" applyAlignment="1" applyProtection="1">
      <alignment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0" fontId="9" fillId="2" borderId="2" xfId="50" applyFont="1" applyFill="1" applyBorder="1" applyAlignment="1" applyProtection="1">
      <alignment vertical="center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182" fontId="9" fillId="2" borderId="2" xfId="50" applyNumberFormat="1" applyFont="1" applyFill="1" applyBorder="1" applyAlignment="1" applyProtection="1">
      <alignment vertical="center" shrinkToFit="1"/>
    </xf>
    <xf numFmtId="177" fontId="9" fillId="2" borderId="2" xfId="50" applyNumberFormat="1" applyFont="1" applyFill="1" applyBorder="1" applyAlignment="1" applyProtection="1">
      <alignment vertical="center" wrapText="1"/>
    </xf>
    <xf numFmtId="10" fontId="9" fillId="0" borderId="2" xfId="0" applyNumberFormat="1" applyFont="1" applyBorder="1" applyAlignment="1">
      <alignment vertical="center" wrapText="1"/>
    </xf>
    <xf numFmtId="10" fontId="9" fillId="0" borderId="2" xfId="0" applyNumberFormat="1" applyFont="1" applyBorder="1">
      <alignment vertical="center"/>
    </xf>
    <xf numFmtId="0" fontId="11" fillId="2" borderId="1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3" xfId="50" applyFont="1" applyFill="1" applyBorder="1" applyAlignment="1" applyProtection="1">
      <alignment horizontal="center" vertical="center" wrapText="1"/>
    </xf>
    <xf numFmtId="0" fontId="11" fillId="2" borderId="4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horizontal="center" vertical="center" wrapText="1"/>
    </xf>
    <xf numFmtId="180" fontId="1" fillId="2" borderId="2" xfId="0" applyNumberFormat="1" applyFont="1" applyFill="1" applyBorder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43" fontId="7" fillId="0" borderId="2" xfId="1" applyFill="1" applyBorder="1" applyAlignment="1">
      <alignment vertical="center"/>
      <protection locked="0"/>
    </xf>
    <xf numFmtId="43" fontId="0" fillId="0" borderId="2" xfId="1" applyFont="1" applyFill="1" applyBorder="1" applyAlignment="1">
      <alignment vertical="center"/>
      <protection locked="0"/>
    </xf>
    <xf numFmtId="43" fontId="8" fillId="0" borderId="2" xfId="1" applyFont="1" applyFill="1" applyBorder="1" applyAlignment="1">
      <alignment vertical="center"/>
      <protection locked="0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80" fontId="9" fillId="2" borderId="2" xfId="0" applyNumberFormat="1" applyFont="1" applyFill="1" applyBorder="1" applyAlignment="1">
      <alignment horizontal="center" vertical="center"/>
    </xf>
    <xf numFmtId="180" fontId="9" fillId="2" borderId="2" xfId="0" applyNumberFormat="1" applyFont="1" applyFill="1" applyBorder="1">
      <alignment vertical="center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43" fontId="13" fillId="0" borderId="0" xfId="1" applyFont="1" applyFill="1" applyAlignment="1" applyProtection="1">
      <alignment horizontal="center"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43" fontId="13" fillId="0" borderId="0" xfId="1" applyFont="1" applyFill="1" applyAlignment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137160</xdr:colOff>
      <xdr:row>21</xdr:row>
      <xdr:rowOff>140335</xdr:rowOff>
    </xdr:from>
    <xdr:to>
      <xdr:col>5</xdr:col>
      <xdr:colOff>1393190</xdr:colOff>
      <xdr:row>43</xdr:row>
      <xdr:rowOff>140970</xdr:rowOff>
    </xdr:to>
    <xdr:pic>
      <xdr:nvPicPr>
        <xdr:cNvPr id="2" name="图片 1" descr="~`PB7D8I~BCUH86G3A(O7R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" y="8983345"/>
          <a:ext cx="6804660" cy="3772535"/>
        </a:xfrm>
        <a:prstGeom prst="rect">
          <a:avLst/>
        </a:prstGeom>
      </xdr:spPr>
    </xdr:pic>
    <xdr:clientData/>
  </xdr:twoCellAnchor>
  <xdr:twoCellAnchor editAs="oneCell">
    <xdr:from>
      <xdr:col>9</xdr:col>
      <xdr:colOff>243840</xdr:colOff>
      <xdr:row>10</xdr:row>
      <xdr:rowOff>784860</xdr:rowOff>
    </xdr:from>
    <xdr:to>
      <xdr:col>11</xdr:col>
      <xdr:colOff>575310</xdr:colOff>
      <xdr:row>11</xdr:row>
      <xdr:rowOff>478790</xdr:rowOff>
    </xdr:to>
    <xdr:pic>
      <xdr:nvPicPr>
        <xdr:cNvPr id="3" name="图片 2" descr="9GO)G`}(V95BVEE}P@Q[_}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74885" y="4080510"/>
          <a:ext cx="1804670" cy="478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243840</xdr:colOff>
      <xdr:row>10</xdr:row>
      <xdr:rowOff>723900</xdr:rowOff>
    </xdr:from>
    <xdr:to>
      <xdr:col>11</xdr:col>
      <xdr:colOff>575310</xdr:colOff>
      <xdr:row>12</xdr:row>
      <xdr:rowOff>8890</xdr:rowOff>
    </xdr:to>
    <xdr:pic>
      <xdr:nvPicPr>
        <xdr:cNvPr id="3" name="图片 2" descr="9GO)G`}(V95BVEE}P@Q[_}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74885" y="3826510"/>
          <a:ext cx="1804670" cy="4787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26</xdr:row>
      <xdr:rowOff>85725</xdr:rowOff>
    </xdr:from>
    <xdr:to>
      <xdr:col>6</xdr:col>
      <xdr:colOff>866775</xdr:colOff>
      <xdr:row>56</xdr:row>
      <xdr:rowOff>9525</xdr:rowOff>
    </xdr:to>
    <xdr:pic>
      <xdr:nvPicPr>
        <xdr:cNvPr id="4" name="图片 3" descr="c72b65f30c9a3565e62a85ff6401f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0859135"/>
          <a:ext cx="8007985" cy="50673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18</xdr:row>
      <xdr:rowOff>85725</xdr:rowOff>
    </xdr:from>
    <xdr:to>
      <xdr:col>9</xdr:col>
      <xdr:colOff>728980</xdr:colOff>
      <xdr:row>19</xdr:row>
      <xdr:rowOff>469900</xdr:rowOff>
    </xdr:to>
    <xdr:pic>
      <xdr:nvPicPr>
        <xdr:cNvPr id="5" name="图片 4" descr="f1e3eeaabe1c23b8ebf5ae86a01d7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27595" y="7176135"/>
          <a:ext cx="293243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topLeftCell="A7" workbookViewId="0">
      <selection activeCell="A5" sqref="$A1:$XFD1048576"/>
    </sheetView>
  </sheetViews>
  <sheetFormatPr defaultColWidth="9" defaultRowHeight="13.5"/>
  <cols>
    <col min="1" max="1" width="3.225" style="1" customWidth="1"/>
    <col min="2" max="2" width="14.675" style="2" customWidth="1"/>
    <col min="3" max="3" width="14.8916666666667" style="1" customWidth="1"/>
    <col min="4" max="4" width="14.275" style="1" customWidth="1"/>
    <col min="5" max="5" width="25.75" style="3" customWidth="1"/>
    <col min="6" max="6" width="20.9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7.3333333333333" style="1" customWidth="1"/>
    <col min="17" max="17" width="14.8" style="1" customWidth="1"/>
    <col min="18" max="18" width="14.5333333333333" style="1" customWidth="1"/>
    <col min="19" max="19" width="16.225" style="3" customWidth="1"/>
    <col min="20" max="20" width="15.4416666666667" style="1" customWidth="1"/>
    <col min="21" max="16361" width="9" style="1" customWidth="1"/>
  </cols>
  <sheetData>
    <row r="1" ht="24.9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7"/>
      <c r="J2" s="6" t="s">
        <v>4</v>
      </c>
      <c r="K2" s="6"/>
      <c r="L2" s="6"/>
      <c r="M2" s="6"/>
      <c r="N2" s="63" t="s">
        <v>5</v>
      </c>
      <c r="O2" s="63"/>
      <c r="P2" s="64">
        <v>11668</v>
      </c>
      <c r="Q2" s="68" t="s">
        <v>6</v>
      </c>
      <c r="R2" s="68"/>
      <c r="S2" s="93"/>
      <c r="T2" s="93"/>
    </row>
    <row r="3" ht="27.9" customHeight="1" spans="1:20">
      <c r="A3" s="5" t="s">
        <v>7</v>
      </c>
      <c r="B3" s="5"/>
      <c r="C3" s="8">
        <v>3039728</v>
      </c>
      <c r="D3" s="8"/>
      <c r="E3" s="8"/>
      <c r="F3" s="9" t="s">
        <v>8</v>
      </c>
      <c r="G3" s="10">
        <v>43689</v>
      </c>
      <c r="H3" s="5" t="s">
        <v>9</v>
      </c>
      <c r="I3" s="5"/>
      <c r="J3" s="38"/>
      <c r="K3" s="38"/>
      <c r="L3" s="38"/>
      <c r="M3" s="38"/>
      <c r="N3" s="5" t="s">
        <v>10</v>
      </c>
      <c r="O3" s="5"/>
      <c r="P3" s="38" t="s">
        <v>11</v>
      </c>
      <c r="Q3" s="94" t="s">
        <v>12</v>
      </c>
      <c r="R3" s="94"/>
      <c r="S3" s="95" t="s">
        <v>13</v>
      </c>
      <c r="T3" s="95"/>
    </row>
    <row r="4" ht="27.9" customHeight="1" spans="1:20">
      <c r="A4" s="5" t="s">
        <v>14</v>
      </c>
      <c r="B4" s="5"/>
      <c r="C4" s="8">
        <v>2870602</v>
      </c>
      <c r="D4" s="8"/>
      <c r="E4" s="8"/>
      <c r="F4" s="9" t="s">
        <v>15</v>
      </c>
      <c r="G4" s="11"/>
      <c r="H4" s="5" t="s">
        <v>16</v>
      </c>
      <c r="I4" s="5"/>
      <c r="J4" s="38"/>
      <c r="K4" s="38"/>
      <c r="L4" s="38"/>
      <c r="M4" s="38"/>
      <c r="N4" s="5" t="s">
        <v>17</v>
      </c>
      <c r="O4" s="5"/>
      <c r="P4" s="65" t="s">
        <v>18</v>
      </c>
      <c r="Q4" s="9" t="s">
        <v>19</v>
      </c>
      <c r="R4" s="65" t="s">
        <v>20</v>
      </c>
      <c r="S4" s="96" t="s">
        <v>21</v>
      </c>
      <c r="T4" s="97" t="s">
        <v>18</v>
      </c>
    </row>
    <row r="5" ht="27.9" customHeight="1" spans="1:20">
      <c r="A5" s="5" t="s">
        <v>22</v>
      </c>
      <c r="B5" s="12" t="s">
        <v>23</v>
      </c>
      <c r="C5" s="13"/>
      <c r="D5" s="13"/>
      <c r="E5" s="13"/>
      <c r="F5" s="14"/>
      <c r="G5" s="15" t="s">
        <v>24</v>
      </c>
      <c r="H5" s="12" t="s">
        <v>23</v>
      </c>
      <c r="I5" s="13"/>
      <c r="J5" s="14"/>
      <c r="K5" s="15" t="s">
        <v>25</v>
      </c>
      <c r="L5" s="12" t="s">
        <v>26</v>
      </c>
      <c r="M5" s="14"/>
      <c r="N5" s="12" t="s">
        <v>27</v>
      </c>
      <c r="O5" s="14"/>
      <c r="P5" s="66" t="s">
        <v>28</v>
      </c>
      <c r="Q5" s="98"/>
      <c r="R5" s="98"/>
      <c r="S5" s="96" t="s">
        <v>29</v>
      </c>
      <c r="T5" s="99" t="s">
        <v>30</v>
      </c>
    </row>
    <row r="6" ht="27.9" customHeight="1" spans="1:20">
      <c r="A6" s="5"/>
      <c r="B6" s="16" t="s">
        <v>31</v>
      </c>
      <c r="C6" s="17"/>
      <c r="D6" s="17"/>
      <c r="E6" s="17"/>
      <c r="F6" s="18"/>
      <c r="G6" s="5"/>
      <c r="H6" s="16" t="s">
        <v>32</v>
      </c>
      <c r="I6" s="17"/>
      <c r="J6" s="18"/>
      <c r="K6" s="5" t="s">
        <v>33</v>
      </c>
      <c r="L6" s="16" t="s">
        <v>34</v>
      </c>
      <c r="M6" s="18"/>
      <c r="N6" s="16" t="s">
        <v>35</v>
      </c>
      <c r="O6" s="18"/>
      <c r="P6" s="67" t="s">
        <v>36</v>
      </c>
      <c r="Q6" s="100"/>
      <c r="R6" s="100"/>
      <c r="S6" s="96"/>
      <c r="T6" s="99"/>
    </row>
    <row r="7" ht="27.9" customHeight="1" spans="1:20">
      <c r="A7" s="5"/>
      <c r="B7" s="19" t="s">
        <v>37</v>
      </c>
      <c r="C7" s="5" t="s">
        <v>38</v>
      </c>
      <c r="D7" s="5" t="s">
        <v>39</v>
      </c>
      <c r="E7" s="9" t="s">
        <v>40</v>
      </c>
      <c r="F7" s="9" t="s">
        <v>41</v>
      </c>
      <c r="G7" s="19" t="s">
        <v>42</v>
      </c>
      <c r="H7" s="5" t="s">
        <v>43</v>
      </c>
      <c r="I7" s="9" t="s">
        <v>44</v>
      </c>
      <c r="J7" s="9" t="s">
        <v>45</v>
      </c>
      <c r="K7" s="68" t="s">
        <v>44</v>
      </c>
      <c r="L7" s="9" t="s">
        <v>44</v>
      </c>
      <c r="M7" s="5" t="s">
        <v>45</v>
      </c>
      <c r="N7" s="5" t="s">
        <v>44</v>
      </c>
      <c r="O7" s="5" t="s">
        <v>45</v>
      </c>
      <c r="P7" s="9" t="s">
        <v>46</v>
      </c>
      <c r="Q7" s="9" t="s">
        <v>47</v>
      </c>
      <c r="R7" s="9" t="s">
        <v>48</v>
      </c>
      <c r="S7" s="96"/>
      <c r="T7" s="99"/>
    </row>
    <row r="8" ht="24" customHeight="1" spans="1:20">
      <c r="A8" s="114">
        <v>1</v>
      </c>
      <c r="B8" s="21">
        <v>43713</v>
      </c>
      <c r="C8" s="22"/>
      <c r="D8" s="23">
        <v>19609</v>
      </c>
      <c r="E8" s="24" t="s">
        <v>49</v>
      </c>
      <c r="F8" s="25" t="s">
        <v>50</v>
      </c>
      <c r="G8" s="26"/>
      <c r="H8" s="27"/>
      <c r="I8" s="69"/>
      <c r="J8" s="70"/>
      <c r="K8" s="71"/>
      <c r="L8" s="69"/>
      <c r="M8" s="65"/>
      <c r="N8" s="72"/>
      <c r="O8" s="9"/>
      <c r="P8" s="73"/>
      <c r="Q8" s="9"/>
      <c r="R8" s="65"/>
      <c r="S8" s="101"/>
      <c r="T8" s="102"/>
    </row>
    <row r="9" ht="24" customHeight="1" spans="1:20">
      <c r="A9" s="115"/>
      <c r="B9" s="29">
        <v>43713</v>
      </c>
      <c r="C9" s="30"/>
      <c r="D9" s="30"/>
      <c r="E9" s="24" t="s">
        <v>51</v>
      </c>
      <c r="F9" s="24" t="s">
        <v>52</v>
      </c>
      <c r="G9" s="26"/>
      <c r="H9" s="27"/>
      <c r="I9" s="69"/>
      <c r="J9" s="70"/>
      <c r="K9" s="74"/>
      <c r="L9" s="69"/>
      <c r="M9" s="65"/>
      <c r="N9" s="75"/>
      <c r="O9" s="76"/>
      <c r="P9" s="73" t="s">
        <v>53</v>
      </c>
      <c r="Q9" s="9"/>
      <c r="R9" s="65"/>
      <c r="S9" s="103">
        <v>3040</v>
      </c>
      <c r="T9" s="71"/>
    </row>
    <row r="10" ht="24" customHeight="1" spans="1:20">
      <c r="A10" s="116"/>
      <c r="B10" s="29">
        <v>43713</v>
      </c>
      <c r="C10" s="32"/>
      <c r="D10" s="33"/>
      <c r="E10" s="24" t="s">
        <v>54</v>
      </c>
      <c r="F10" s="25" t="s">
        <v>55</v>
      </c>
      <c r="G10" s="26"/>
      <c r="H10" s="27"/>
      <c r="I10" s="69"/>
      <c r="J10" s="70"/>
      <c r="K10" s="74"/>
      <c r="L10" s="69"/>
      <c r="M10" s="65"/>
      <c r="N10" s="75"/>
      <c r="O10" s="76"/>
      <c r="P10" s="73" t="s">
        <v>56</v>
      </c>
      <c r="Q10" s="9"/>
      <c r="R10" s="65"/>
      <c r="S10" s="103">
        <v>16569</v>
      </c>
      <c r="T10" s="71"/>
    </row>
    <row r="11" ht="57" customHeight="1" spans="1:20">
      <c r="A11" s="48">
        <v>2</v>
      </c>
      <c r="B11" s="41">
        <v>43847</v>
      </c>
      <c r="C11" s="43">
        <v>300000</v>
      </c>
      <c r="D11" s="43"/>
      <c r="E11" s="49" t="s">
        <v>57</v>
      </c>
      <c r="F11" s="50" t="s">
        <v>58</v>
      </c>
      <c r="G11" s="46"/>
      <c r="H11" s="47">
        <v>0.05</v>
      </c>
      <c r="I11" s="78">
        <f>C3*H11</f>
        <v>151986.4</v>
      </c>
      <c r="J11" s="54"/>
      <c r="K11" s="79">
        <v>38067</v>
      </c>
      <c r="L11" s="78">
        <v>8000</v>
      </c>
      <c r="M11" s="80" t="s">
        <v>59</v>
      </c>
      <c r="N11" s="81"/>
      <c r="O11" s="82"/>
      <c r="P11" s="83" t="s">
        <v>60</v>
      </c>
      <c r="Q11" s="80">
        <v>363490</v>
      </c>
      <c r="R11" s="80">
        <v>363490</v>
      </c>
      <c r="S11" s="105">
        <v>363490</v>
      </c>
      <c r="T11" s="71"/>
    </row>
    <row r="12" ht="43" customHeight="1" spans="1:20">
      <c r="A12" s="48"/>
      <c r="B12" s="41">
        <v>43850</v>
      </c>
      <c r="C12" s="42">
        <v>1000000</v>
      </c>
      <c r="D12" s="43"/>
      <c r="E12" s="49" t="s">
        <v>57</v>
      </c>
      <c r="F12" s="50" t="s">
        <v>58</v>
      </c>
      <c r="G12" s="46"/>
      <c r="H12" s="47"/>
      <c r="I12" s="78"/>
      <c r="J12" s="54"/>
      <c r="K12" s="79"/>
      <c r="L12" s="78"/>
      <c r="M12" s="80"/>
      <c r="N12" s="81"/>
      <c r="O12" s="82"/>
      <c r="P12" s="83" t="s">
        <v>61</v>
      </c>
      <c r="Q12" s="80">
        <v>70000</v>
      </c>
      <c r="R12" s="80">
        <v>70000</v>
      </c>
      <c r="S12" s="105">
        <v>70000</v>
      </c>
      <c r="T12" s="71"/>
    </row>
    <row r="13" ht="46" customHeight="1" spans="1:20">
      <c r="A13" s="48"/>
      <c r="B13" s="41">
        <v>43850</v>
      </c>
      <c r="C13" s="42">
        <v>1000000</v>
      </c>
      <c r="D13" s="43"/>
      <c r="E13" s="49" t="s">
        <v>57</v>
      </c>
      <c r="F13" s="50" t="s">
        <v>58</v>
      </c>
      <c r="G13" s="46"/>
      <c r="H13" s="47"/>
      <c r="I13" s="78"/>
      <c r="J13" s="54"/>
      <c r="K13" s="79"/>
      <c r="L13" s="78">
        <v>600</v>
      </c>
      <c r="M13" s="80" t="s">
        <v>62</v>
      </c>
      <c r="N13" s="81"/>
      <c r="O13" s="82"/>
      <c r="P13" s="83" t="s">
        <v>63</v>
      </c>
      <c r="Q13" s="80">
        <v>200250</v>
      </c>
      <c r="R13" s="80">
        <v>200250</v>
      </c>
      <c r="S13" s="105">
        <v>200250</v>
      </c>
      <c r="T13" s="71"/>
    </row>
    <row r="14" ht="45" customHeight="1" spans="1:20">
      <c r="A14" s="48"/>
      <c r="B14" s="41"/>
      <c r="C14" s="42"/>
      <c r="D14" s="43"/>
      <c r="E14" s="49"/>
      <c r="F14" s="50"/>
      <c r="G14" s="46"/>
      <c r="H14" s="47"/>
      <c r="I14" s="78"/>
      <c r="J14" s="54"/>
      <c r="K14" s="79"/>
      <c r="L14" s="78"/>
      <c r="M14" s="80"/>
      <c r="N14" s="81"/>
      <c r="O14" s="82"/>
      <c r="P14" s="83" t="s">
        <v>64</v>
      </c>
      <c r="Q14" s="80">
        <v>50028</v>
      </c>
      <c r="R14" s="80">
        <v>50028</v>
      </c>
      <c r="S14" s="105">
        <v>50028</v>
      </c>
      <c r="T14" s="71"/>
    </row>
    <row r="15" ht="42" customHeight="1" spans="1:20">
      <c r="A15" s="48"/>
      <c r="B15" s="41"/>
      <c r="C15" s="42"/>
      <c r="D15" s="43"/>
      <c r="E15" s="49"/>
      <c r="F15" s="50"/>
      <c r="G15" s="46"/>
      <c r="H15" s="47"/>
      <c r="I15" s="78"/>
      <c r="J15" s="54"/>
      <c r="K15" s="79"/>
      <c r="L15" s="78"/>
      <c r="M15" s="80"/>
      <c r="N15" s="81"/>
      <c r="O15" s="82"/>
      <c r="P15" s="83" t="s">
        <v>65</v>
      </c>
      <c r="Q15" s="80">
        <v>529209</v>
      </c>
      <c r="R15" s="80">
        <v>520000</v>
      </c>
      <c r="S15" s="105">
        <v>520000</v>
      </c>
      <c r="T15" s="71"/>
    </row>
    <row r="16" ht="41" customHeight="1" spans="1:20">
      <c r="A16" s="48"/>
      <c r="B16" s="41"/>
      <c r="C16" s="42"/>
      <c r="D16" s="43"/>
      <c r="E16" s="49"/>
      <c r="F16" s="50"/>
      <c r="G16" s="46"/>
      <c r="H16" s="47"/>
      <c r="I16" s="78"/>
      <c r="J16" s="54"/>
      <c r="K16" s="79"/>
      <c r="L16" s="78"/>
      <c r="M16" s="80"/>
      <c r="N16" s="81"/>
      <c r="O16" s="82"/>
      <c r="P16" s="83" t="s">
        <v>66</v>
      </c>
      <c r="Q16" s="80">
        <v>650000</v>
      </c>
      <c r="R16" s="80">
        <v>500000</v>
      </c>
      <c r="S16" s="105">
        <v>500000</v>
      </c>
      <c r="T16" s="71"/>
    </row>
    <row r="17" ht="44" customHeight="1" spans="1:20">
      <c r="A17" s="48"/>
      <c r="B17" s="41"/>
      <c r="C17" s="42"/>
      <c r="D17" s="43"/>
      <c r="E17" s="49"/>
      <c r="F17" s="50"/>
      <c r="G17" s="46"/>
      <c r="H17" s="47"/>
      <c r="I17" s="78"/>
      <c r="J17" s="54"/>
      <c r="K17" s="79"/>
      <c r="L17" s="78"/>
      <c r="M17" s="80"/>
      <c r="N17" s="81"/>
      <c r="O17" s="82"/>
      <c r="P17" s="83" t="s">
        <v>67</v>
      </c>
      <c r="Q17" s="80">
        <v>524440</v>
      </c>
      <c r="R17" s="80">
        <v>524440</v>
      </c>
      <c r="S17" s="105">
        <v>397578.6</v>
      </c>
      <c r="T17" s="71"/>
    </row>
    <row r="18" ht="24" customHeight="1" spans="1:20">
      <c r="A18" s="48"/>
      <c r="B18" s="51"/>
      <c r="C18" s="52"/>
      <c r="D18" s="53"/>
      <c r="E18" s="44"/>
      <c r="F18" s="50"/>
      <c r="G18" s="54"/>
      <c r="H18" s="47"/>
      <c r="I18" s="78"/>
      <c r="J18" s="54"/>
      <c r="K18" s="79"/>
      <c r="L18" s="78"/>
      <c r="M18" s="80"/>
      <c r="N18" s="81"/>
      <c r="O18" s="82"/>
      <c r="P18" s="84"/>
      <c r="Q18" s="106"/>
      <c r="R18" s="107"/>
      <c r="S18" s="108"/>
      <c r="T18" s="71"/>
    </row>
    <row r="19" ht="30" customHeight="1" spans="1:20">
      <c r="A19" s="5" t="s">
        <v>68</v>
      </c>
      <c r="B19" s="5"/>
      <c r="C19" s="55">
        <f>SUM(C8:C18)</f>
        <v>2300000</v>
      </c>
      <c r="D19" s="55">
        <f>SUM(D8:D18)</f>
        <v>19609</v>
      </c>
      <c r="E19" s="56" t="s">
        <v>69</v>
      </c>
      <c r="F19" s="56" t="s">
        <v>69</v>
      </c>
      <c r="G19" s="56" t="s">
        <v>69</v>
      </c>
      <c r="H19" s="56" t="s">
        <v>69</v>
      </c>
      <c r="I19" s="56">
        <f>SUM(I8:I18)</f>
        <v>151986.4</v>
      </c>
      <c r="J19" s="56" t="s">
        <v>69</v>
      </c>
      <c r="K19" s="56">
        <f>SUM(K8:K18)</f>
        <v>38067</v>
      </c>
      <c r="L19" s="56">
        <f>SUM(L8:L18)</f>
        <v>8600</v>
      </c>
      <c r="M19" s="56" t="s">
        <v>69</v>
      </c>
      <c r="N19" s="56">
        <f>SUM(N8:N18)</f>
        <v>0</v>
      </c>
      <c r="O19" s="56" t="s">
        <v>69</v>
      </c>
      <c r="P19" s="56" t="s">
        <v>69</v>
      </c>
      <c r="Q19" s="109">
        <f>SUM(Q8:Q18)</f>
        <v>2387417</v>
      </c>
      <c r="R19" s="109">
        <f>SUM(R8:R18)</f>
        <v>2228208</v>
      </c>
      <c r="S19" s="117">
        <f>SUM(S8:S18)</f>
        <v>2120955.6</v>
      </c>
      <c r="T19" s="111">
        <f>C19+D19-S19-I19-K19-L19-N19</f>
        <v>-8.73114913702011e-11</v>
      </c>
    </row>
    <row r="20" ht="30" customHeight="1" spans="1:20">
      <c r="A20" s="57" t="s">
        <v>70</v>
      </c>
      <c r="B20" s="57"/>
      <c r="C20" s="57" t="s">
        <v>71</v>
      </c>
      <c r="D20" s="57"/>
      <c r="E20" s="57"/>
      <c r="F20" s="58">
        <f>N20</f>
        <v>2101346.6</v>
      </c>
      <c r="G20" s="59"/>
      <c r="H20" s="60" t="s">
        <v>72</v>
      </c>
      <c r="I20" s="85"/>
      <c r="J20" s="85"/>
      <c r="K20" s="85"/>
      <c r="L20" s="86"/>
      <c r="M20" s="57" t="s">
        <v>73</v>
      </c>
      <c r="N20" s="87">
        <v>2101346.6</v>
      </c>
      <c r="O20" s="88"/>
      <c r="P20" s="88"/>
      <c r="Q20" s="88"/>
      <c r="R20" s="88"/>
      <c r="S20" s="88"/>
      <c r="T20" s="112"/>
    </row>
    <row r="21" ht="30" customHeight="1" spans="1:20">
      <c r="A21" s="57"/>
      <c r="B21" s="57"/>
      <c r="C21" s="57" t="s">
        <v>74</v>
      </c>
      <c r="D21" s="57"/>
      <c r="E21" s="57"/>
      <c r="F21" s="58">
        <v>0</v>
      </c>
      <c r="G21" s="59"/>
      <c r="H21" s="61"/>
      <c r="I21" s="89"/>
      <c r="J21" s="89"/>
      <c r="K21" s="89"/>
      <c r="L21" s="90"/>
      <c r="M21" s="57" t="s">
        <v>75</v>
      </c>
      <c r="N21" s="91" t="s">
        <v>76</v>
      </c>
      <c r="O21" s="92"/>
      <c r="P21" s="92"/>
      <c r="Q21" s="92"/>
      <c r="R21" s="92"/>
      <c r="S21" s="92"/>
      <c r="T21" s="113"/>
    </row>
    <row r="27" spans="2:2">
      <c r="B27" s="62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9:B19"/>
    <mergeCell ref="C20:E20"/>
    <mergeCell ref="F20:G20"/>
    <mergeCell ref="N20:T20"/>
    <mergeCell ref="C21:E21"/>
    <mergeCell ref="F21:G21"/>
    <mergeCell ref="N21:T21"/>
    <mergeCell ref="A5:A7"/>
    <mergeCell ref="A8:A10"/>
    <mergeCell ref="S5:S7"/>
    <mergeCell ref="T5:T7"/>
    <mergeCell ref="H20:L21"/>
    <mergeCell ref="A20:B21"/>
  </mergeCells>
  <printOptions horizontalCentered="1" verticalCentered="1"/>
  <pageMargins left="0" right="0" top="0" bottom="0" header="0" footer="0"/>
  <pageSetup paperSize="9" scale="90" orientation="landscape"/>
  <headerFooter/>
  <ignoredErrors>
    <ignoredError sqref="S19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selection activeCell="J4" sqref="J4:M4"/>
    </sheetView>
  </sheetViews>
  <sheetFormatPr defaultColWidth="9" defaultRowHeight="13.5"/>
  <cols>
    <col min="1" max="1" width="3.225" style="1" customWidth="1"/>
    <col min="2" max="2" width="14.675" style="2" customWidth="1"/>
    <col min="3" max="3" width="14.8916666666667" style="1" customWidth="1"/>
    <col min="4" max="4" width="14.275" style="1" customWidth="1"/>
    <col min="5" max="5" width="25.75" style="3" customWidth="1"/>
    <col min="6" max="6" width="20.9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7.3333333333333" style="1" customWidth="1"/>
    <col min="17" max="17" width="14.8" style="1" customWidth="1"/>
    <col min="18" max="18" width="14.5333333333333" style="1" customWidth="1"/>
    <col min="19" max="19" width="16.225" style="3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7"/>
      <c r="J2" s="6" t="s">
        <v>4</v>
      </c>
      <c r="K2" s="6"/>
      <c r="L2" s="6"/>
      <c r="M2" s="6"/>
      <c r="N2" s="63" t="s">
        <v>5</v>
      </c>
      <c r="O2" s="63"/>
      <c r="P2" s="64">
        <v>11668</v>
      </c>
      <c r="Q2" s="68" t="s">
        <v>6</v>
      </c>
      <c r="R2" s="68"/>
      <c r="S2" s="93"/>
      <c r="T2" s="93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5" t="s">
        <v>7</v>
      </c>
      <c r="B3" s="5"/>
      <c r="C3" s="8">
        <v>3039728</v>
      </c>
      <c r="D3" s="8"/>
      <c r="E3" s="8"/>
      <c r="F3" s="9" t="s">
        <v>8</v>
      </c>
      <c r="G3" s="10">
        <v>43689</v>
      </c>
      <c r="H3" s="5" t="s">
        <v>9</v>
      </c>
      <c r="I3" s="5"/>
      <c r="J3" s="38" t="s">
        <v>77</v>
      </c>
      <c r="K3" s="38"/>
      <c r="L3" s="38"/>
      <c r="M3" s="38"/>
      <c r="N3" s="5" t="s">
        <v>10</v>
      </c>
      <c r="O3" s="5"/>
      <c r="P3" s="38" t="s">
        <v>11</v>
      </c>
      <c r="Q3" s="94" t="s">
        <v>12</v>
      </c>
      <c r="R3" s="94"/>
      <c r="S3" s="95" t="s">
        <v>13</v>
      </c>
      <c r="T3" s="95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5" t="s">
        <v>14</v>
      </c>
      <c r="B4" s="5"/>
      <c r="C4" s="8">
        <v>2870602</v>
      </c>
      <c r="D4" s="8"/>
      <c r="E4" s="8"/>
      <c r="F4" s="9" t="s">
        <v>15</v>
      </c>
      <c r="G4" s="11"/>
      <c r="H4" s="5" t="s">
        <v>16</v>
      </c>
      <c r="I4" s="5"/>
      <c r="J4" s="38"/>
      <c r="K4" s="38"/>
      <c r="L4" s="38"/>
      <c r="M4" s="38"/>
      <c r="N4" s="5" t="s">
        <v>17</v>
      </c>
      <c r="O4" s="5"/>
      <c r="P4" s="65" t="s">
        <v>18</v>
      </c>
      <c r="Q4" s="9" t="s">
        <v>19</v>
      </c>
      <c r="R4" s="65" t="s">
        <v>20</v>
      </c>
      <c r="S4" s="96" t="s">
        <v>21</v>
      </c>
      <c r="T4" s="97" t="s">
        <v>18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5" t="s">
        <v>22</v>
      </c>
      <c r="B5" s="12" t="s">
        <v>23</v>
      </c>
      <c r="C5" s="13"/>
      <c r="D5" s="13"/>
      <c r="E5" s="13"/>
      <c r="F5" s="14"/>
      <c r="G5" s="15" t="s">
        <v>24</v>
      </c>
      <c r="H5" s="12" t="s">
        <v>23</v>
      </c>
      <c r="I5" s="13"/>
      <c r="J5" s="14"/>
      <c r="K5" s="15" t="s">
        <v>25</v>
      </c>
      <c r="L5" s="12" t="s">
        <v>26</v>
      </c>
      <c r="M5" s="14"/>
      <c r="N5" s="12" t="s">
        <v>27</v>
      </c>
      <c r="O5" s="14"/>
      <c r="P5" s="66" t="s">
        <v>28</v>
      </c>
      <c r="Q5" s="98"/>
      <c r="R5" s="98"/>
      <c r="S5" s="96" t="s">
        <v>29</v>
      </c>
      <c r="T5" s="99" t="s">
        <v>30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5"/>
      <c r="B6" s="16" t="s">
        <v>31</v>
      </c>
      <c r="C6" s="17"/>
      <c r="D6" s="17"/>
      <c r="E6" s="17"/>
      <c r="F6" s="18"/>
      <c r="G6" s="5"/>
      <c r="H6" s="16" t="s">
        <v>32</v>
      </c>
      <c r="I6" s="17"/>
      <c r="J6" s="18"/>
      <c r="K6" s="5" t="s">
        <v>33</v>
      </c>
      <c r="L6" s="16" t="s">
        <v>34</v>
      </c>
      <c r="M6" s="18"/>
      <c r="N6" s="16" t="s">
        <v>35</v>
      </c>
      <c r="O6" s="18"/>
      <c r="P6" s="67" t="s">
        <v>36</v>
      </c>
      <c r="Q6" s="100"/>
      <c r="R6" s="100"/>
      <c r="S6" s="96"/>
      <c r="T6" s="99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5"/>
      <c r="B7" s="19" t="s">
        <v>37</v>
      </c>
      <c r="C7" s="5" t="s">
        <v>38</v>
      </c>
      <c r="D7" s="5" t="s">
        <v>39</v>
      </c>
      <c r="E7" s="9" t="s">
        <v>40</v>
      </c>
      <c r="F7" s="9" t="s">
        <v>41</v>
      </c>
      <c r="G7" s="19" t="s">
        <v>42</v>
      </c>
      <c r="H7" s="5" t="s">
        <v>43</v>
      </c>
      <c r="I7" s="9" t="s">
        <v>44</v>
      </c>
      <c r="J7" s="9" t="s">
        <v>45</v>
      </c>
      <c r="K7" s="68" t="s">
        <v>44</v>
      </c>
      <c r="L7" s="9" t="s">
        <v>44</v>
      </c>
      <c r="M7" s="5" t="s">
        <v>45</v>
      </c>
      <c r="N7" s="5" t="s">
        <v>44</v>
      </c>
      <c r="O7" s="5" t="s">
        <v>45</v>
      </c>
      <c r="P7" s="9" t="s">
        <v>46</v>
      </c>
      <c r="Q7" s="9" t="s">
        <v>47</v>
      </c>
      <c r="R7" s="9" t="s">
        <v>48</v>
      </c>
      <c r="S7" s="96"/>
      <c r="T7" s="99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24" customHeight="1" spans="1:16384">
      <c r="A8" s="20">
        <v>1</v>
      </c>
      <c r="B8" s="21">
        <v>43713</v>
      </c>
      <c r="C8" s="22"/>
      <c r="D8" s="23">
        <v>19609</v>
      </c>
      <c r="E8" s="24" t="s">
        <v>49</v>
      </c>
      <c r="F8" s="25" t="s">
        <v>50</v>
      </c>
      <c r="G8" s="26"/>
      <c r="H8" s="27"/>
      <c r="I8" s="69"/>
      <c r="J8" s="70"/>
      <c r="K8" s="71"/>
      <c r="L8" s="69"/>
      <c r="M8" s="65"/>
      <c r="N8" s="72"/>
      <c r="O8" s="9"/>
      <c r="P8" s="73"/>
      <c r="Q8" s="9"/>
      <c r="R8" s="65"/>
      <c r="S8" s="101"/>
      <c r="T8" s="102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24" customHeight="1" spans="1:16384">
      <c r="A9" s="28"/>
      <c r="B9" s="29">
        <v>43713</v>
      </c>
      <c r="C9" s="30"/>
      <c r="D9" s="30"/>
      <c r="E9" s="24" t="s">
        <v>51</v>
      </c>
      <c r="F9" s="24" t="s">
        <v>52</v>
      </c>
      <c r="G9" s="26"/>
      <c r="H9" s="27"/>
      <c r="I9" s="69"/>
      <c r="J9" s="70"/>
      <c r="K9" s="74"/>
      <c r="L9" s="69"/>
      <c r="M9" s="65"/>
      <c r="N9" s="75"/>
      <c r="O9" s="76"/>
      <c r="P9" s="73" t="s">
        <v>53</v>
      </c>
      <c r="Q9" s="9"/>
      <c r="R9" s="65"/>
      <c r="S9" s="103">
        <v>3040</v>
      </c>
      <c r="T9" s="71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24" customHeight="1" spans="1:16384">
      <c r="A10" s="31"/>
      <c r="B10" s="29">
        <v>43713</v>
      </c>
      <c r="C10" s="32"/>
      <c r="D10" s="33"/>
      <c r="E10" s="24" t="s">
        <v>54</v>
      </c>
      <c r="F10" s="25" t="s">
        <v>55</v>
      </c>
      <c r="G10" s="26"/>
      <c r="H10" s="27"/>
      <c r="I10" s="69"/>
      <c r="J10" s="70"/>
      <c r="K10" s="74"/>
      <c r="L10" s="69"/>
      <c r="M10" s="65"/>
      <c r="N10" s="75"/>
      <c r="O10" s="76"/>
      <c r="P10" s="73" t="s">
        <v>56</v>
      </c>
      <c r="Q10" s="9"/>
      <c r="R10" s="65"/>
      <c r="S10" s="103">
        <v>16569</v>
      </c>
      <c r="T10" s="71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37" customHeight="1" spans="1:16384">
      <c r="A11" s="34">
        <v>2</v>
      </c>
      <c r="B11" s="29">
        <v>43847</v>
      </c>
      <c r="C11" s="35">
        <v>300000</v>
      </c>
      <c r="D11" s="35"/>
      <c r="E11" s="36" t="s">
        <v>57</v>
      </c>
      <c r="F11" s="37" t="s">
        <v>58</v>
      </c>
      <c r="G11" s="26"/>
      <c r="H11" s="27">
        <v>0.05</v>
      </c>
      <c r="I11" s="69">
        <f>C3*H11</f>
        <v>151986.4</v>
      </c>
      <c r="J11" s="70"/>
      <c r="K11" s="74">
        <v>38067</v>
      </c>
      <c r="L11" s="69">
        <v>8000</v>
      </c>
      <c r="M11" s="65" t="s">
        <v>59</v>
      </c>
      <c r="N11" s="75"/>
      <c r="O11" s="76"/>
      <c r="P11" s="77" t="s">
        <v>60</v>
      </c>
      <c r="Q11" s="65">
        <v>363490</v>
      </c>
      <c r="R11" s="65">
        <v>363490</v>
      </c>
      <c r="S11" s="104">
        <v>363490</v>
      </c>
      <c r="T11" s="7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37" customHeight="1" spans="1:16384">
      <c r="A12" s="38"/>
      <c r="B12" s="29">
        <v>43850</v>
      </c>
      <c r="C12" s="39">
        <v>1000000</v>
      </c>
      <c r="D12" s="35"/>
      <c r="E12" s="36" t="s">
        <v>57</v>
      </c>
      <c r="F12" s="37" t="s">
        <v>58</v>
      </c>
      <c r="G12" s="26"/>
      <c r="H12" s="27"/>
      <c r="I12" s="69"/>
      <c r="J12" s="70"/>
      <c r="K12" s="74"/>
      <c r="L12" s="69"/>
      <c r="M12" s="65"/>
      <c r="N12" s="75"/>
      <c r="O12" s="76"/>
      <c r="P12" s="77" t="s">
        <v>61</v>
      </c>
      <c r="Q12" s="65">
        <v>70000</v>
      </c>
      <c r="R12" s="65">
        <v>70000</v>
      </c>
      <c r="S12" s="104">
        <v>70000</v>
      </c>
      <c r="T12" s="71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37" customHeight="1" spans="1:16384">
      <c r="A13" s="38"/>
      <c r="B13" s="29">
        <v>43850</v>
      </c>
      <c r="C13" s="39">
        <v>1000000</v>
      </c>
      <c r="D13" s="35"/>
      <c r="E13" s="36" t="s">
        <v>57</v>
      </c>
      <c r="F13" s="37" t="s">
        <v>58</v>
      </c>
      <c r="G13" s="26"/>
      <c r="H13" s="27"/>
      <c r="I13" s="69"/>
      <c r="J13" s="70"/>
      <c r="K13" s="74"/>
      <c r="L13" s="69">
        <v>600</v>
      </c>
      <c r="M13" s="65" t="s">
        <v>62</v>
      </c>
      <c r="N13" s="75"/>
      <c r="O13" s="76"/>
      <c r="P13" s="77" t="s">
        <v>63</v>
      </c>
      <c r="Q13" s="65">
        <v>200250</v>
      </c>
      <c r="R13" s="65">
        <v>200250</v>
      </c>
      <c r="S13" s="104">
        <v>200250</v>
      </c>
      <c r="T13" s="71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36" customHeight="1" spans="1:16384">
      <c r="A14" s="38"/>
      <c r="B14" s="29"/>
      <c r="C14" s="39"/>
      <c r="D14" s="35"/>
      <c r="E14" s="24"/>
      <c r="F14" s="25"/>
      <c r="G14" s="26"/>
      <c r="H14" s="27"/>
      <c r="I14" s="69"/>
      <c r="J14" s="70"/>
      <c r="K14" s="74"/>
      <c r="L14" s="69"/>
      <c r="M14" s="65"/>
      <c r="N14" s="75"/>
      <c r="O14" s="76"/>
      <c r="P14" s="77" t="s">
        <v>64</v>
      </c>
      <c r="Q14" s="65">
        <v>50028</v>
      </c>
      <c r="R14" s="65">
        <v>50028</v>
      </c>
      <c r="S14" s="104">
        <v>50028</v>
      </c>
      <c r="T14" s="71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36" customHeight="1" spans="1:16384">
      <c r="A15" s="38"/>
      <c r="B15" s="29"/>
      <c r="C15" s="39"/>
      <c r="D15" s="35"/>
      <c r="E15" s="24"/>
      <c r="F15" s="25"/>
      <c r="G15" s="26"/>
      <c r="H15" s="27"/>
      <c r="I15" s="69"/>
      <c r="J15" s="70"/>
      <c r="K15" s="74"/>
      <c r="L15" s="69"/>
      <c r="M15" s="65"/>
      <c r="N15" s="75"/>
      <c r="O15" s="76"/>
      <c r="P15" s="77" t="s">
        <v>65</v>
      </c>
      <c r="Q15" s="65">
        <v>529209</v>
      </c>
      <c r="R15" s="65">
        <v>520000</v>
      </c>
      <c r="S15" s="104">
        <v>520000</v>
      </c>
      <c r="T15" s="71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36" customHeight="1" spans="1:16384">
      <c r="A16" s="38"/>
      <c r="B16" s="29"/>
      <c r="C16" s="39"/>
      <c r="D16" s="35"/>
      <c r="E16" s="24"/>
      <c r="F16" s="25"/>
      <c r="G16" s="26"/>
      <c r="H16" s="27"/>
      <c r="I16" s="69"/>
      <c r="J16" s="70"/>
      <c r="K16" s="74"/>
      <c r="L16" s="69"/>
      <c r="M16" s="65"/>
      <c r="N16" s="75"/>
      <c r="O16" s="76"/>
      <c r="P16" s="77" t="s">
        <v>66</v>
      </c>
      <c r="Q16" s="65">
        <v>650000</v>
      </c>
      <c r="R16" s="65">
        <v>500000</v>
      </c>
      <c r="S16" s="104">
        <v>500000</v>
      </c>
      <c r="T16" s="71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34" customHeight="1" spans="1:16384">
      <c r="A17" s="38"/>
      <c r="B17" s="29"/>
      <c r="C17" s="39"/>
      <c r="D17" s="35"/>
      <c r="E17" s="24"/>
      <c r="F17" s="25"/>
      <c r="G17" s="26"/>
      <c r="H17" s="27"/>
      <c r="I17" s="69"/>
      <c r="J17" s="70"/>
      <c r="K17" s="74"/>
      <c r="L17" s="69"/>
      <c r="M17" s="65"/>
      <c r="N17" s="75"/>
      <c r="O17" s="76"/>
      <c r="P17" s="77" t="s">
        <v>67</v>
      </c>
      <c r="Q17" s="65">
        <v>524440</v>
      </c>
      <c r="R17" s="65">
        <v>524440</v>
      </c>
      <c r="S17" s="104">
        <v>397578.6</v>
      </c>
      <c r="T17" s="71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41" customHeight="1" spans="1:16384">
      <c r="A18" s="40">
        <v>3</v>
      </c>
      <c r="B18" s="41">
        <v>44943</v>
      </c>
      <c r="C18" s="42">
        <v>570602</v>
      </c>
      <c r="D18" s="43"/>
      <c r="E18" s="44" t="s">
        <v>78</v>
      </c>
      <c r="F18" s="45" t="s">
        <v>79</v>
      </c>
      <c r="G18" s="46"/>
      <c r="H18" s="47"/>
      <c r="I18" s="78">
        <v>0</v>
      </c>
      <c r="J18" s="54"/>
      <c r="K18" s="79">
        <v>9129.63</v>
      </c>
      <c r="L18" s="78">
        <v>350</v>
      </c>
      <c r="M18" s="80" t="s">
        <v>80</v>
      </c>
      <c r="N18" s="81"/>
      <c r="O18" s="82"/>
      <c r="P18" s="83" t="s">
        <v>67</v>
      </c>
      <c r="Q18" s="80">
        <v>524440</v>
      </c>
      <c r="R18" s="80">
        <v>524440</v>
      </c>
      <c r="S18" s="105">
        <v>126861.4</v>
      </c>
      <c r="T18" s="71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44" customHeight="1" spans="1:16384">
      <c r="A19" s="48"/>
      <c r="B19" s="41"/>
      <c r="C19" s="42"/>
      <c r="D19" s="43"/>
      <c r="E19" s="49"/>
      <c r="F19" s="50"/>
      <c r="G19" s="46"/>
      <c r="H19" s="47"/>
      <c r="I19" s="78"/>
      <c r="J19" s="54"/>
      <c r="K19" s="79">
        <v>4632.5</v>
      </c>
      <c r="L19" s="78">
        <v>500</v>
      </c>
      <c r="M19" s="80" t="s">
        <v>81</v>
      </c>
      <c r="N19" s="81"/>
      <c r="O19" s="82"/>
      <c r="P19" s="83" t="s">
        <v>82</v>
      </c>
      <c r="Q19" s="80">
        <v>217260</v>
      </c>
      <c r="R19" s="80"/>
      <c r="S19" s="105">
        <v>217260</v>
      </c>
      <c r="T19" s="7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44" customHeight="1" spans="1:16384">
      <c r="A20" s="48"/>
      <c r="B20" s="41"/>
      <c r="C20" s="42"/>
      <c r="D20" s="43"/>
      <c r="E20" s="49"/>
      <c r="F20" s="50"/>
      <c r="G20" s="46"/>
      <c r="H20" s="47"/>
      <c r="I20" s="78"/>
      <c r="J20" s="54"/>
      <c r="K20" s="79">
        <v>30883.56</v>
      </c>
      <c r="L20" s="78"/>
      <c r="M20" s="80"/>
      <c r="N20" s="81"/>
      <c r="O20" s="82"/>
      <c r="P20" s="83" t="s">
        <v>65</v>
      </c>
      <c r="Q20" s="80">
        <v>529209</v>
      </c>
      <c r="R20" s="80"/>
      <c r="S20" s="105">
        <v>103975.13</v>
      </c>
      <c r="T20" s="71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44" customHeight="1" spans="1:16384">
      <c r="A21" s="48"/>
      <c r="B21" s="41"/>
      <c r="C21" s="42"/>
      <c r="D21" s="43"/>
      <c r="E21" s="49"/>
      <c r="F21" s="50"/>
      <c r="G21" s="46"/>
      <c r="H21" s="47"/>
      <c r="I21" s="78"/>
      <c r="J21" s="54"/>
      <c r="K21" s="79">
        <v>314.09</v>
      </c>
      <c r="L21" s="78"/>
      <c r="M21" s="80"/>
      <c r="N21" s="81"/>
      <c r="O21" s="82"/>
      <c r="P21" s="83" t="s">
        <v>83</v>
      </c>
      <c r="Q21" s="80"/>
      <c r="R21" s="80"/>
      <c r="S21" s="105">
        <v>73989.67</v>
      </c>
      <c r="T21" s="7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44" customHeight="1" spans="1:16384">
      <c r="A22" s="38"/>
      <c r="B22" s="29"/>
      <c r="C22" s="39"/>
      <c r="D22" s="35"/>
      <c r="E22" s="24"/>
      <c r="F22" s="25"/>
      <c r="G22" s="26"/>
      <c r="H22" s="27"/>
      <c r="I22" s="69"/>
      <c r="J22" s="70"/>
      <c r="K22" s="79">
        <v>2706.02</v>
      </c>
      <c r="L22" s="78" t="s">
        <v>84</v>
      </c>
      <c r="M22" s="65"/>
      <c r="N22" s="75"/>
      <c r="O22" s="76"/>
      <c r="P22" s="77"/>
      <c r="Q22" s="65"/>
      <c r="R22" s="65"/>
      <c r="S22" s="105"/>
      <c r="T22" s="71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24" customHeight="1" spans="1:16384">
      <c r="A23" s="48"/>
      <c r="B23" s="51"/>
      <c r="C23" s="52"/>
      <c r="D23" s="53"/>
      <c r="E23" s="44"/>
      <c r="F23" s="50"/>
      <c r="G23" s="54"/>
      <c r="H23" s="47"/>
      <c r="I23" s="78"/>
      <c r="J23" s="54"/>
      <c r="K23" s="79"/>
      <c r="L23" s="78"/>
      <c r="M23" s="80"/>
      <c r="N23" s="81"/>
      <c r="O23" s="82"/>
      <c r="P23" s="84"/>
      <c r="Q23" s="106"/>
      <c r="R23" s="107"/>
      <c r="S23" s="108"/>
      <c r="T23" s="71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5" t="s">
        <v>68</v>
      </c>
      <c r="B24" s="5"/>
      <c r="C24" s="55">
        <f>SUM(C8:C23)</f>
        <v>2870602</v>
      </c>
      <c r="D24" s="55">
        <f>SUM(D8:D23)</f>
        <v>19609</v>
      </c>
      <c r="E24" s="56" t="s">
        <v>69</v>
      </c>
      <c r="F24" s="56" t="s">
        <v>69</v>
      </c>
      <c r="G24" s="56" t="s">
        <v>69</v>
      </c>
      <c r="H24" s="56" t="s">
        <v>69</v>
      </c>
      <c r="I24" s="56">
        <f>SUM(I8:I23)</f>
        <v>151986.4</v>
      </c>
      <c r="J24" s="56" t="s">
        <v>69</v>
      </c>
      <c r="K24" s="56">
        <f>SUM(K8:K23)</f>
        <v>85732.8</v>
      </c>
      <c r="L24" s="56">
        <f>SUM(L8:L23)</f>
        <v>9450</v>
      </c>
      <c r="M24" s="56" t="s">
        <v>69</v>
      </c>
      <c r="N24" s="56">
        <f>SUM(N8:N23)</f>
        <v>0</v>
      </c>
      <c r="O24" s="56" t="s">
        <v>69</v>
      </c>
      <c r="P24" s="56" t="s">
        <v>69</v>
      </c>
      <c r="Q24" s="109">
        <f>SUM(Q8:Q23)</f>
        <v>3658326</v>
      </c>
      <c r="R24" s="109">
        <f>SUM(R8:R23)</f>
        <v>2752648</v>
      </c>
      <c r="S24" s="110">
        <f>SUM(S8:S23)</f>
        <v>2643041.8</v>
      </c>
      <c r="T24" s="111">
        <f>C24+D24-S24-I24-K24-L24-N24</f>
        <v>1.89174897968769e-10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57" t="s">
        <v>70</v>
      </c>
      <c r="B25" s="57"/>
      <c r="C25" s="57" t="s">
        <v>71</v>
      </c>
      <c r="D25" s="57"/>
      <c r="E25" s="57"/>
      <c r="F25" s="58">
        <f>N25</f>
        <v>522086.2</v>
      </c>
      <c r="G25" s="59"/>
      <c r="H25" s="60" t="s">
        <v>72</v>
      </c>
      <c r="I25" s="85"/>
      <c r="J25" s="85"/>
      <c r="K25" s="85"/>
      <c r="L25" s="86"/>
      <c r="M25" s="57" t="s">
        <v>73</v>
      </c>
      <c r="N25" s="87">
        <f>S18+S19+S20+S21</f>
        <v>522086.2</v>
      </c>
      <c r="O25" s="88"/>
      <c r="P25" s="88"/>
      <c r="Q25" s="88"/>
      <c r="R25" s="88"/>
      <c r="S25" s="88"/>
      <c r="T25" s="112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57"/>
      <c r="B26" s="57"/>
      <c r="C26" s="57" t="s">
        <v>74</v>
      </c>
      <c r="D26" s="57"/>
      <c r="E26" s="57"/>
      <c r="F26" s="58">
        <v>0</v>
      </c>
      <c r="G26" s="59"/>
      <c r="H26" s="61"/>
      <c r="I26" s="89"/>
      <c r="J26" s="89"/>
      <c r="K26" s="89"/>
      <c r="L26" s="90"/>
      <c r="M26" s="57" t="s">
        <v>75</v>
      </c>
      <c r="N26" s="91" t="s">
        <v>76</v>
      </c>
      <c r="O26" s="92"/>
      <c r="P26" s="92"/>
      <c r="Q26" s="92"/>
      <c r="R26" s="92"/>
      <c r="S26" s="92"/>
      <c r="T26" s="113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2"/>
      <c r="E27" s="3"/>
      <c r="F27" s="3"/>
      <c r="G27" s="3"/>
      <c r="I27" s="3"/>
      <c r="J27" s="3"/>
      <c r="L27" s="3"/>
      <c r="S27" s="3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2"/>
      <c r="E28" s="3"/>
      <c r="F28" s="3"/>
      <c r="G28" s="3"/>
      <c r="I28" s="3"/>
      <c r="J28" s="3"/>
      <c r="L28" s="3"/>
      <c r="S28" s="3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2"/>
      <c r="E29" s="3"/>
      <c r="F29" s="3"/>
      <c r="G29" s="3"/>
      <c r="I29" s="3"/>
      <c r="J29" s="3"/>
      <c r="L29" s="3"/>
      <c r="S29" s="3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2"/>
      <c r="E30" s="3"/>
      <c r="F30" s="3"/>
      <c r="G30" s="3"/>
      <c r="I30" s="3"/>
      <c r="J30" s="3"/>
      <c r="L30" s="3"/>
      <c r="S30" s="3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2"/>
      <c r="E31" s="3"/>
      <c r="F31" s="3"/>
      <c r="G31" s="3"/>
      <c r="I31" s="3"/>
      <c r="J31" s="3"/>
      <c r="L31" s="3"/>
      <c r="S31" s="3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62"/>
      <c r="E32" s="3"/>
      <c r="F32" s="3"/>
      <c r="G32" s="3"/>
      <c r="I32" s="3"/>
      <c r="J32" s="3"/>
      <c r="L32" s="3"/>
      <c r="S32" s="3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A8:A10"/>
    <mergeCell ref="S5:S7"/>
    <mergeCell ref="T5:T7"/>
    <mergeCell ref="A25:B26"/>
    <mergeCell ref="H25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2017-01-09T20:48:00Z</dcterms:created>
  <dcterms:modified xsi:type="dcterms:W3CDTF">2023-09-22T08:07:34Z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57E4B29030BB4C09BCEC7DC5E93E69A9</vt:lpwstr>
  </property>
</Properties>
</file>