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8015" activeTab="3"/>
  </bookViews>
  <sheets>
    <sheet name="第1次" sheetId="1" r:id="rId1"/>
    <sheet name="第二次" sheetId="2" r:id="rId2"/>
    <sheet name="第三次" sheetId="3" r:id="rId3"/>
    <sheet name="第四次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<sst xmlns="http://schemas.openxmlformats.org/spreadsheetml/2006/main" count="736" uniqueCount="125">
  <si>
    <t xml:space="preserve">工程款支付证书 </t>
  </si>
  <si>
    <t>工程名称</t>
  </si>
  <si>
    <t>绍兴市普通国道网命名编号调整工程3标段</t>
  </si>
  <si>
    <t>建设单位</t>
  </si>
  <si>
    <t>绍兴市公路管理站</t>
  </si>
  <si>
    <t>ERP编号</t>
  </si>
  <si>
    <t>档案编号</t>
  </si>
  <si>
    <t>合同金额</t>
  </si>
  <si>
    <t>中标时间</t>
  </si>
  <si>
    <t>已提供工程资料</t>
  </si>
  <si>
    <t>中标通知书原件、施工合同原件</t>
  </si>
  <si>
    <t>保存地址</t>
  </si>
  <si>
    <t>责任单位</t>
  </si>
  <si>
    <t>第六大区浙江省</t>
  </si>
  <si>
    <t>决算金额</t>
  </si>
  <si>
    <t>决算时间</t>
  </si>
  <si>
    <t>项目部印章</t>
  </si>
  <si>
    <t>施工人</t>
  </si>
  <si>
    <t>周恒泉</t>
  </si>
  <si>
    <t>区域责任人</t>
  </si>
  <si>
    <t>何昌宝</t>
  </si>
  <si>
    <t>省办负责人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</si>
  <si>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</si>
  <si>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</si>
  <si>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</si>
  <si>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</si>
  <si>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</si>
  <si>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</si>
  <si>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</si>
  <si>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</si>
  <si>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</si>
  <si>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</si>
  <si>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</si>
  <si>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</si>
  <si>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</si>
  <si>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</si>
  <si>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</si>
  <si>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</si>
  <si>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</si>
  <si>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</si>
  <si>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</si>
  <si>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</si>
  <si>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</si>
  <si>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</si>
  <si>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</si>
  <si>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</si>
  <si>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</si>
  <si>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剩余合同额</t>
  </si>
  <si>
    <t>成本票额</t>
  </si>
  <si>
    <t>徽行太湖路支行</t>
  </si>
  <si>
    <t>1020501021000416507</t>
  </si>
  <si>
    <t>浙江金赫非融资性担保有限公司</t>
  </si>
  <si>
    <t>浙江宁凯混凝土有限公司</t>
  </si>
  <si>
    <t>绍兴中富商品混凝土有限公司</t>
  </si>
  <si>
    <t>诸暨市越宁建材有限公司</t>
  </si>
  <si>
    <t>江苏艺迪交通工程有限公司</t>
  </si>
  <si>
    <t>浙江银龙电力设备制造有限公司</t>
  </si>
  <si>
    <t>苍南县富美家标牌有限公司</t>
  </si>
  <si>
    <t>江苏高邮农商行天山支行</t>
  </si>
  <si>
    <t>3210 8403 4101 0000 010108</t>
  </si>
  <si>
    <t>中行庐江县支行</t>
  </si>
  <si>
    <t>175202745165</t>
  </si>
  <si>
    <t>按进度款</t>
  </si>
  <si>
    <t>2019.5.29-2019.9.29建造师占用费</t>
  </si>
  <si>
    <t>2019.9.20外经证</t>
  </si>
  <si>
    <t>周恒泉中行诸暨永昌支行</t>
  </si>
  <si>
    <t>6217 8562 0005 0926 653</t>
  </si>
  <si>
    <t>杭州联合银行西兴支行</t>
  </si>
  <si>
    <t>2010 0012 0160 465</t>
  </si>
  <si>
    <t>杭州华宏劳务分包有限公司</t>
  </si>
  <si>
    <t>农行广州花都汽车城支行</t>
  </si>
  <si>
    <t>4408 5201 0400 03586</t>
  </si>
  <si>
    <t>广州市盛汇光学科技有限公司</t>
  </si>
  <si>
    <t>诸暨市农商银行牌头支行</t>
  </si>
  <si>
    <t>2010 0013 0174 783</t>
  </si>
  <si>
    <t>建行诸暨经济开发区支行</t>
  </si>
  <si>
    <t>3300 1656 3510 5301 4049</t>
  </si>
  <si>
    <t>农行湖州市安吉县支行</t>
  </si>
  <si>
    <t>1913 5101 0400 21804</t>
  </si>
  <si>
    <t>浙江安吉银龙金属构件制造有限公司</t>
  </si>
  <si>
    <t>1913 5101 0400 19790</t>
  </si>
  <si>
    <t>浙江苍南农商行宜山支行</t>
  </si>
  <si>
    <t>2010 0007 1654 017</t>
  </si>
  <si>
    <t>苍南县富美家标牌有限公司（标志牌）</t>
  </si>
  <si>
    <t>建行诸暨支行</t>
  </si>
  <si>
    <t>3300 1656 3350 5303 8939</t>
  </si>
  <si>
    <t>诸暨市辉腾装卸服务部（吊机）</t>
  </si>
  <si>
    <t>建行诸暨店口支行</t>
  </si>
  <si>
    <t>3305 0165 6344 0000 0026</t>
  </si>
  <si>
    <t>诸暨市店口山前五金配件厂（预埋螺杆）</t>
  </si>
  <si>
    <t>浙江工商银行诸暨江东支行</t>
  </si>
  <si>
    <t>1211 0243 0920 0053 982</t>
  </si>
  <si>
    <t>诸暨市康顺建材贸易有限公司（钢板）</t>
  </si>
  <si>
    <t>杭州市联合银行转塘支行</t>
  </si>
  <si>
    <t>2010 0007 4578 797</t>
  </si>
  <si>
    <t>浙江荣得机械制造有限公司（预埋板）</t>
  </si>
  <si>
    <t>合同额余款</t>
  </si>
  <si>
    <t>2019.9.29-2019.11.29建造师占用费</t>
  </si>
  <si>
    <t>徽行合肥包河工业园支行</t>
  </si>
  <si>
    <t>5206 8432 3131 0000 02</t>
  </si>
  <si>
    <t>财务手续费</t>
  </si>
  <si>
    <t xml:space="preserve">浙江苍南农商行宜山支行 </t>
  </si>
  <si>
    <t>结算小额超量</t>
  </si>
  <si>
    <t>江苏艺迪交通工程有限公司（标志牌及杆件）</t>
  </si>
  <si>
    <t>中行诸暨永昌支行</t>
  </si>
  <si>
    <t>周恒泉（退还周转金）</t>
  </si>
  <si>
    <t>零星采购材料款（现金垫付报销）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</si>
  <si>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</si>
  <si>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</si>
  <si>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</si>
  <si>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</si>
  <si>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</si>
  <si>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</si>
  <si>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</si>
  <si>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</si>
  <si>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陆万贰仟壹佰伍拾玖元贰角贰分</t>
  </si>
  <si>
    <t>诸暨市俞纲五金经营部</t>
  </si>
  <si>
    <t>捌仟陆佰玖拾元整</t>
  </si>
  <si>
    <t>1020 5010 2100 0416 507</t>
  </si>
  <si>
    <t>1752 0274 5165</t>
  </si>
  <si>
    <t>中行蜀山支行</t>
  </si>
  <si>
    <t>1752 5719 0682</t>
  </si>
  <si>
    <t>剩余暂扣，待办理终结结算后办理</t>
  </si>
  <si>
    <t>三次外经证</t>
  </si>
  <si>
    <t>诸暨市城东沣裕建材经营部（镀锌方管）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</si>
</sst>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#,##0.00_ "/>
    <numFmt numFmtId="178" formatCode="yyyy&quot;年&quot;m&quot;月&quot;d&quot;日&quot;;@"/>
    <numFmt numFmtId="179" formatCode="0.0%"/>
    <numFmt numFmtId="180" formatCode="0.00_ "/>
    <numFmt numFmtId="181" formatCode="0.00_);[Red]\(0.00\)"/>
    <numFmt numFmtId="182" formatCode="#,##0_ "/>
    <numFmt numFmtId="183" formatCode="[DBNum2][$RMB]General;[Red][DBNum2][$RMB]General"/>
  </numFmts>
  <fonts count="34">
    <font>
      <sz val="11"/>
      <name val="宋体"/>
      <charset val="134"/>
    </font>
    <font>
      <sz val="9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1"/>
      <color rgb="FF000000"/>
      <name val="宋体"/>
      <charset val="134"/>
    </font>
    <font>
      <sz val="9"/>
      <color rgb="FFFF0000"/>
      <name val="宋体"/>
      <charset val="134"/>
    </font>
    <font>
      <sz val="11"/>
      <color rgb="FFFF000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0"/>
      <color rgb="FFFF0000"/>
      <name val="宋体"/>
      <charset val="134"/>
    </font>
    <font>
      <b/>
      <sz val="9"/>
      <color rgb="FFFF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6" fillId="0" borderId="0">
      <protection locked="0"/>
    </xf>
    <xf numFmtId="44" fontId="13" fillId="0" borderId="0" applyFont="0" applyFill="0" applyBorder="0" applyAlignment="0" applyProtection="0">
      <alignment vertical="center"/>
    </xf>
    <xf numFmtId="9" fontId="6" fillId="0" borderId="0">
      <protection locked="0"/>
    </xf>
    <xf numFmtId="41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4" borderId="14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5" borderId="17" applyNumberFormat="0" applyAlignment="0" applyProtection="0">
      <alignment vertical="center"/>
    </xf>
    <xf numFmtId="0" fontId="23" fillId="6" borderId="18" applyNumberFormat="0" applyAlignment="0" applyProtection="0">
      <alignment vertical="center"/>
    </xf>
    <xf numFmtId="0" fontId="24" fillId="6" borderId="17" applyNumberFormat="0" applyAlignment="0" applyProtection="0">
      <alignment vertical="center"/>
    </xf>
    <xf numFmtId="0" fontId="25" fillId="7" borderId="19" applyNumberFormat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7" fillId="0" borderId="21" applyNumberFormat="0" applyFill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9" fontId="6" fillId="0" borderId="0">
      <protection locked="0"/>
    </xf>
    <xf numFmtId="0" fontId="33" fillId="0" borderId="0">
      <protection locked="0"/>
    </xf>
  </cellStyleXfs>
  <cellXfs count="127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0" fontId="0" fillId="0" borderId="0" xfId="0" applyFont="1">
      <alignment vertical="center"/>
    </xf>
    <xf numFmtId="176" fontId="1" fillId="2" borderId="0" xfId="50" applyNumberFormat="1" applyFont="1" applyFill="1" applyBorder="1" applyAlignment="1" applyProtection="1">
      <alignment horizontal="center" vertical="center"/>
    </xf>
    <xf numFmtId="177" fontId="1" fillId="2" borderId="0" xfId="50" applyNumberFormat="1" applyFont="1" applyFill="1" applyBorder="1" applyAlignment="1" applyProtection="1">
      <alignment horizontal="center" vertical="center"/>
    </xf>
    <xf numFmtId="0" fontId="2" fillId="2" borderId="1" xfId="50" applyFont="1" applyFill="1" applyBorder="1" applyAlignment="1" applyProtection="1">
      <alignment horizontal="center" vertical="center"/>
    </xf>
    <xf numFmtId="0" fontId="3" fillId="2" borderId="2" xfId="50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 shrinkToFit="1"/>
    </xf>
    <xf numFmtId="0" fontId="5" fillId="2" borderId="2" xfId="50" applyFont="1" applyFill="1" applyBorder="1" applyAlignment="1" applyProtection="1">
      <alignment horizontal="center" vertical="center" shrinkToFit="1"/>
    </xf>
    <xf numFmtId="177" fontId="1" fillId="2" borderId="2" xfId="50" applyNumberFormat="1" applyFont="1" applyFill="1" applyBorder="1" applyAlignment="1" applyProtection="1">
      <alignment horizontal="center" vertical="center" wrapText="1"/>
    </xf>
    <xf numFmtId="177" fontId="3" fillId="2" borderId="2" xfId="50" applyNumberFormat="1" applyFont="1" applyFill="1" applyBorder="1" applyAlignment="1" applyProtection="1">
      <alignment horizontal="center" vertical="center" wrapText="1"/>
    </xf>
    <xf numFmtId="178" fontId="1" fillId="2" borderId="3" xfId="50" applyNumberFormat="1" applyFont="1" applyFill="1" applyBorder="1" applyAlignment="1" applyProtection="1">
      <alignment horizontal="center" vertical="center" wrapText="1"/>
    </xf>
    <xf numFmtId="177" fontId="1" fillId="2" borderId="3" xfId="50" applyNumberFormat="1" applyFont="1" applyFill="1" applyBorder="1" applyAlignment="1" applyProtection="1">
      <alignment horizontal="center" vertical="center" wrapText="1"/>
    </xf>
    <xf numFmtId="0" fontId="3" fillId="3" borderId="4" xfId="50" applyFont="1" applyFill="1" applyBorder="1" applyAlignment="1" applyProtection="1">
      <alignment horizontal="center" vertical="center" wrapText="1"/>
    </xf>
    <xf numFmtId="0" fontId="3" fillId="3" borderId="5" xfId="50" applyFont="1" applyFill="1" applyBorder="1" applyAlignment="1" applyProtection="1">
      <alignment horizontal="center" vertical="center" wrapText="1"/>
    </xf>
    <xf numFmtId="0" fontId="3" fillId="3" borderId="3" xfId="50" applyFont="1" applyFill="1" applyBorder="1" applyAlignment="1" applyProtection="1">
      <alignment horizontal="center" vertical="center" wrapText="1"/>
    </xf>
    <xf numFmtId="0" fontId="3" fillId="3" borderId="2" xfId="50" applyFont="1" applyFill="1" applyBorder="1" applyAlignment="1" applyProtection="1">
      <alignment horizontal="center" vertical="center" wrapText="1"/>
    </xf>
    <xf numFmtId="0" fontId="3" fillId="2" borderId="4" xfId="50" applyFont="1" applyFill="1" applyBorder="1" applyAlignment="1" applyProtection="1">
      <alignment horizontal="center" vertical="center" wrapText="1"/>
    </xf>
    <xf numFmtId="0" fontId="3" fillId="2" borderId="5" xfId="50" applyFont="1" applyFill="1" applyBorder="1" applyAlignment="1" applyProtection="1">
      <alignment horizontal="center" vertical="center" wrapText="1"/>
    </xf>
    <xf numFmtId="0" fontId="3" fillId="2" borderId="3" xfId="50" applyFont="1" applyFill="1" applyBorder="1" applyAlignment="1" applyProtection="1">
      <alignment horizontal="center" vertical="center" wrapText="1"/>
    </xf>
    <xf numFmtId="176" fontId="3" fillId="2" borderId="2" xfId="50" applyNumberFormat="1" applyFont="1" applyFill="1" applyBorder="1" applyAlignment="1" applyProtection="1">
      <alignment horizontal="center" vertical="center" wrapText="1"/>
    </xf>
    <xf numFmtId="0" fontId="1" fillId="2" borderId="2" xfId="50" applyFont="1" applyFill="1" applyBorder="1" applyAlignment="1" applyProtection="1">
      <alignment horizontal="center" vertical="center" wrapText="1"/>
    </xf>
    <xf numFmtId="178" fontId="0" fillId="2" borderId="6" xfId="50" applyNumberFormat="1" applyFont="1" applyFill="1" applyBorder="1" applyAlignment="1" applyProtection="1">
      <alignment horizontal="center" vertical="center" shrinkToFit="1"/>
    </xf>
    <xf numFmtId="177" fontId="0" fillId="2" borderId="2" xfId="50" applyNumberFormat="1" applyFont="1" applyFill="1" applyBorder="1" applyAlignment="1" applyProtection="1">
      <alignment horizontal="right" vertical="center" shrinkToFit="1"/>
    </xf>
    <xf numFmtId="43" fontId="6" fillId="0" borderId="2" xfId="1" applyFont="1" applyFill="1" applyBorder="1" applyAlignment="1">
      <alignment vertical="center"/>
      <protection locked="0"/>
    </xf>
    <xf numFmtId="177" fontId="0" fillId="2" borderId="2" xfId="50" applyNumberFormat="1" applyFont="1" applyFill="1" applyBorder="1" applyAlignment="1" applyProtection="1">
      <alignment horizontal="center" vertical="center" wrapText="1" shrinkToFit="1"/>
    </xf>
    <xf numFmtId="49" fontId="0" fillId="2" borderId="2" xfId="50" applyNumberFormat="1" applyFont="1" applyFill="1" applyBorder="1" applyAlignment="1" applyProtection="1">
      <alignment horizontal="center" vertical="center" wrapText="1" shrinkToFit="1"/>
    </xf>
    <xf numFmtId="176" fontId="1" fillId="2" borderId="2" xfId="50" applyNumberFormat="1" applyFont="1" applyFill="1" applyBorder="1" applyAlignment="1" applyProtection="1">
      <alignment horizontal="center" vertical="center" wrapText="1"/>
    </xf>
    <xf numFmtId="179" fontId="1" fillId="2" borderId="2" xfId="49" applyNumberFormat="1" applyFont="1" applyFill="1" applyBorder="1" applyAlignment="1" applyProtection="1">
      <alignment horizontal="center" vertical="center" wrapText="1"/>
    </xf>
    <xf numFmtId="178" fontId="0" fillId="2" borderId="6" xfId="50" applyNumberFormat="1" applyFont="1" applyFill="1" applyBorder="1" applyAlignment="1" applyProtection="1">
      <alignment horizontal="left" vertical="center" wrapText="1"/>
    </xf>
    <xf numFmtId="43" fontId="0" fillId="2" borderId="2" xfId="1" applyFont="1" applyFill="1" applyBorder="1" applyAlignment="1" applyProtection="1">
      <alignment horizontal="center" vertical="center" wrapText="1"/>
    </xf>
    <xf numFmtId="179" fontId="1" fillId="2" borderId="2" xfId="50" applyNumberFormat="1" applyFont="1" applyFill="1" applyBorder="1" applyAlignment="1" applyProtection="1">
      <alignment horizontal="center" vertical="center" wrapText="1"/>
    </xf>
    <xf numFmtId="0" fontId="0" fillId="2" borderId="2" xfId="50" applyFont="1" applyFill="1" applyBorder="1" applyAlignment="1" applyProtection="1">
      <alignment horizontal="center" vertical="center" wrapText="1"/>
    </xf>
    <xf numFmtId="178" fontId="0" fillId="2" borderId="6" xfId="50" applyNumberFormat="1" applyFont="1" applyFill="1" applyBorder="1" applyAlignment="1" applyProtection="1">
      <alignment horizontal="center" vertical="center" wrapText="1"/>
    </xf>
    <xf numFmtId="43" fontId="0" fillId="2" borderId="2" xfId="1" applyFont="1" applyFill="1" applyBorder="1" applyAlignment="1" applyProtection="1">
      <alignment vertical="center" wrapText="1"/>
    </xf>
    <xf numFmtId="179" fontId="1" fillId="2" borderId="2" xfId="3" applyNumberFormat="1" applyFont="1" applyFill="1" applyBorder="1" applyAlignment="1" applyProtection="1">
      <alignment horizontal="center" vertical="center" wrapText="1"/>
    </xf>
    <xf numFmtId="0" fontId="1" fillId="2" borderId="6" xfId="50" applyFont="1" applyFill="1" applyBorder="1" applyAlignment="1" applyProtection="1">
      <alignment horizontal="center" vertical="center" wrapText="1"/>
    </xf>
    <xf numFmtId="0" fontId="1" fillId="2" borderId="7" xfId="50" applyFont="1" applyFill="1" applyBorder="1" applyAlignment="1" applyProtection="1">
      <alignment horizontal="center" vertical="center" wrapText="1"/>
    </xf>
    <xf numFmtId="0" fontId="1" fillId="2" borderId="8" xfId="50" applyFont="1" applyFill="1" applyBorder="1" applyAlignment="1" applyProtection="1">
      <alignment horizontal="center" vertical="center" wrapText="1"/>
    </xf>
    <xf numFmtId="43" fontId="6" fillId="0" borderId="2" xfId="1" applyFont="1" applyFill="1" applyBorder="1" applyAlignment="1">
      <alignment horizontal="center" vertical="center"/>
      <protection locked="0"/>
    </xf>
    <xf numFmtId="0" fontId="1" fillId="2" borderId="3" xfId="50" applyFont="1" applyFill="1" applyBorder="1" applyAlignment="1" applyProtection="1">
      <alignment horizontal="center" vertical="center" wrapText="1"/>
    </xf>
    <xf numFmtId="43" fontId="6" fillId="0" borderId="0" xfId="1" applyFill="1" applyAlignment="1">
      <alignment vertical="center"/>
      <protection locked="0"/>
    </xf>
    <xf numFmtId="0" fontId="7" fillId="2" borderId="7" xfId="50" applyFont="1" applyFill="1" applyBorder="1" applyAlignment="1" applyProtection="1">
      <alignment horizontal="center" vertical="center" wrapText="1"/>
    </xf>
    <xf numFmtId="178" fontId="8" fillId="2" borderId="6" xfId="50" applyNumberFormat="1" applyFont="1" applyFill="1" applyBorder="1" applyAlignment="1" applyProtection="1">
      <alignment horizontal="center" vertical="center" wrapText="1"/>
    </xf>
    <xf numFmtId="0" fontId="7" fillId="2" borderId="3" xfId="50" applyFont="1" applyFill="1" applyBorder="1" applyAlignment="1" applyProtection="1">
      <alignment horizontal="center" vertical="center" wrapText="1"/>
    </xf>
    <xf numFmtId="177" fontId="8" fillId="2" borderId="2" xfId="50" applyNumberFormat="1" applyFont="1" applyFill="1" applyBorder="1" applyAlignment="1" applyProtection="1">
      <alignment horizontal="right" vertical="center" shrinkToFit="1"/>
    </xf>
    <xf numFmtId="177" fontId="8" fillId="2" borderId="2" xfId="50" applyNumberFormat="1" applyFont="1" applyFill="1" applyBorder="1" applyAlignment="1" applyProtection="1">
      <alignment horizontal="center" vertical="center" wrapText="1" shrinkToFit="1"/>
    </xf>
    <xf numFmtId="49" fontId="8" fillId="2" borderId="2" xfId="50" applyNumberFormat="1" applyFont="1" applyFill="1" applyBorder="1" applyAlignment="1" applyProtection="1">
      <alignment horizontal="center" vertical="center" wrapText="1" shrinkToFit="1"/>
    </xf>
    <xf numFmtId="176" fontId="7" fillId="2" borderId="2" xfId="50" applyNumberFormat="1" applyFont="1" applyFill="1" applyBorder="1" applyAlignment="1" applyProtection="1">
      <alignment horizontal="center" vertical="center" wrapText="1"/>
    </xf>
    <xf numFmtId="179" fontId="7" fillId="2" borderId="2" xfId="49" applyNumberFormat="1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 wrapText="1"/>
    </xf>
    <xf numFmtId="178" fontId="8" fillId="0" borderId="2" xfId="0" applyNumberFormat="1" applyFont="1" applyFill="1" applyBorder="1" applyAlignment="1">
      <alignment horizontal="center" vertical="center"/>
    </xf>
    <xf numFmtId="177" fontId="7" fillId="2" borderId="3" xfId="50" applyNumberFormat="1" applyFont="1" applyFill="1" applyBorder="1" applyAlignment="1" applyProtection="1">
      <alignment horizontal="right" vertical="center" shrinkToFit="1"/>
    </xf>
    <xf numFmtId="177" fontId="7" fillId="2" borderId="2" xfId="50" applyNumberFormat="1" applyFont="1" applyFill="1" applyBorder="1" applyAlignment="1" applyProtection="1">
      <alignment horizontal="left" vertical="center" wrapText="1" shrinkToFit="1"/>
    </xf>
    <xf numFmtId="0" fontId="3" fillId="2" borderId="2" xfId="50" applyFont="1" applyFill="1" applyBorder="1" applyAlignment="1" applyProtection="1">
      <alignment horizontal="center" vertical="center" shrinkToFit="1"/>
    </xf>
    <xf numFmtId="180" fontId="3" fillId="2" borderId="2" xfId="50" applyNumberFormat="1" applyFont="1" applyFill="1" applyBorder="1" applyAlignment="1" applyProtection="1">
      <alignment horizontal="center" vertical="center" shrinkToFit="1"/>
    </xf>
    <xf numFmtId="0" fontId="9" fillId="2" borderId="2" xfId="50" applyFont="1" applyFill="1" applyBorder="1" applyAlignment="1" applyProtection="1">
      <alignment horizontal="center" vertical="center" wrapText="1"/>
    </xf>
    <xf numFmtId="181" fontId="10" fillId="2" borderId="4" xfId="50" applyNumberFormat="1" applyFont="1" applyFill="1" applyBorder="1" applyAlignment="1" applyProtection="1">
      <alignment horizontal="center" vertical="center" shrinkToFit="1"/>
    </xf>
    <xf numFmtId="181" fontId="10" fillId="2" borderId="5" xfId="50" applyNumberFormat="1" applyFont="1" applyFill="1" applyBorder="1" applyAlignment="1" applyProtection="1">
      <alignment horizontal="center" vertical="center" shrinkToFit="1"/>
    </xf>
    <xf numFmtId="0" fontId="10" fillId="2" borderId="9" xfId="50" applyFont="1" applyFill="1" applyBorder="1" applyAlignment="1" applyProtection="1">
      <alignment horizontal="center" vertical="center" wrapText="1"/>
    </xf>
    <xf numFmtId="0" fontId="10" fillId="2" borderId="10" xfId="50" applyFont="1" applyFill="1" applyBorder="1" applyAlignment="1" applyProtection="1">
      <alignment horizontal="center" vertical="center" wrapText="1"/>
    </xf>
    <xf numFmtId="0" fontId="0" fillId="2" borderId="0" xfId="0" applyFont="1" applyFill="1">
      <alignment vertical="center"/>
    </xf>
    <xf numFmtId="0" fontId="3" fillId="2" borderId="2" xfId="50" applyFont="1" applyFill="1" applyBorder="1" applyAlignment="1" applyProtection="1">
      <alignment horizontal="center" vertical="center"/>
    </xf>
    <xf numFmtId="0" fontId="1" fillId="2" borderId="2" xfId="50" applyNumberFormat="1" applyFont="1" applyFill="1" applyBorder="1" applyAlignment="1" applyProtection="1">
      <alignment horizontal="center" vertical="center" shrinkToFit="1"/>
    </xf>
    <xf numFmtId="177" fontId="3" fillId="3" borderId="4" xfId="50" applyNumberFormat="1" applyFont="1" applyFill="1" applyBorder="1" applyAlignment="1" applyProtection="1">
      <alignment horizontal="center" vertical="center" wrapText="1"/>
    </xf>
    <xf numFmtId="177" fontId="3" fillId="2" borderId="4" xfId="50" applyNumberFormat="1" applyFont="1" applyFill="1" applyBorder="1" applyAlignment="1" applyProtection="1">
      <alignment horizontal="center" vertical="center" wrapText="1"/>
    </xf>
    <xf numFmtId="177" fontId="3" fillId="2" borderId="2" xfId="50" applyNumberFormat="1" applyFont="1" applyFill="1" applyBorder="1" applyAlignment="1" applyProtection="1">
      <alignment horizontal="center" vertical="center" shrinkToFit="1"/>
    </xf>
    <xf numFmtId="177" fontId="1" fillId="2" borderId="2" xfId="50" applyNumberFormat="1" applyFont="1" applyFill="1" applyBorder="1" applyAlignment="1" applyProtection="1">
      <alignment horizontal="right" vertical="center" shrinkToFit="1"/>
    </xf>
    <xf numFmtId="177" fontId="1" fillId="2" borderId="2" xfId="50" applyNumberFormat="1" applyFont="1" applyFill="1" applyBorder="1" applyAlignment="1" applyProtection="1">
      <alignment horizontal="left" vertical="center" wrapText="1" shrinkToFit="1"/>
    </xf>
    <xf numFmtId="0" fontId="1" fillId="2" borderId="2" xfId="50" applyFont="1" applyFill="1" applyBorder="1" applyAlignment="1" applyProtection="1">
      <alignment horizontal="center" vertical="center"/>
    </xf>
    <xf numFmtId="177" fontId="0" fillId="2" borderId="2" xfId="50" applyNumberFormat="1" applyFont="1" applyFill="1" applyBorder="1" applyAlignment="1" applyProtection="1">
      <alignment horizontal="left" vertical="center" wrapText="1"/>
    </xf>
    <xf numFmtId="177" fontId="1" fillId="2" borderId="2" xfId="50" applyNumberFormat="1" applyFont="1" applyFill="1" applyBorder="1" applyAlignment="1" applyProtection="1">
      <alignment horizontal="center" vertical="center" shrinkToFit="1"/>
    </xf>
    <xf numFmtId="0" fontId="0" fillId="0" borderId="2" xfId="0" applyFont="1" applyBorder="1" applyAlignment="1">
      <alignment horizontal="left" vertical="center"/>
    </xf>
    <xf numFmtId="43" fontId="1" fillId="2" borderId="2" xfId="1" applyFont="1" applyFill="1" applyBorder="1" applyAlignment="1" applyProtection="1">
      <alignment horizontal="center" vertical="center" wrapText="1"/>
    </xf>
    <xf numFmtId="177" fontId="1" fillId="2" borderId="2" xfId="50" applyNumberFormat="1" applyFont="1" applyFill="1" applyBorder="1" applyAlignment="1" applyProtection="1">
      <alignment vertical="center" shrinkToFit="1"/>
    </xf>
    <xf numFmtId="177" fontId="1" fillId="2" borderId="7" xfId="50" applyNumberFormat="1" applyFont="1" applyFill="1" applyBorder="1" applyAlignment="1" applyProtection="1">
      <alignment horizontal="center" vertical="center" shrinkToFit="1"/>
    </xf>
    <xf numFmtId="177" fontId="7" fillId="2" borderId="2" xfId="50" applyNumberFormat="1" applyFont="1" applyFill="1" applyBorder="1" applyAlignment="1" applyProtection="1">
      <alignment horizontal="right" vertical="center" shrinkToFit="1"/>
    </xf>
    <xf numFmtId="177" fontId="7" fillId="2" borderId="2" xfId="50" applyNumberFormat="1" applyFont="1" applyFill="1" applyBorder="1" applyAlignment="1" applyProtection="1">
      <alignment horizontal="center" vertical="center" wrapText="1"/>
    </xf>
    <xf numFmtId="177" fontId="7" fillId="2" borderId="2" xfId="50" applyNumberFormat="1" applyFont="1" applyFill="1" applyBorder="1" applyAlignment="1" applyProtection="1">
      <alignment horizontal="center" vertical="center" shrinkToFit="1"/>
    </xf>
    <xf numFmtId="177" fontId="8" fillId="2" borderId="2" xfId="50" applyNumberFormat="1" applyFont="1" applyFill="1" applyBorder="1" applyAlignment="1" applyProtection="1">
      <alignment horizontal="left" vertical="center" wrapText="1"/>
    </xf>
    <xf numFmtId="0" fontId="8" fillId="0" borderId="2" xfId="0" applyFont="1" applyBorder="1">
      <alignment vertical="center"/>
    </xf>
    <xf numFmtId="0" fontId="0" fillId="0" borderId="2" xfId="0" applyFont="1" applyBorder="1">
      <alignment vertical="center"/>
    </xf>
    <xf numFmtId="0" fontId="7" fillId="2" borderId="2" xfId="50" applyFont="1" applyFill="1" applyBorder="1" applyAlignment="1" applyProtection="1">
      <alignment vertical="center"/>
    </xf>
    <xf numFmtId="182" fontId="7" fillId="2" borderId="2" xfId="50" applyNumberFormat="1" applyFont="1" applyFill="1" applyBorder="1" applyAlignment="1" applyProtection="1">
      <alignment vertical="center" shrinkToFit="1"/>
    </xf>
    <xf numFmtId="177" fontId="7" fillId="2" borderId="2" xfId="50" applyNumberFormat="1" applyFont="1" applyFill="1" applyBorder="1" applyAlignment="1" applyProtection="1">
      <alignment vertical="center" wrapText="1"/>
    </xf>
    <xf numFmtId="10" fontId="8" fillId="0" borderId="2" xfId="0" applyNumberFormat="1" applyFont="1" applyBorder="1">
      <alignment vertical="center"/>
    </xf>
    <xf numFmtId="0" fontId="10" fillId="2" borderId="11" xfId="50" applyFont="1" applyFill="1" applyBorder="1" applyAlignment="1" applyProtection="1">
      <alignment horizontal="center" vertical="center" wrapText="1"/>
    </xf>
    <xf numFmtId="0" fontId="10" fillId="2" borderId="12" xfId="50" applyFont="1" applyFill="1" applyBorder="1" applyAlignment="1" applyProtection="1">
      <alignment horizontal="center" vertical="center" wrapText="1"/>
    </xf>
    <xf numFmtId="177" fontId="10" fillId="2" borderId="4" xfId="50" applyNumberFormat="1" applyFont="1" applyFill="1" applyBorder="1" applyAlignment="1" applyProtection="1">
      <alignment horizontal="center" vertical="center" shrinkToFit="1"/>
    </xf>
    <xf numFmtId="177" fontId="10" fillId="2" borderId="5" xfId="50" applyNumberFormat="1" applyFont="1" applyFill="1" applyBorder="1" applyAlignment="1" applyProtection="1">
      <alignment horizontal="center" vertical="center" shrinkToFit="1"/>
    </xf>
    <xf numFmtId="0" fontId="10" fillId="2" borderId="1" xfId="50" applyFont="1" applyFill="1" applyBorder="1" applyAlignment="1" applyProtection="1">
      <alignment horizontal="center" vertical="center" wrapText="1"/>
    </xf>
    <xf numFmtId="0" fontId="10" fillId="2" borderId="13" xfId="50" applyFont="1" applyFill="1" applyBorder="1" applyAlignment="1" applyProtection="1">
      <alignment horizontal="center" vertical="center" wrapText="1"/>
    </xf>
    <xf numFmtId="183" fontId="10" fillId="2" borderId="4" xfId="50" applyNumberFormat="1" applyFont="1" applyFill="1" applyBorder="1" applyAlignment="1" applyProtection="1">
      <alignment horizontal="center" vertical="center" shrinkToFit="1"/>
    </xf>
    <xf numFmtId="183" fontId="10" fillId="2" borderId="5" xfId="50" applyNumberFormat="1" applyFont="1" applyFill="1" applyBorder="1" applyAlignment="1" applyProtection="1">
      <alignment horizontal="center" vertical="center" shrinkToFit="1"/>
    </xf>
    <xf numFmtId="49" fontId="0" fillId="2" borderId="2" xfId="50" applyNumberFormat="1" applyFont="1" applyFill="1" applyBorder="1" applyAlignment="1">
      <alignment horizontal="center" vertical="center"/>
      <protection locked="0"/>
    </xf>
    <xf numFmtId="0" fontId="5" fillId="2" borderId="2" xfId="50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 wrapText="1"/>
    </xf>
    <xf numFmtId="177" fontId="5" fillId="2" borderId="2" xfId="50" applyNumberFormat="1" applyFont="1" applyFill="1" applyBorder="1" applyAlignment="1" applyProtection="1">
      <alignment horizontal="center" vertical="center" wrapText="1"/>
    </xf>
    <xf numFmtId="177" fontId="4" fillId="2" borderId="2" xfId="50" applyNumberFormat="1" applyFont="1" applyFill="1" applyBorder="1" applyAlignment="1" applyProtection="1">
      <alignment horizontal="center" vertical="center" wrapText="1"/>
    </xf>
    <xf numFmtId="177" fontId="3" fillId="3" borderId="5" xfId="50" applyNumberFormat="1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/>
    </xf>
    <xf numFmtId="177" fontId="3" fillId="2" borderId="5" xfId="50" applyNumberFormat="1" applyFont="1" applyFill="1" applyBorder="1" applyAlignment="1" applyProtection="1">
      <alignment horizontal="center" vertical="center" wrapText="1"/>
    </xf>
    <xf numFmtId="177" fontId="0" fillId="2" borderId="2" xfId="50" applyNumberFormat="1" applyFont="1" applyFill="1" applyBorder="1" applyAlignment="1" applyProtection="1">
      <alignment horizontal="center" vertical="center" wrapText="1"/>
    </xf>
    <xf numFmtId="43" fontId="6" fillId="0" borderId="2" xfId="1" applyFill="1" applyBorder="1" applyAlignment="1">
      <alignment vertical="center"/>
      <protection locked="0"/>
    </xf>
    <xf numFmtId="0" fontId="4" fillId="2" borderId="2" xfId="50" applyFont="1" applyFill="1" applyBorder="1" applyAlignment="1" applyProtection="1">
      <alignment horizontal="center" vertical="center"/>
    </xf>
    <xf numFmtId="43" fontId="0" fillId="2" borderId="2" xfId="1" applyFont="1" applyFill="1" applyBorder="1" applyAlignment="1" applyProtection="1">
      <alignment horizontal="center" vertical="center"/>
    </xf>
    <xf numFmtId="180" fontId="0" fillId="2" borderId="2" xfId="0" applyNumberFormat="1" applyFont="1" applyFill="1" applyBorder="1" applyAlignment="1">
      <alignment horizontal="center" vertical="center"/>
    </xf>
    <xf numFmtId="177" fontId="11" fillId="2" borderId="2" xfId="50" applyNumberFormat="1" applyFont="1" applyFill="1" applyBorder="1" applyAlignment="1" applyProtection="1">
      <alignment horizontal="center" vertical="center" wrapText="1"/>
    </xf>
    <xf numFmtId="177" fontId="8" fillId="2" borderId="2" xfId="50" applyNumberFormat="1" applyFont="1" applyFill="1" applyBorder="1" applyAlignment="1" applyProtection="1">
      <alignment horizontal="center" vertical="center" wrapText="1"/>
    </xf>
    <xf numFmtId="177" fontId="12" fillId="2" borderId="2" xfId="50" applyNumberFormat="1" applyFont="1" applyFill="1" applyBorder="1" applyAlignment="1" applyProtection="1">
      <alignment horizontal="center" vertical="center" wrapText="1"/>
    </xf>
    <xf numFmtId="180" fontId="7" fillId="2" borderId="2" xfId="0" applyNumberFormat="1" applyFont="1" applyFill="1" applyBorder="1" applyAlignment="1">
      <alignment horizontal="center" vertical="center"/>
    </xf>
    <xf numFmtId="180" fontId="8" fillId="2" borderId="2" xfId="0" applyNumberFormat="1" applyFont="1" applyFill="1" applyBorder="1">
      <alignment vertical="center"/>
    </xf>
    <xf numFmtId="180" fontId="3" fillId="2" borderId="2" xfId="50" applyNumberFormat="1" applyFont="1" applyFill="1" applyBorder="1" applyAlignment="1" applyProtection="1">
      <alignment horizontal="right" vertical="center"/>
    </xf>
    <xf numFmtId="177" fontId="10" fillId="2" borderId="3" xfId="50" applyNumberFormat="1" applyFont="1" applyFill="1" applyBorder="1" applyAlignment="1" applyProtection="1">
      <alignment horizontal="center" vertical="center" shrinkToFit="1"/>
    </xf>
    <xf numFmtId="183" fontId="10" fillId="2" borderId="3" xfId="50" applyNumberFormat="1" applyFont="1" applyFill="1" applyBorder="1" applyAlignment="1" applyProtection="1">
      <alignment horizontal="center" vertical="center" shrinkToFit="1"/>
    </xf>
    <xf numFmtId="178" fontId="6" fillId="0" borderId="2" xfId="0" applyNumberFormat="1" applyFont="1" applyFill="1" applyBorder="1" applyAlignment="1">
      <alignment horizontal="center" vertical="center"/>
    </xf>
    <xf numFmtId="177" fontId="1" fillId="2" borderId="3" xfId="50" applyNumberFormat="1" applyFont="1" applyFill="1" applyBorder="1" applyAlignment="1" applyProtection="1">
      <alignment horizontal="right" vertical="center" shrinkToFit="1"/>
    </xf>
    <xf numFmtId="177" fontId="1" fillId="2" borderId="6" xfId="50" applyNumberFormat="1" applyFont="1" applyFill="1" applyBorder="1" applyAlignment="1" applyProtection="1">
      <alignment horizontal="center" vertical="center" shrinkToFit="1"/>
    </xf>
    <xf numFmtId="0" fontId="1" fillId="2" borderId="2" xfId="50" applyFont="1" applyFill="1" applyBorder="1" applyAlignment="1" applyProtection="1">
      <alignment vertical="center"/>
    </xf>
    <xf numFmtId="182" fontId="1" fillId="2" borderId="2" xfId="50" applyNumberFormat="1" applyFont="1" applyFill="1" applyBorder="1" applyAlignment="1" applyProtection="1">
      <alignment vertical="center" shrinkToFit="1"/>
    </xf>
    <xf numFmtId="177" fontId="1" fillId="2" borderId="2" xfId="50" applyNumberFormat="1" applyFont="1" applyFill="1" applyBorder="1" applyAlignment="1" applyProtection="1">
      <alignment vertical="center" wrapText="1"/>
    </xf>
    <xf numFmtId="10" fontId="0" fillId="0" borderId="2" xfId="0" applyNumberFormat="1" applyFont="1" applyBorder="1">
      <alignment vertical="center"/>
    </xf>
    <xf numFmtId="0" fontId="10" fillId="2" borderId="4" xfId="50" applyFont="1" applyFill="1" applyBorder="1" applyAlignment="1" applyProtection="1">
      <alignment horizontal="center" vertical="center" shrinkToFit="1"/>
    </xf>
    <xf numFmtId="0" fontId="10" fillId="2" borderId="5" xfId="50" applyFont="1" applyFill="1" applyBorder="1" applyAlignment="1" applyProtection="1">
      <alignment horizontal="center" vertical="center" shrinkToFit="1"/>
    </xf>
    <xf numFmtId="180" fontId="1" fillId="2" borderId="2" xfId="0" applyNumberFormat="1" applyFont="1" applyFill="1" applyBorder="1" applyAlignment="1">
      <alignment horizontal="center" vertical="center"/>
    </xf>
    <xf numFmtId="180" fontId="0" fillId="2" borderId="2" xfId="0" applyNumberFormat="1" applyFont="1" applyFill="1" applyBorder="1">
      <alignment vertical="center"/>
    </xf>
    <xf numFmtId="0" fontId="10" fillId="2" borderId="3" xfId="50" applyFont="1" applyFill="1" applyBorder="1" applyAlignment="1" applyProtection="1">
      <alignment horizontal="center" vertical="center" shrinkToFi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 2" xfId="49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7" Type="http://schemas.openxmlformats.org/officeDocument/2006/relationships/image" Target="../media/image9.png"/><Relationship Id="rId6" Type="http://schemas.openxmlformats.org/officeDocument/2006/relationships/image" Target="../media/image8.png"/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129540</xdr:colOff>
      <xdr:row>49</xdr:row>
      <xdr:rowOff>144780</xdr:rowOff>
    </xdr:from>
    <xdr:to>
      <xdr:col>4</xdr:col>
      <xdr:colOff>1010285</xdr:colOff>
      <xdr:row>99</xdr:row>
      <xdr:rowOff>53340</xdr:rowOff>
    </xdr:to>
    <xdr:pic>
      <xdr:nvPicPr>
        <xdr:cNvPr id="2" name="图片 1" descr="a68e73716aa138d69a653e11ee64dc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9540" y="15718790"/>
          <a:ext cx="4544060" cy="84810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123825</xdr:colOff>
      <xdr:row>49</xdr:row>
      <xdr:rowOff>133350</xdr:rowOff>
    </xdr:from>
    <xdr:to>
      <xdr:col>15</xdr:col>
      <xdr:colOff>441325</xdr:colOff>
      <xdr:row>77</xdr:row>
      <xdr:rowOff>142875</xdr:rowOff>
    </xdr:to>
    <xdr:pic>
      <xdr:nvPicPr>
        <xdr:cNvPr id="3" name="图片 2" descr="HXD_PS_EXY0DNI~%KU8Q`T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96580" y="15707360"/>
          <a:ext cx="7814945" cy="4810125"/>
        </a:xfrm>
        <a:prstGeom prst="rect">
          <a:avLst/>
        </a:prstGeom>
      </xdr:spPr>
    </xdr:pic>
    <xdr:clientData/>
  </xdr:twoCellAnchor>
  <xdr:twoCellAnchor editAs="oneCell">
    <xdr:from>
      <xdr:col>0</xdr:col>
      <xdr:colOff>182245</xdr:colOff>
      <xdr:row>49</xdr:row>
      <xdr:rowOff>104775</xdr:rowOff>
    </xdr:from>
    <xdr:to>
      <xdr:col>6</xdr:col>
      <xdr:colOff>3175</xdr:colOff>
      <xdr:row>77</xdr:row>
      <xdr:rowOff>133350</xdr:rowOff>
    </xdr:to>
    <xdr:pic>
      <xdr:nvPicPr>
        <xdr:cNvPr id="4" name="图片 3" descr="OMQP{WK6G%9~8BIRX1F]06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2245" y="15678785"/>
          <a:ext cx="7893685" cy="48291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52</xdr:row>
      <xdr:rowOff>76200</xdr:rowOff>
    </xdr:from>
    <xdr:to>
      <xdr:col>5</xdr:col>
      <xdr:colOff>2200910</xdr:colOff>
      <xdr:row>80</xdr:row>
      <xdr:rowOff>85725</xdr:rowOff>
    </xdr:to>
    <xdr:pic>
      <xdr:nvPicPr>
        <xdr:cNvPr id="4" name="图片 3" descr="HXD_PS_EXY0DNI~%KU8Q`T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6717010"/>
          <a:ext cx="7825740" cy="4810125"/>
        </a:xfrm>
        <a:prstGeom prst="rect">
          <a:avLst/>
        </a:prstGeom>
      </xdr:spPr>
    </xdr:pic>
    <xdr:clientData/>
  </xdr:twoCellAnchor>
  <xdr:twoCellAnchor editAs="oneCell">
    <xdr:from>
      <xdr:col>5</xdr:col>
      <xdr:colOff>1933575</xdr:colOff>
      <xdr:row>52</xdr:row>
      <xdr:rowOff>95250</xdr:rowOff>
    </xdr:from>
    <xdr:to>
      <xdr:col>14</xdr:col>
      <xdr:colOff>273685</xdr:colOff>
      <xdr:row>111</xdr:row>
      <xdr:rowOff>38100</xdr:rowOff>
    </xdr:to>
    <xdr:pic>
      <xdr:nvPicPr>
        <xdr:cNvPr id="2" name="图片 1" descr="eaef5a4d4d83f604d26ae6108cfe4c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559040" y="16736060"/>
          <a:ext cx="7109460" cy="1005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55</xdr:row>
      <xdr:rowOff>133350</xdr:rowOff>
    </xdr:from>
    <xdr:to>
      <xdr:col>15</xdr:col>
      <xdr:colOff>2929890</xdr:colOff>
      <xdr:row>114</xdr:row>
      <xdr:rowOff>76200</xdr:rowOff>
    </xdr:to>
    <xdr:pic>
      <xdr:nvPicPr>
        <xdr:cNvPr id="3" name="图片 2" descr="166737b2eb669ee9fcdf4cff7587dc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909300" y="17288510"/>
          <a:ext cx="7109460" cy="10058400"/>
        </a:xfrm>
        <a:prstGeom prst="rect">
          <a:avLst/>
        </a:prstGeom>
      </xdr:spPr>
    </xdr:pic>
    <xdr:clientData/>
  </xdr:twoCellAnchor>
  <xdr:twoCellAnchor editAs="oneCell">
    <xdr:from>
      <xdr:col>13</xdr:col>
      <xdr:colOff>866775</xdr:colOff>
      <xdr:row>53</xdr:row>
      <xdr:rowOff>152400</xdr:rowOff>
    </xdr:from>
    <xdr:to>
      <xdr:col>18</xdr:col>
      <xdr:colOff>1092835</xdr:colOff>
      <xdr:row>112</xdr:row>
      <xdr:rowOff>95250</xdr:rowOff>
    </xdr:to>
    <xdr:pic>
      <xdr:nvPicPr>
        <xdr:cNvPr id="6" name="图片 5" descr="2f5c87f799a844dc51f00f035e2785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4384655" y="16964660"/>
          <a:ext cx="7109460" cy="10058400"/>
        </a:xfrm>
        <a:prstGeom prst="rect">
          <a:avLst/>
        </a:prstGeom>
      </xdr:spPr>
    </xdr:pic>
    <xdr:clientData/>
  </xdr:twoCellAnchor>
  <xdr:twoCellAnchor editAs="oneCell">
    <xdr:from>
      <xdr:col>17</xdr:col>
      <xdr:colOff>1057275</xdr:colOff>
      <xdr:row>52</xdr:row>
      <xdr:rowOff>76200</xdr:rowOff>
    </xdr:from>
    <xdr:to>
      <xdr:col>26</xdr:col>
      <xdr:colOff>567690</xdr:colOff>
      <xdr:row>111</xdr:row>
      <xdr:rowOff>19050</xdr:rowOff>
    </xdr:to>
    <xdr:pic>
      <xdr:nvPicPr>
        <xdr:cNvPr id="7" name="图片 6" descr="100e97193926bf4a8c30f3a0f75a5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0351115" y="16717010"/>
          <a:ext cx="7109460" cy="100584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46</xdr:row>
      <xdr:rowOff>47625</xdr:rowOff>
    </xdr:from>
    <xdr:to>
      <xdr:col>6</xdr:col>
      <xdr:colOff>683260</xdr:colOff>
      <xdr:row>48</xdr:row>
      <xdr:rowOff>228600</xdr:rowOff>
    </xdr:to>
    <xdr:pic>
      <xdr:nvPicPr>
        <xdr:cNvPr id="8" name="图片 7" descr="O$(22AJ$UW8[JF~]X$_~[8I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891915" y="14631035"/>
          <a:ext cx="4864100" cy="7905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43</xdr:row>
      <xdr:rowOff>361950</xdr:rowOff>
    </xdr:from>
    <xdr:to>
      <xdr:col>6</xdr:col>
      <xdr:colOff>807085</xdr:colOff>
      <xdr:row>46</xdr:row>
      <xdr:rowOff>38100</xdr:rowOff>
    </xdr:to>
    <xdr:pic>
      <xdr:nvPicPr>
        <xdr:cNvPr id="5" name="图片 4" descr="@@MNRV9WJ5`E~CXGRQ3V`{V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3815" y="13878560"/>
          <a:ext cx="5026025" cy="742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T55"/>
  <sheetViews>
    <sheetView zoomScale="70" zoomScaleNormal="70" workbookViewId="0">
      <selection activeCell="A1" sqref="$A1:$XFD1048576"/>
    </sheetView>
  </sheetViews>
  <sheetFormatPr defaultColWidth="9" defaultRowHeight="13.5"/>
  <cols>
    <col min="1" max="1" width="3.225" style="1" customWidth="1"/>
    <col min="2" max="2" width="14.675" style="3" customWidth="1"/>
    <col min="3" max="3" width="15.9" style="1" customWidth="1"/>
    <col min="4" max="4" width="14.275" style="1" customWidth="1"/>
    <col min="5" max="5" width="25.75" style="4" customWidth="1"/>
    <col min="6" max="6" width="32.1166666666667" style="4" customWidth="1"/>
    <col min="7" max="7" width="17.4416666666667" style="4" customWidth="1"/>
    <col min="8" max="8" width="4.89166666666667" style="1" customWidth="1"/>
    <col min="9" max="9" width="10.3333333333333" style="4" customWidth="1"/>
    <col min="10" max="10" width="10" style="4" customWidth="1"/>
    <col min="11" max="11" width="9.33333333333333" style="1" customWidth="1"/>
    <col min="12" max="12" width="9.66666666666667" style="4" customWidth="1"/>
    <col min="13" max="13" width="16.1083333333333" style="1" customWidth="1"/>
    <col min="14" max="14" width="11.5083333333333" style="1" customWidth="1"/>
    <col min="15" max="15" width="9.10833333333333" style="1" customWidth="1"/>
    <col min="16" max="16" width="40.3833333333333" style="1" customWidth="1"/>
    <col min="17" max="17" width="14.8" style="1" customWidth="1"/>
    <col min="18" max="18" width="14.5333333333333" style="1" customWidth="1"/>
    <col min="19" max="19" width="15.75" style="4" customWidth="1"/>
    <col min="20" max="20" width="15.4416666666667" style="1" customWidth="1"/>
    <col min="21" max="16361" width="9" style="1" customWidth="1"/>
  </cols>
  <sheetData>
    <row r="1" ht="24.9" customHeight="1" spans="1:19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</row>
    <row r="2" ht="27.9" customHeight="1" spans="1:20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8"/>
      <c r="J2" s="7" t="s">
        <v>4</v>
      </c>
      <c r="K2" s="7"/>
      <c r="L2" s="7"/>
      <c r="M2" s="7"/>
      <c r="N2" s="62" t="s">
        <v>5</v>
      </c>
      <c r="O2" s="62"/>
      <c r="P2" s="63">
        <v>11319</v>
      </c>
      <c r="Q2" s="66" t="s">
        <v>6</v>
      </c>
      <c r="R2" s="66"/>
      <c r="S2" s="94"/>
      <c r="T2" s="94"/>
    </row>
    <row r="3" ht="27.9" customHeight="1" spans="1:20">
      <c r="A3" s="6" t="s">
        <v>7</v>
      </c>
      <c r="B3" s="6"/>
      <c r="C3" s="9">
        <v>7451431</v>
      </c>
      <c r="D3" s="9"/>
      <c r="E3" s="9"/>
      <c r="F3" s="10" t="s">
        <v>8</v>
      </c>
      <c r="G3" s="11">
        <v>43614</v>
      </c>
      <c r="H3" s="6" t="s">
        <v>9</v>
      </c>
      <c r="I3" s="6"/>
      <c r="J3" s="21" t="s">
        <v>10</v>
      </c>
      <c r="K3" s="21"/>
      <c r="L3" s="21"/>
      <c r="M3" s="21"/>
      <c r="N3" s="6" t="s">
        <v>11</v>
      </c>
      <c r="O3" s="6"/>
      <c r="P3" s="21"/>
      <c r="Q3" s="95" t="s">
        <v>12</v>
      </c>
      <c r="R3" s="95"/>
      <c r="S3" s="96" t="s">
        <v>13</v>
      </c>
      <c r="T3" s="96"/>
    </row>
    <row r="4" ht="27.9" customHeight="1" spans="1:20">
      <c r="A4" s="6" t="s">
        <v>14</v>
      </c>
      <c r="B4" s="6"/>
      <c r="C4" s="9"/>
      <c r="D4" s="9"/>
      <c r="E4" s="9"/>
      <c r="F4" s="10" t="s">
        <v>15</v>
      </c>
      <c r="G4" s="12"/>
      <c r="H4" s="6" t="s">
        <v>16</v>
      </c>
      <c r="I4" s="6"/>
      <c r="J4" s="21"/>
      <c r="K4" s="21"/>
      <c r="L4" s="21"/>
      <c r="M4" s="21"/>
      <c r="N4" s="6" t="s">
        <v>17</v>
      </c>
      <c r="O4" s="6"/>
      <c r="P4" s="9" t="s">
        <v>18</v>
      </c>
      <c r="Q4" s="10" t="s">
        <v>19</v>
      </c>
      <c r="R4" s="9" t="s">
        <v>20</v>
      </c>
      <c r="S4" s="97" t="s">
        <v>21</v>
      </c>
      <c r="T4" s="98" t="s">
        <v>18</v>
      </c>
    </row>
    <row r="5" ht="27.9" customHeight="1" spans="1:20">
      <c r="A5" s="6" t="s">
        <v>22</v>
      </c>
      <c r="B5" s="13" t="s">
        <v>23</v>
      </c>
      <c r="C5" s="14"/>
      <c r="D5" s="14"/>
      <c r="E5" s="14"/>
      <c r="F5" s="15"/>
      <c r="G5" s="16" t="s">
        <v>24</v>
      </c>
      <c r="H5" s="13" t="s">
        <v>23</v>
      </c>
      <c r="I5" s="14"/>
      <c r="J5" s="15"/>
      <c r="K5" s="16" t="s">
        <v>25</v>
      </c>
      <c r="L5" s="13" t="s">
        <v>26</v>
      </c>
      <c r="M5" s="15"/>
      <c r="N5" s="13" t="s">
        <v>27</v>
      </c>
      <c r="O5" s="15"/>
      <c r="P5" s="64" t="s">
        <v>28</v>
      </c>
      <c r="Q5" s="99"/>
      <c r="R5" s="99"/>
      <c r="S5" s="97" t="s">
        <v>29</v>
      </c>
      <c r="T5" s="100" t="s">
        <v>30</v>
      </c>
    </row>
    <row r="6" ht="27.9" customHeight="1" spans="1:20">
      <c r="A6" s="6"/>
      <c r="B6" s="17" t="s">
        <v>31</v>
      </c>
      <c r="C6" s="18"/>
      <c r="D6" s="18"/>
      <c r="E6" s="18"/>
      <c r="F6" s="19"/>
      <c r="G6" s="6"/>
      <c r="H6" s="17" t="s">
        <v>32</v>
      </c>
      <c r="I6" s="18"/>
      <c r="J6" s="19"/>
      <c r="K6" s="6" t="s">
        <v>33</v>
      </c>
      <c r="L6" s="17" t="s">
        <v>34</v>
      </c>
      <c r="M6" s="19"/>
      <c r="N6" s="17" t="s">
        <v>35</v>
      </c>
      <c r="O6" s="19"/>
      <c r="P6" s="65" t="s">
        <v>36</v>
      </c>
      <c r="Q6" s="101"/>
      <c r="R6" s="101"/>
      <c r="S6" s="97"/>
      <c r="T6" s="100"/>
    </row>
    <row r="7" ht="27.9" customHeight="1" spans="1:20">
      <c r="A7" s="6"/>
      <c r="B7" s="20" t="s">
        <v>37</v>
      </c>
      <c r="C7" s="6" t="s">
        <v>38</v>
      </c>
      <c r="D7" s="6" t="s">
        <v>39</v>
      </c>
      <c r="E7" s="10" t="s">
        <v>40</v>
      </c>
      <c r="F7" s="10" t="s">
        <v>41</v>
      </c>
      <c r="G7" s="20" t="s">
        <v>42</v>
      </c>
      <c r="H7" s="6" t="s">
        <v>43</v>
      </c>
      <c r="I7" s="10" t="s">
        <v>44</v>
      </c>
      <c r="J7" s="10" t="s">
        <v>45</v>
      </c>
      <c r="K7" s="66" t="s">
        <v>44</v>
      </c>
      <c r="L7" s="10" t="s">
        <v>44</v>
      </c>
      <c r="M7" s="6" t="s">
        <v>45</v>
      </c>
      <c r="N7" s="6" t="s">
        <v>44</v>
      </c>
      <c r="O7" s="6" t="s">
        <v>45</v>
      </c>
      <c r="P7" s="10" t="s">
        <v>46</v>
      </c>
      <c r="Q7" s="10" t="s">
        <v>47</v>
      </c>
      <c r="R7" s="10" t="s">
        <v>48</v>
      </c>
      <c r="S7" s="97"/>
      <c r="T7" s="100"/>
    </row>
    <row r="8" s="2" customFormat="1" ht="22" customHeight="1" spans="1:20">
      <c r="A8" s="21">
        <v>1</v>
      </c>
      <c r="B8" s="22">
        <v>43630</v>
      </c>
      <c r="C8" s="23"/>
      <c r="D8" s="24">
        <v>10000</v>
      </c>
      <c r="E8" s="25" t="s">
        <v>49</v>
      </c>
      <c r="F8" s="26" t="s">
        <v>50</v>
      </c>
      <c r="G8" s="27"/>
      <c r="H8" s="28"/>
      <c r="I8" s="67"/>
      <c r="J8" s="68"/>
      <c r="K8" s="69"/>
      <c r="L8" s="67"/>
      <c r="M8" s="9"/>
      <c r="N8" s="21"/>
      <c r="O8" s="21"/>
      <c r="P8" s="70" t="s">
        <v>51</v>
      </c>
      <c r="Q8" s="102"/>
      <c r="R8" s="102"/>
      <c r="S8" s="103">
        <v>10000</v>
      </c>
      <c r="T8" s="104"/>
    </row>
    <row r="9" s="2" customFormat="1" ht="22" customHeight="1" spans="1:20">
      <c r="A9" s="21">
        <v>2</v>
      </c>
      <c r="B9" s="22">
        <v>43634</v>
      </c>
      <c r="C9" s="23"/>
      <c r="D9" s="24">
        <v>100000</v>
      </c>
      <c r="E9" s="25" t="s">
        <v>49</v>
      </c>
      <c r="F9" s="26" t="s">
        <v>50</v>
      </c>
      <c r="G9" s="27"/>
      <c r="H9" s="28"/>
      <c r="I9" s="67"/>
      <c r="J9" s="68"/>
      <c r="K9" s="69"/>
      <c r="L9" s="67"/>
      <c r="M9" s="9"/>
      <c r="N9" s="21"/>
      <c r="O9" s="21"/>
      <c r="P9" s="70" t="s">
        <v>52</v>
      </c>
      <c r="Q9" s="102">
        <v>200842.68</v>
      </c>
      <c r="R9" s="102"/>
      <c r="S9" s="103">
        <v>100000</v>
      </c>
      <c r="T9" s="104"/>
    </row>
    <row r="10" s="2" customFormat="1" ht="24" customHeight="1" spans="1:20">
      <c r="A10" s="21">
        <v>3</v>
      </c>
      <c r="B10" s="22">
        <v>43642</v>
      </c>
      <c r="C10" s="23"/>
      <c r="D10" s="24">
        <v>150000</v>
      </c>
      <c r="E10" s="25" t="s">
        <v>49</v>
      </c>
      <c r="F10" s="26" t="s">
        <v>50</v>
      </c>
      <c r="G10" s="27"/>
      <c r="H10" s="28"/>
      <c r="I10" s="67"/>
      <c r="J10" s="9"/>
      <c r="K10" s="71"/>
      <c r="L10" s="9"/>
      <c r="M10" s="21"/>
      <c r="N10" s="21"/>
      <c r="O10" s="21"/>
      <c r="P10" s="70" t="s">
        <v>53</v>
      </c>
      <c r="Q10" s="102"/>
      <c r="R10" s="102"/>
      <c r="S10" s="103">
        <v>150000</v>
      </c>
      <c r="T10" s="104"/>
    </row>
    <row r="11" s="2" customFormat="1" ht="27" customHeight="1" spans="1:20">
      <c r="A11" s="21">
        <v>4</v>
      </c>
      <c r="B11" s="29">
        <v>43642</v>
      </c>
      <c r="C11" s="30"/>
      <c r="D11" s="24">
        <v>100000</v>
      </c>
      <c r="E11" s="25" t="s">
        <v>49</v>
      </c>
      <c r="F11" s="26" t="s">
        <v>50</v>
      </c>
      <c r="G11" s="27"/>
      <c r="H11" s="31"/>
      <c r="I11" s="9"/>
      <c r="J11" s="9"/>
      <c r="K11" s="71"/>
      <c r="L11" s="9"/>
      <c r="M11" s="21"/>
      <c r="N11" s="21"/>
      <c r="O11" s="21"/>
      <c r="P11" s="70" t="s">
        <v>54</v>
      </c>
      <c r="Q11" s="102">
        <f>196930.13</f>
        <v>196930.13</v>
      </c>
      <c r="R11" s="102"/>
      <c r="S11" s="103">
        <v>100000</v>
      </c>
      <c r="T11" s="104"/>
    </row>
    <row r="12" s="2" customFormat="1" ht="24" customHeight="1" spans="1:20">
      <c r="A12" s="21">
        <v>5</v>
      </c>
      <c r="B12" s="29">
        <v>43651</v>
      </c>
      <c r="C12" s="32"/>
      <c r="D12" s="24">
        <v>150000</v>
      </c>
      <c r="E12" s="25" t="s">
        <v>49</v>
      </c>
      <c r="F12" s="26" t="s">
        <v>50</v>
      </c>
      <c r="G12" s="27"/>
      <c r="H12" s="28"/>
      <c r="I12" s="67"/>
      <c r="J12" s="9"/>
      <c r="K12" s="71"/>
      <c r="L12" s="9"/>
      <c r="M12" s="21"/>
      <c r="N12" s="21"/>
      <c r="O12" s="21"/>
      <c r="P12" s="70" t="s">
        <v>55</v>
      </c>
      <c r="Q12" s="102">
        <v>799604.8</v>
      </c>
      <c r="R12" s="105"/>
      <c r="S12" s="103">
        <v>150000</v>
      </c>
      <c r="T12" s="104"/>
    </row>
    <row r="13" s="2" customFormat="1" ht="24" customHeight="1" spans="1:20">
      <c r="A13" s="21">
        <v>6</v>
      </c>
      <c r="B13" s="33">
        <v>43654</v>
      </c>
      <c r="C13" s="34"/>
      <c r="D13" s="24">
        <v>250000</v>
      </c>
      <c r="E13" s="25" t="s">
        <v>49</v>
      </c>
      <c r="F13" s="26" t="s">
        <v>50</v>
      </c>
      <c r="G13" s="27"/>
      <c r="H13" s="31"/>
      <c r="I13" s="9"/>
      <c r="J13" s="9"/>
      <c r="K13" s="71"/>
      <c r="L13" s="9"/>
      <c r="M13" s="21"/>
      <c r="N13" s="21"/>
      <c r="O13" s="21"/>
      <c r="P13" s="72" t="s">
        <v>56</v>
      </c>
      <c r="Q13" s="102">
        <v>743070</v>
      </c>
      <c r="R13" s="106"/>
      <c r="S13" s="103">
        <v>250000</v>
      </c>
      <c r="T13" s="104"/>
    </row>
    <row r="14" s="2" customFormat="1" ht="24" customHeight="1" spans="1:20">
      <c r="A14" s="21">
        <v>7</v>
      </c>
      <c r="B14" s="29">
        <v>43656</v>
      </c>
      <c r="C14" s="32"/>
      <c r="D14" s="24">
        <v>300000</v>
      </c>
      <c r="E14" s="25" t="s">
        <v>49</v>
      </c>
      <c r="F14" s="26" t="s">
        <v>50</v>
      </c>
      <c r="G14" s="27"/>
      <c r="H14" s="28"/>
      <c r="I14" s="67"/>
      <c r="J14" s="9"/>
      <c r="K14" s="71"/>
      <c r="L14" s="9"/>
      <c r="M14" s="21"/>
      <c r="N14" s="21"/>
      <c r="O14" s="21"/>
      <c r="P14" s="70" t="s">
        <v>56</v>
      </c>
      <c r="Q14" s="102">
        <f>Q13-S13</f>
        <v>493070</v>
      </c>
      <c r="R14" s="102"/>
      <c r="S14" s="103">
        <v>300000</v>
      </c>
      <c r="T14" s="104"/>
    </row>
    <row r="15" s="2" customFormat="1" ht="24" customHeight="1" spans="1:20">
      <c r="A15" s="21">
        <v>8</v>
      </c>
      <c r="B15" s="29">
        <v>43663</v>
      </c>
      <c r="C15" s="30"/>
      <c r="D15" s="24">
        <v>250000</v>
      </c>
      <c r="E15" s="25" t="s">
        <v>49</v>
      </c>
      <c r="F15" s="26" t="s">
        <v>50</v>
      </c>
      <c r="G15" s="27"/>
      <c r="H15" s="35"/>
      <c r="I15" s="9"/>
      <c r="J15" s="9"/>
      <c r="K15" s="71"/>
      <c r="L15" s="9"/>
      <c r="M15" s="21"/>
      <c r="N15" s="21"/>
      <c r="O15" s="21"/>
      <c r="P15" s="70" t="s">
        <v>57</v>
      </c>
      <c r="Q15" s="102">
        <v>591723.68</v>
      </c>
      <c r="R15" s="102"/>
      <c r="S15" s="103">
        <v>250000</v>
      </c>
      <c r="T15" s="104"/>
    </row>
    <row r="16" s="2" customFormat="1" ht="24" customHeight="1" spans="1:20">
      <c r="A16" s="21">
        <v>9</v>
      </c>
      <c r="B16" s="22">
        <v>43664</v>
      </c>
      <c r="C16" s="23"/>
      <c r="D16" s="24">
        <v>190000</v>
      </c>
      <c r="E16" s="25" t="s">
        <v>49</v>
      </c>
      <c r="F16" s="26" t="s">
        <v>50</v>
      </c>
      <c r="G16" s="27"/>
      <c r="H16" s="28"/>
      <c r="I16" s="67"/>
      <c r="J16" s="9"/>
      <c r="K16" s="71"/>
      <c r="L16" s="9"/>
      <c r="M16" s="21"/>
      <c r="N16" s="21"/>
      <c r="O16" s="21"/>
      <c r="P16" s="70" t="s">
        <v>57</v>
      </c>
      <c r="Q16" s="102">
        <f>Q15-S15</f>
        <v>341723.68</v>
      </c>
      <c r="R16" s="102"/>
      <c r="S16" s="103">
        <v>190000</v>
      </c>
      <c r="T16" s="104"/>
    </row>
    <row r="17" s="2" customFormat="1" ht="24" customHeight="1" spans="1:20">
      <c r="A17" s="21">
        <v>10</v>
      </c>
      <c r="B17" s="22">
        <v>43675</v>
      </c>
      <c r="C17" s="23"/>
      <c r="D17" s="24">
        <v>150000</v>
      </c>
      <c r="E17" s="25" t="s">
        <v>49</v>
      </c>
      <c r="F17" s="26" t="s">
        <v>50</v>
      </c>
      <c r="G17" s="27"/>
      <c r="H17" s="28"/>
      <c r="I17" s="67"/>
      <c r="J17" s="9"/>
      <c r="K17" s="71"/>
      <c r="L17" s="9"/>
      <c r="M17" s="21"/>
      <c r="N17" s="73"/>
      <c r="O17" s="21"/>
      <c r="P17" s="70" t="s">
        <v>55</v>
      </c>
      <c r="Q17" s="102">
        <f>Q12-S12</f>
        <v>649604.8</v>
      </c>
      <c r="R17" s="102"/>
      <c r="S17" s="103">
        <v>150000</v>
      </c>
      <c r="T17" s="104"/>
    </row>
    <row r="18" s="2" customFormat="1" ht="24" customHeight="1" spans="1:20">
      <c r="A18" s="36">
        <v>11</v>
      </c>
      <c r="B18" s="22">
        <v>43728</v>
      </c>
      <c r="C18" s="23"/>
      <c r="D18" s="23">
        <v>150000</v>
      </c>
      <c r="E18" s="25" t="s">
        <v>49</v>
      </c>
      <c r="F18" s="26" t="s">
        <v>50</v>
      </c>
      <c r="G18" s="27"/>
      <c r="H18" s="28"/>
      <c r="I18" s="67"/>
      <c r="J18" s="9"/>
      <c r="K18" s="71"/>
      <c r="L18" s="9"/>
      <c r="M18" s="21"/>
      <c r="N18" s="21"/>
      <c r="O18" s="21"/>
      <c r="P18" s="70"/>
      <c r="Q18" s="9"/>
      <c r="R18" s="98"/>
      <c r="S18" s="103"/>
      <c r="T18" s="104"/>
    </row>
    <row r="19" s="2" customFormat="1" ht="32" customHeight="1" spans="1:20">
      <c r="A19" s="37"/>
      <c r="B19" s="22">
        <v>43728</v>
      </c>
      <c r="C19" s="23"/>
      <c r="D19" s="23"/>
      <c r="E19" s="25" t="s">
        <v>58</v>
      </c>
      <c r="F19" s="26" t="s">
        <v>59</v>
      </c>
      <c r="G19" s="27"/>
      <c r="H19" s="28"/>
      <c r="I19" s="67"/>
      <c r="J19" s="9"/>
      <c r="K19" s="71"/>
      <c r="L19" s="9"/>
      <c r="M19" s="21"/>
      <c r="N19" s="21"/>
      <c r="O19" s="21"/>
      <c r="P19" s="70" t="s">
        <v>55</v>
      </c>
      <c r="Q19" s="9">
        <f>Q17-S17</f>
        <v>499604.8</v>
      </c>
      <c r="R19" s="98"/>
      <c r="S19" s="103">
        <v>150000</v>
      </c>
      <c r="T19" s="104"/>
    </row>
    <row r="20" s="2" customFormat="1" ht="25" customHeight="1" spans="1:20">
      <c r="A20" s="36">
        <v>12</v>
      </c>
      <c r="B20" s="22">
        <v>43735</v>
      </c>
      <c r="C20" s="23">
        <v>2967154</v>
      </c>
      <c r="D20" s="23"/>
      <c r="E20" s="25" t="s">
        <v>60</v>
      </c>
      <c r="F20" s="26" t="s">
        <v>61</v>
      </c>
      <c r="G20" s="27"/>
      <c r="H20" s="28">
        <v>0.02</v>
      </c>
      <c r="I20" s="67">
        <f>C20*H20</f>
        <v>59343.08</v>
      </c>
      <c r="J20" s="9" t="s">
        <v>62</v>
      </c>
      <c r="K20" s="117">
        <f>79289+2785</f>
        <v>82074</v>
      </c>
      <c r="L20" s="9">
        <f>3000*4</f>
        <v>12000</v>
      </c>
      <c r="M20" s="21" t="s">
        <v>63</v>
      </c>
      <c r="N20" s="73"/>
      <c r="O20" s="21"/>
      <c r="P20" s="70"/>
      <c r="Q20" s="9"/>
      <c r="R20" s="98"/>
      <c r="S20" s="102"/>
      <c r="T20" s="104"/>
    </row>
    <row r="21" s="2" customFormat="1" ht="24" customHeight="1" spans="1:20">
      <c r="A21" s="38"/>
      <c r="B21" s="33">
        <v>43735</v>
      </c>
      <c r="C21" s="39">
        <v>1354069</v>
      </c>
      <c r="D21" s="23"/>
      <c r="E21" s="25" t="s">
        <v>60</v>
      </c>
      <c r="F21" s="26" t="s">
        <v>61</v>
      </c>
      <c r="G21" s="27"/>
      <c r="H21" s="28">
        <v>0.02</v>
      </c>
      <c r="I21" s="67">
        <f>C21*H21</f>
        <v>27081.38</v>
      </c>
      <c r="J21" s="9" t="s">
        <v>62</v>
      </c>
      <c r="K21" s="75"/>
      <c r="L21" s="9">
        <v>500</v>
      </c>
      <c r="M21" s="21" t="s">
        <v>64</v>
      </c>
      <c r="N21" s="21"/>
      <c r="O21" s="21"/>
      <c r="P21" s="70"/>
      <c r="Q21" s="9"/>
      <c r="R21" s="98"/>
      <c r="S21" s="102"/>
      <c r="T21" s="104"/>
    </row>
    <row r="22" s="2" customFormat="1" ht="24" customHeight="1" spans="1:20">
      <c r="A22" s="38"/>
      <c r="B22" s="33">
        <v>43737</v>
      </c>
      <c r="C22" s="39"/>
      <c r="D22" s="23">
        <v>-1342982.1</v>
      </c>
      <c r="E22" s="25" t="s">
        <v>65</v>
      </c>
      <c r="F22" s="26" t="s">
        <v>66</v>
      </c>
      <c r="G22" s="27"/>
      <c r="H22" s="28"/>
      <c r="I22" s="67"/>
      <c r="J22" s="9"/>
      <c r="K22" s="75"/>
      <c r="L22" s="9"/>
      <c r="M22" s="21"/>
      <c r="N22" s="21"/>
      <c r="O22" s="21"/>
      <c r="P22" s="70"/>
      <c r="Q22" s="9"/>
      <c r="R22" s="98"/>
      <c r="S22" s="102"/>
      <c r="T22" s="104"/>
    </row>
    <row r="23" s="2" customFormat="1" ht="24" customHeight="1" spans="1:20">
      <c r="A23" s="38"/>
      <c r="B23" s="33">
        <v>43737</v>
      </c>
      <c r="C23" s="39"/>
      <c r="D23" s="23"/>
      <c r="E23" s="25" t="s">
        <v>67</v>
      </c>
      <c r="F23" s="26" t="s">
        <v>68</v>
      </c>
      <c r="G23" s="27"/>
      <c r="H23" s="28"/>
      <c r="I23" s="67"/>
      <c r="J23" s="9"/>
      <c r="K23" s="75"/>
      <c r="L23" s="9"/>
      <c r="M23" s="21"/>
      <c r="N23" s="21"/>
      <c r="O23" s="21"/>
      <c r="P23" s="70" t="s">
        <v>69</v>
      </c>
      <c r="Q23" s="9">
        <f>883933.5+1302143</f>
        <v>2186076.5</v>
      </c>
      <c r="R23" s="98"/>
      <c r="S23" s="102">
        <v>1595147.1</v>
      </c>
      <c r="T23" s="104"/>
    </row>
    <row r="24" s="2" customFormat="1" ht="24" customHeight="1" spans="1:20">
      <c r="A24" s="38"/>
      <c r="B24" s="33">
        <v>43737</v>
      </c>
      <c r="C24" s="39"/>
      <c r="D24" s="23"/>
      <c r="E24" s="25" t="s">
        <v>70</v>
      </c>
      <c r="F24" s="26" t="s">
        <v>71</v>
      </c>
      <c r="G24" s="27"/>
      <c r="H24" s="28"/>
      <c r="I24" s="67"/>
      <c r="J24" s="9"/>
      <c r="K24" s="75"/>
      <c r="L24" s="9"/>
      <c r="M24" s="21"/>
      <c r="N24" s="21"/>
      <c r="O24" s="21"/>
      <c r="P24" s="70" t="s">
        <v>72</v>
      </c>
      <c r="Q24" s="9">
        <f>46164.31+10258.74</f>
        <v>56423.05</v>
      </c>
      <c r="R24" s="98"/>
      <c r="S24" s="102">
        <v>56423.05</v>
      </c>
      <c r="T24" s="104"/>
    </row>
    <row r="25" s="2" customFormat="1" ht="24" customHeight="1" spans="1:20">
      <c r="A25" s="38"/>
      <c r="B25" s="33">
        <v>43737</v>
      </c>
      <c r="C25" s="39"/>
      <c r="D25" s="23"/>
      <c r="E25" s="25" t="s">
        <v>73</v>
      </c>
      <c r="F25" s="26" t="s">
        <v>74</v>
      </c>
      <c r="G25" s="27"/>
      <c r="H25" s="28"/>
      <c r="I25" s="67"/>
      <c r="J25" s="9"/>
      <c r="K25" s="75"/>
      <c r="L25" s="9"/>
      <c r="M25" s="21"/>
      <c r="N25" s="21"/>
      <c r="O25" s="21"/>
      <c r="P25" s="70" t="s">
        <v>54</v>
      </c>
      <c r="Q25" s="9">
        <v>96930.13</v>
      </c>
      <c r="R25" s="98"/>
      <c r="S25" s="102">
        <v>96930.13</v>
      </c>
      <c r="T25" s="104"/>
    </row>
    <row r="26" s="2" customFormat="1" ht="24" customHeight="1" spans="1:20">
      <c r="A26" s="38"/>
      <c r="B26" s="33">
        <v>43737</v>
      </c>
      <c r="C26" s="30"/>
      <c r="D26" s="23"/>
      <c r="E26" s="25" t="s">
        <v>75</v>
      </c>
      <c r="F26" s="26" t="s">
        <v>76</v>
      </c>
      <c r="G26" s="27"/>
      <c r="H26" s="28"/>
      <c r="I26" s="67"/>
      <c r="J26" s="9"/>
      <c r="K26" s="71"/>
      <c r="L26" s="9"/>
      <c r="M26" s="21"/>
      <c r="N26" s="21"/>
      <c r="O26" s="21"/>
      <c r="P26" s="70" t="s">
        <v>52</v>
      </c>
      <c r="Q26" s="9">
        <v>100842.68</v>
      </c>
      <c r="R26" s="98"/>
      <c r="S26" s="102">
        <v>100842.68</v>
      </c>
      <c r="T26" s="104"/>
    </row>
    <row r="27" s="2" customFormat="1" ht="24" customHeight="1" spans="1:20">
      <c r="A27" s="37"/>
      <c r="B27" s="33">
        <v>43737</v>
      </c>
      <c r="C27" s="21"/>
      <c r="D27" s="23"/>
      <c r="E27" s="25" t="s">
        <v>58</v>
      </c>
      <c r="F27" s="26" t="s">
        <v>59</v>
      </c>
      <c r="G27" s="27"/>
      <c r="H27" s="28"/>
      <c r="I27" s="67"/>
      <c r="J27" s="9"/>
      <c r="K27" s="71"/>
      <c r="L27" s="9"/>
      <c r="M27" s="21"/>
      <c r="N27" s="21"/>
      <c r="O27" s="21"/>
      <c r="P27" s="70" t="s">
        <v>55</v>
      </c>
      <c r="Q27" s="9">
        <f>Q19-S19</f>
        <v>349604.8</v>
      </c>
      <c r="R27" s="98"/>
      <c r="S27" s="102">
        <v>349604.8</v>
      </c>
      <c r="T27" s="104"/>
    </row>
    <row r="28" s="2" customFormat="1" ht="24" customHeight="1" spans="1:20">
      <c r="A28" s="38">
        <v>13</v>
      </c>
      <c r="B28" s="33">
        <v>43746</v>
      </c>
      <c r="C28" s="40"/>
      <c r="D28" s="23"/>
      <c r="E28" s="25" t="s">
        <v>77</v>
      </c>
      <c r="F28" s="26" t="s">
        <v>78</v>
      </c>
      <c r="G28" s="27"/>
      <c r="H28" s="28"/>
      <c r="I28" s="67"/>
      <c r="J28" s="9"/>
      <c r="K28" s="71"/>
      <c r="L28" s="9"/>
      <c r="M28" s="21"/>
      <c r="N28" s="21"/>
      <c r="O28" s="21"/>
      <c r="P28" s="70" t="s">
        <v>79</v>
      </c>
      <c r="Q28" s="9">
        <v>253001</v>
      </c>
      <c r="R28" s="98"/>
      <c r="S28" s="102">
        <v>253001</v>
      </c>
      <c r="T28" s="104"/>
    </row>
    <row r="29" s="2" customFormat="1" ht="24" customHeight="1" spans="1:20">
      <c r="A29" s="38"/>
      <c r="B29" s="33">
        <v>43746</v>
      </c>
      <c r="C29" s="40"/>
      <c r="D29" s="23"/>
      <c r="E29" s="25" t="s">
        <v>77</v>
      </c>
      <c r="F29" s="26" t="s">
        <v>80</v>
      </c>
      <c r="G29" s="27"/>
      <c r="H29" s="28"/>
      <c r="I29" s="67"/>
      <c r="J29" s="9"/>
      <c r="K29" s="71"/>
      <c r="L29" s="9"/>
      <c r="M29" s="21"/>
      <c r="N29" s="21"/>
      <c r="O29" s="21"/>
      <c r="P29" s="70" t="s">
        <v>56</v>
      </c>
      <c r="Q29" s="9">
        <f>Q14-S14</f>
        <v>193070</v>
      </c>
      <c r="R29" s="98"/>
      <c r="S29" s="102">
        <v>193070</v>
      </c>
      <c r="T29" s="104"/>
    </row>
    <row r="30" s="2" customFormat="1" ht="24" customHeight="1" spans="1:20">
      <c r="A30" s="37"/>
      <c r="B30" s="33">
        <v>43746</v>
      </c>
      <c r="C30" s="40"/>
      <c r="D30" s="23"/>
      <c r="E30" s="25" t="s">
        <v>81</v>
      </c>
      <c r="F30" s="26" t="s">
        <v>82</v>
      </c>
      <c r="G30" s="27"/>
      <c r="H30" s="28"/>
      <c r="I30" s="67"/>
      <c r="J30" s="9"/>
      <c r="K30" s="71"/>
      <c r="L30" s="9"/>
      <c r="M30" s="21"/>
      <c r="N30" s="21"/>
      <c r="O30" s="21"/>
      <c r="P30" s="70" t="s">
        <v>83</v>
      </c>
      <c r="Q30" s="9">
        <f>Q16-S16</f>
        <v>151723.68</v>
      </c>
      <c r="R30" s="98"/>
      <c r="S30" s="102">
        <v>151723.68</v>
      </c>
      <c r="T30" s="104"/>
    </row>
    <row r="31" s="2" customFormat="1" ht="24" customHeight="1" spans="1:20">
      <c r="A31" s="38">
        <v>14</v>
      </c>
      <c r="B31" s="33">
        <v>43775</v>
      </c>
      <c r="C31" s="40"/>
      <c r="D31" s="23">
        <v>194276</v>
      </c>
      <c r="E31" s="25" t="s">
        <v>49</v>
      </c>
      <c r="F31" s="26" t="s">
        <v>50</v>
      </c>
      <c r="G31" s="27"/>
      <c r="H31" s="28"/>
      <c r="I31" s="67"/>
      <c r="J31" s="9"/>
      <c r="K31" s="71"/>
      <c r="L31" s="9"/>
      <c r="M31" s="21"/>
      <c r="N31" s="21"/>
      <c r="O31" s="21"/>
      <c r="P31" s="70"/>
      <c r="Q31" s="9"/>
      <c r="R31" s="98"/>
      <c r="S31" s="102"/>
      <c r="T31" s="104"/>
    </row>
    <row r="32" s="2" customFormat="1" ht="24" customHeight="1" spans="1:20">
      <c r="A32" s="38"/>
      <c r="B32" s="33">
        <v>43775</v>
      </c>
      <c r="C32" s="40"/>
      <c r="D32" s="23"/>
      <c r="E32" s="25" t="s">
        <v>84</v>
      </c>
      <c r="F32" s="26" t="s">
        <v>85</v>
      </c>
      <c r="G32" s="27"/>
      <c r="H32" s="28"/>
      <c r="I32" s="67"/>
      <c r="J32" s="9"/>
      <c r="K32" s="71"/>
      <c r="L32" s="9"/>
      <c r="M32" s="21"/>
      <c r="N32" s="21"/>
      <c r="O32" s="21"/>
      <c r="P32" s="70" t="s">
        <v>86</v>
      </c>
      <c r="Q32" s="9">
        <v>32400</v>
      </c>
      <c r="R32" s="98"/>
      <c r="S32" s="102">
        <v>32400</v>
      </c>
      <c r="T32" s="104"/>
    </row>
    <row r="33" s="2" customFormat="1" ht="24" customHeight="1" spans="1:20">
      <c r="A33" s="38"/>
      <c r="B33" s="33">
        <v>43775</v>
      </c>
      <c r="C33" s="40"/>
      <c r="D33" s="23"/>
      <c r="E33" s="25" t="s">
        <v>87</v>
      </c>
      <c r="F33" s="26" t="s">
        <v>88</v>
      </c>
      <c r="G33" s="27"/>
      <c r="H33" s="28"/>
      <c r="I33" s="67"/>
      <c r="J33" s="9"/>
      <c r="K33" s="71"/>
      <c r="L33" s="9"/>
      <c r="M33" s="21"/>
      <c r="N33" s="21"/>
      <c r="O33" s="21"/>
      <c r="P33" s="70" t="s">
        <v>89</v>
      </c>
      <c r="Q33" s="9">
        <v>96350</v>
      </c>
      <c r="R33" s="98"/>
      <c r="S33" s="102">
        <v>96350</v>
      </c>
      <c r="T33" s="104"/>
    </row>
    <row r="34" s="2" customFormat="1" ht="24" customHeight="1" spans="1:20">
      <c r="A34" s="38"/>
      <c r="B34" s="33">
        <v>43775</v>
      </c>
      <c r="C34" s="40"/>
      <c r="D34" s="23"/>
      <c r="E34" s="25" t="s">
        <v>90</v>
      </c>
      <c r="F34" s="26" t="s">
        <v>91</v>
      </c>
      <c r="G34" s="27"/>
      <c r="H34" s="28"/>
      <c r="I34" s="67"/>
      <c r="J34" s="9"/>
      <c r="K34" s="71"/>
      <c r="L34" s="9"/>
      <c r="M34" s="21"/>
      <c r="N34" s="21"/>
      <c r="O34" s="21"/>
      <c r="P34" s="70" t="s">
        <v>92</v>
      </c>
      <c r="Q34" s="9">
        <v>32880</v>
      </c>
      <c r="R34" s="98"/>
      <c r="S34" s="102">
        <v>32880</v>
      </c>
      <c r="T34" s="104"/>
    </row>
    <row r="35" s="2" customFormat="1" ht="24" customHeight="1" spans="1:20">
      <c r="A35" s="37"/>
      <c r="B35" s="33">
        <v>43775</v>
      </c>
      <c r="C35" s="40"/>
      <c r="D35" s="23"/>
      <c r="E35" s="25" t="s">
        <v>93</v>
      </c>
      <c r="F35" s="26" t="s">
        <v>94</v>
      </c>
      <c r="G35" s="27"/>
      <c r="H35" s="28"/>
      <c r="I35" s="67"/>
      <c r="J35" s="9"/>
      <c r="K35" s="71"/>
      <c r="L35" s="9"/>
      <c r="M35" s="21"/>
      <c r="N35" s="21"/>
      <c r="O35" s="21"/>
      <c r="P35" s="70" t="s">
        <v>95</v>
      </c>
      <c r="Q35" s="9">
        <v>32646</v>
      </c>
      <c r="R35" s="98"/>
      <c r="S35" s="102">
        <v>32646</v>
      </c>
      <c r="T35" s="104"/>
    </row>
    <row r="36" s="2" customFormat="1" ht="24" customHeight="1" spans="1:20">
      <c r="A36" s="38">
        <v>15</v>
      </c>
      <c r="B36" s="33">
        <v>43797</v>
      </c>
      <c r="C36" s="41">
        <v>1356671.95</v>
      </c>
      <c r="D36" s="23"/>
      <c r="E36" s="25" t="s">
        <v>60</v>
      </c>
      <c r="F36" s="26" t="s">
        <v>61</v>
      </c>
      <c r="G36" s="27"/>
      <c r="H36" s="28">
        <v>0.02</v>
      </c>
      <c r="I36" s="67">
        <f>C3*H36-I20-I21</f>
        <v>62604.16</v>
      </c>
      <c r="J36" s="9" t="s">
        <v>96</v>
      </c>
      <c r="K36" s="71">
        <f>24894+747</f>
        <v>25641</v>
      </c>
      <c r="L36" s="9">
        <f>3000*2</f>
        <v>6000</v>
      </c>
      <c r="M36" s="21" t="s">
        <v>97</v>
      </c>
      <c r="N36" s="21"/>
      <c r="O36" s="21"/>
      <c r="P36" s="70"/>
      <c r="Q36" s="9"/>
      <c r="R36" s="98"/>
      <c r="S36" s="102"/>
      <c r="T36" s="104"/>
    </row>
    <row r="37" s="2" customFormat="1" ht="24" customHeight="1" spans="1:20">
      <c r="A37" s="38"/>
      <c r="B37" s="33">
        <v>43801</v>
      </c>
      <c r="C37" s="40"/>
      <c r="D37" s="23">
        <v>16325.67</v>
      </c>
      <c r="E37" s="25" t="s">
        <v>98</v>
      </c>
      <c r="F37" s="26" t="s">
        <v>99</v>
      </c>
      <c r="G37" s="27"/>
      <c r="H37" s="28"/>
      <c r="I37" s="67"/>
      <c r="J37" s="9"/>
      <c r="K37" s="71"/>
      <c r="L37" s="9">
        <v>350</v>
      </c>
      <c r="M37" s="21" t="s">
        <v>100</v>
      </c>
      <c r="N37" s="21"/>
      <c r="O37" s="21"/>
      <c r="P37" s="70"/>
      <c r="Q37" s="9"/>
      <c r="R37" s="98"/>
      <c r="S37" s="102"/>
      <c r="T37" s="104"/>
    </row>
    <row r="38" s="2" customFormat="1" ht="24" customHeight="1" spans="1:20">
      <c r="A38" s="38"/>
      <c r="B38" s="33">
        <v>43801</v>
      </c>
      <c r="C38" s="40"/>
      <c r="D38" s="23"/>
      <c r="E38" s="25" t="s">
        <v>101</v>
      </c>
      <c r="F38" s="26" t="s">
        <v>82</v>
      </c>
      <c r="G38" s="27"/>
      <c r="H38" s="28"/>
      <c r="I38" s="67"/>
      <c r="J38" s="9"/>
      <c r="K38" s="71"/>
      <c r="L38" s="9"/>
      <c r="M38" s="21"/>
      <c r="N38" s="21"/>
      <c r="O38" s="21"/>
      <c r="P38" s="70" t="s">
        <v>83</v>
      </c>
      <c r="Q38" s="9">
        <f>Q30-S30</f>
        <v>0</v>
      </c>
      <c r="R38" s="98"/>
      <c r="S38" s="102">
        <v>16325.67</v>
      </c>
      <c r="T38" s="104" t="s">
        <v>102</v>
      </c>
    </row>
    <row r="39" s="2" customFormat="1" ht="24" customHeight="1" spans="1:20">
      <c r="A39" s="38"/>
      <c r="B39" s="33">
        <v>43801</v>
      </c>
      <c r="C39" s="40"/>
      <c r="D39" s="23"/>
      <c r="E39" s="25" t="s">
        <v>84</v>
      </c>
      <c r="F39" s="26" t="s">
        <v>85</v>
      </c>
      <c r="G39" s="27"/>
      <c r="H39" s="28"/>
      <c r="I39" s="67"/>
      <c r="J39" s="9"/>
      <c r="K39" s="71"/>
      <c r="L39" s="9"/>
      <c r="M39" s="21"/>
      <c r="N39" s="21"/>
      <c r="O39" s="21"/>
      <c r="P39" s="70" t="s">
        <v>86</v>
      </c>
      <c r="Q39" s="9">
        <v>199800</v>
      </c>
      <c r="R39" s="98"/>
      <c r="S39" s="102">
        <v>199800</v>
      </c>
      <c r="T39" s="104"/>
    </row>
    <row r="40" s="2" customFormat="1" ht="24" customHeight="1" spans="1:20">
      <c r="A40" s="38"/>
      <c r="B40" s="33">
        <v>43801</v>
      </c>
      <c r="C40" s="40"/>
      <c r="D40" s="23"/>
      <c r="E40" s="25" t="s">
        <v>58</v>
      </c>
      <c r="F40" s="26" t="s">
        <v>59</v>
      </c>
      <c r="G40" s="27"/>
      <c r="H40" s="28"/>
      <c r="I40" s="67"/>
      <c r="J40" s="9"/>
      <c r="K40" s="71"/>
      <c r="L40" s="9"/>
      <c r="M40" s="21"/>
      <c r="N40" s="21"/>
      <c r="O40" s="21"/>
      <c r="P40" s="70" t="s">
        <v>103</v>
      </c>
      <c r="Q40" s="9">
        <v>332948</v>
      </c>
      <c r="R40" s="98"/>
      <c r="S40" s="102">
        <v>332948</v>
      </c>
      <c r="T40" s="104"/>
    </row>
    <row r="41" s="2" customFormat="1" ht="24" customHeight="1" spans="1:20">
      <c r="A41" s="37"/>
      <c r="B41" s="33">
        <v>43801</v>
      </c>
      <c r="C41" s="40"/>
      <c r="D41" s="23">
        <v>-667619.57</v>
      </c>
      <c r="E41" s="25" t="s">
        <v>104</v>
      </c>
      <c r="F41" s="26" t="s">
        <v>66</v>
      </c>
      <c r="G41" s="27"/>
      <c r="H41" s="28"/>
      <c r="I41" s="67"/>
      <c r="J41" s="9"/>
      <c r="K41" s="71"/>
      <c r="L41" s="9"/>
      <c r="M41" s="21"/>
      <c r="N41" s="21"/>
      <c r="O41" s="21"/>
      <c r="P41" s="70" t="s">
        <v>105</v>
      </c>
      <c r="Q41" s="9"/>
      <c r="R41" s="98"/>
      <c r="S41" s="102"/>
      <c r="T41" s="104"/>
    </row>
    <row r="42" s="2" customFormat="1" ht="24" customHeight="1" spans="1:20">
      <c r="A42" s="37">
        <v>16</v>
      </c>
      <c r="B42" s="33">
        <v>43809</v>
      </c>
      <c r="C42" s="40"/>
      <c r="D42" s="23"/>
      <c r="E42" s="25" t="s">
        <v>104</v>
      </c>
      <c r="F42" s="26" t="s">
        <v>66</v>
      </c>
      <c r="G42" s="27"/>
      <c r="H42" s="28"/>
      <c r="I42" s="67"/>
      <c r="J42" s="9"/>
      <c r="K42" s="71"/>
      <c r="L42" s="9">
        <v>50</v>
      </c>
      <c r="M42" s="21" t="s">
        <v>100</v>
      </c>
      <c r="N42" s="21"/>
      <c r="O42" s="21"/>
      <c r="P42" s="70" t="s">
        <v>106</v>
      </c>
      <c r="Q42" s="9"/>
      <c r="R42" s="98"/>
      <c r="S42" s="102">
        <v>62159.22</v>
      </c>
      <c r="T42" s="104"/>
    </row>
    <row r="43" s="2" customFormat="1" ht="24" customHeight="1" spans="1:20">
      <c r="A43" s="37"/>
      <c r="B43" s="33"/>
      <c r="C43" s="40"/>
      <c r="D43" s="23"/>
      <c r="E43" s="25"/>
      <c r="F43" s="26"/>
      <c r="G43" s="27"/>
      <c r="H43" s="28"/>
      <c r="I43" s="67"/>
      <c r="J43" s="9"/>
      <c r="K43" s="71"/>
      <c r="L43" s="9"/>
      <c r="M43" s="21"/>
      <c r="N43" s="21"/>
      <c r="O43" s="21"/>
      <c r="P43" s="70"/>
      <c r="Q43" s="9"/>
      <c r="R43" s="98"/>
      <c r="S43" s="102"/>
      <c r="T43" s="104"/>
    </row>
    <row r="44" s="2" customFormat="1" ht="24" customHeight="1" spans="1:20">
      <c r="A44" s="37"/>
      <c r="B44" s="33"/>
      <c r="C44" s="40"/>
      <c r="D44" s="23"/>
      <c r="E44" s="25"/>
      <c r="F44" s="26"/>
      <c r="G44" s="27"/>
      <c r="H44" s="28"/>
      <c r="I44" s="67"/>
      <c r="J44" s="9"/>
      <c r="K44" s="71"/>
      <c r="L44" s="9"/>
      <c r="M44" s="21"/>
      <c r="N44" s="21"/>
      <c r="O44" s="21"/>
      <c r="P44" s="70"/>
      <c r="Q44" s="9"/>
      <c r="R44" s="98"/>
      <c r="S44" s="102"/>
      <c r="T44" s="104"/>
    </row>
    <row r="45" s="2" customFormat="1" ht="24" customHeight="1" spans="1:20">
      <c r="A45" s="37"/>
      <c r="B45" s="33"/>
      <c r="C45" s="40"/>
      <c r="D45" s="23"/>
      <c r="E45" s="25"/>
      <c r="F45" s="26"/>
      <c r="G45" s="27"/>
      <c r="H45" s="28"/>
      <c r="I45" s="67"/>
      <c r="J45" s="9"/>
      <c r="K45" s="71"/>
      <c r="L45" s="9"/>
      <c r="M45" s="21"/>
      <c r="N45" s="21"/>
      <c r="O45" s="21"/>
      <c r="P45" s="70"/>
      <c r="Q45" s="9"/>
      <c r="R45" s="98"/>
      <c r="S45" s="102"/>
      <c r="T45" s="104"/>
    </row>
    <row r="46" ht="24" customHeight="1" spans="1:20">
      <c r="A46" s="21"/>
      <c r="B46" s="115"/>
      <c r="C46" s="116"/>
      <c r="D46" s="23"/>
      <c r="E46" s="25"/>
      <c r="F46" s="26"/>
      <c r="G46" s="68"/>
      <c r="H46" s="28"/>
      <c r="I46" s="67"/>
      <c r="J46" s="68"/>
      <c r="K46" s="118"/>
      <c r="L46" s="67"/>
      <c r="M46" s="9"/>
      <c r="N46" s="119"/>
      <c r="O46" s="120"/>
      <c r="P46" s="121"/>
      <c r="Q46" s="10"/>
      <c r="R46" s="124"/>
      <c r="S46" s="125"/>
      <c r="T46" s="69"/>
    </row>
    <row r="47" ht="30" customHeight="1" spans="1:20">
      <c r="A47" s="6" t="s">
        <v>107</v>
      </c>
      <c r="B47" s="6"/>
      <c r="C47" s="54">
        <f>SUM(C8:C46)</f>
        <v>5677894.95</v>
      </c>
      <c r="D47" s="55">
        <f>SUM(D8:D46)</f>
        <v>0</v>
      </c>
      <c r="E47" s="54" t="s">
        <v>108</v>
      </c>
      <c r="F47" s="54" t="s">
        <v>108</v>
      </c>
      <c r="G47" s="54" t="s">
        <v>108</v>
      </c>
      <c r="H47" s="54" t="s">
        <v>108</v>
      </c>
      <c r="I47" s="55">
        <f>SUM(I8:I46)</f>
        <v>149028.62</v>
      </c>
      <c r="J47" s="54" t="s">
        <v>108</v>
      </c>
      <c r="K47" s="54">
        <f>SUM(K8:K46)</f>
        <v>107715</v>
      </c>
      <c r="L47" s="54">
        <f>SUM(L8:L46)</f>
        <v>18900</v>
      </c>
      <c r="M47" s="54" t="s">
        <v>108</v>
      </c>
      <c r="N47" s="54">
        <f>SUM(N8:N46)</f>
        <v>0</v>
      </c>
      <c r="O47" s="54" t="s">
        <v>108</v>
      </c>
      <c r="P47" s="54" t="s">
        <v>108</v>
      </c>
      <c r="Q47" s="55">
        <f>SUM(Q8:Q46)</f>
        <v>8630870.41</v>
      </c>
      <c r="R47" s="55">
        <f>SUM(R8:R46)</f>
        <v>0</v>
      </c>
      <c r="S47" s="54">
        <f>SUM(S8:S46)</f>
        <v>5402251.33</v>
      </c>
      <c r="T47" s="112">
        <f>C47+D47-S47-I47-K47-L47-N47</f>
        <v>1.04773789644241e-9</v>
      </c>
    </row>
    <row r="48" ht="30" customHeight="1" spans="1:20">
      <c r="A48" s="56" t="s">
        <v>109</v>
      </c>
      <c r="B48" s="56"/>
      <c r="C48" s="56" t="s">
        <v>110</v>
      </c>
      <c r="D48" s="56"/>
      <c r="E48" s="56"/>
      <c r="F48" s="57">
        <v>62159.22</v>
      </c>
      <c r="G48" s="58"/>
      <c r="H48" s="59" t="s">
        <v>111</v>
      </c>
      <c r="I48" s="86"/>
      <c r="J48" s="86"/>
      <c r="K48" s="86"/>
      <c r="L48" s="87"/>
      <c r="M48" s="56" t="s">
        <v>112</v>
      </c>
      <c r="N48" s="88">
        <f>F48</f>
        <v>62159.22</v>
      </c>
      <c r="O48" s="89"/>
      <c r="P48" s="89"/>
      <c r="Q48" s="89"/>
      <c r="R48" s="89"/>
      <c r="S48" s="89"/>
      <c r="T48" s="113"/>
    </row>
    <row r="49" ht="30" customHeight="1" spans="1:20">
      <c r="A49" s="56"/>
      <c r="B49" s="56"/>
      <c r="C49" s="56" t="s">
        <v>113</v>
      </c>
      <c r="D49" s="56"/>
      <c r="E49" s="56"/>
      <c r="F49" s="57">
        <v>0</v>
      </c>
      <c r="G49" s="58"/>
      <c r="H49" s="60"/>
      <c r="I49" s="90"/>
      <c r="J49" s="90"/>
      <c r="K49" s="90"/>
      <c r="L49" s="91"/>
      <c r="M49" s="56" t="s">
        <v>114</v>
      </c>
      <c r="N49" s="122" t="s">
        <v>115</v>
      </c>
      <c r="O49" s="123"/>
      <c r="P49" s="123"/>
      <c r="Q49" s="123"/>
      <c r="R49" s="123"/>
      <c r="S49" s="123"/>
      <c r="T49" s="126"/>
    </row>
    <row r="55" spans="2:2">
      <c r="B55" s="61"/>
    </row>
  </sheetData>
  <mergeCells count="48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47:B47"/>
    <mergeCell ref="C48:E48"/>
    <mergeCell ref="F48:G48"/>
    <mergeCell ref="N48:T48"/>
    <mergeCell ref="C49:E49"/>
    <mergeCell ref="F49:G49"/>
    <mergeCell ref="N49:T49"/>
    <mergeCell ref="A5:A7"/>
    <mergeCell ref="A18:A19"/>
    <mergeCell ref="A20:A27"/>
    <mergeCell ref="A28:A30"/>
    <mergeCell ref="A31:A35"/>
    <mergeCell ref="A36:A41"/>
    <mergeCell ref="K20:K21"/>
    <mergeCell ref="S5:S7"/>
    <mergeCell ref="T5:T7"/>
    <mergeCell ref="H48:L49"/>
    <mergeCell ref="A48:B49"/>
  </mergeCells>
  <printOptions horizontalCentered="1" verticalCentered="1"/>
  <pageMargins left="0" right="0" top="0" bottom="0" header="0" footer="0"/>
  <pageSetup paperSize="9" scale="9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5"/>
  <sheetViews>
    <sheetView topLeftCell="A29" workbookViewId="0">
      <selection activeCell="A28" sqref="$A1:$XFD1048576"/>
    </sheetView>
  </sheetViews>
  <sheetFormatPr defaultColWidth="9" defaultRowHeight="13.5"/>
  <cols>
    <col min="1" max="1" width="3.225" style="1" customWidth="1"/>
    <col min="2" max="2" width="14.675" style="3" customWidth="1"/>
    <col min="3" max="3" width="15.9" style="1" customWidth="1"/>
    <col min="4" max="4" width="14.275" style="1" customWidth="1"/>
    <col min="5" max="5" width="25.75" style="4" customWidth="1"/>
    <col min="6" max="6" width="32.1166666666667" style="4" customWidth="1"/>
    <col min="7" max="7" width="17.4416666666667" style="4" customWidth="1"/>
    <col min="8" max="8" width="4.89166666666667" style="1" customWidth="1"/>
    <col min="9" max="9" width="10.3333333333333" style="4" customWidth="1"/>
    <col min="10" max="10" width="10" style="4" customWidth="1"/>
    <col min="11" max="11" width="9.33333333333333" style="1" customWidth="1"/>
    <col min="12" max="12" width="9.66666666666667" style="4" customWidth="1"/>
    <col min="13" max="13" width="16.1083333333333" style="1" customWidth="1"/>
    <col min="14" max="14" width="11.5083333333333" style="1" customWidth="1"/>
    <col min="15" max="15" width="9.10833333333333" style="1" customWidth="1"/>
    <col min="16" max="16" width="40.3833333333333" style="1" customWidth="1"/>
    <col min="17" max="17" width="14.8" style="1" customWidth="1"/>
    <col min="18" max="18" width="14.5333333333333" style="1" customWidth="1"/>
    <col min="19" max="19" width="15.75" style="4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8"/>
      <c r="J2" s="7" t="s">
        <v>4</v>
      </c>
      <c r="K2" s="7"/>
      <c r="L2" s="7"/>
      <c r="M2" s="7"/>
      <c r="N2" s="62" t="s">
        <v>5</v>
      </c>
      <c r="O2" s="62"/>
      <c r="P2" s="63">
        <v>11319</v>
      </c>
      <c r="Q2" s="66" t="s">
        <v>6</v>
      </c>
      <c r="R2" s="66"/>
      <c r="S2" s="94"/>
      <c r="T2" s="94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6" t="s">
        <v>7</v>
      </c>
      <c r="B3" s="6"/>
      <c r="C3" s="9">
        <v>7451431</v>
      </c>
      <c r="D3" s="9"/>
      <c r="E3" s="9"/>
      <c r="F3" s="10" t="s">
        <v>8</v>
      </c>
      <c r="G3" s="11">
        <v>43614</v>
      </c>
      <c r="H3" s="6" t="s">
        <v>9</v>
      </c>
      <c r="I3" s="6"/>
      <c r="J3" s="21" t="s">
        <v>10</v>
      </c>
      <c r="K3" s="21"/>
      <c r="L3" s="21"/>
      <c r="M3" s="21"/>
      <c r="N3" s="6" t="s">
        <v>11</v>
      </c>
      <c r="O3" s="6"/>
      <c r="P3" s="21"/>
      <c r="Q3" s="95" t="s">
        <v>12</v>
      </c>
      <c r="R3" s="95"/>
      <c r="S3" s="96" t="s">
        <v>13</v>
      </c>
      <c r="T3" s="96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6" t="s">
        <v>14</v>
      </c>
      <c r="B4" s="6"/>
      <c r="C4" s="9"/>
      <c r="D4" s="9"/>
      <c r="E4" s="9"/>
      <c r="F4" s="10" t="s">
        <v>15</v>
      </c>
      <c r="G4" s="12"/>
      <c r="H4" s="6" t="s">
        <v>16</v>
      </c>
      <c r="I4" s="6"/>
      <c r="J4" s="21"/>
      <c r="K4" s="21"/>
      <c r="L4" s="21"/>
      <c r="M4" s="21"/>
      <c r="N4" s="6" t="s">
        <v>17</v>
      </c>
      <c r="O4" s="6"/>
      <c r="P4" s="9" t="s">
        <v>18</v>
      </c>
      <c r="Q4" s="10" t="s">
        <v>19</v>
      </c>
      <c r="R4" s="9" t="s">
        <v>20</v>
      </c>
      <c r="S4" s="97" t="s">
        <v>21</v>
      </c>
      <c r="T4" s="98" t="s">
        <v>18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6" t="s">
        <v>22</v>
      </c>
      <c r="B5" s="13" t="s">
        <v>23</v>
      </c>
      <c r="C5" s="14"/>
      <c r="D5" s="14"/>
      <c r="E5" s="14"/>
      <c r="F5" s="15"/>
      <c r="G5" s="16" t="s">
        <v>24</v>
      </c>
      <c r="H5" s="13" t="s">
        <v>23</v>
      </c>
      <c r="I5" s="14"/>
      <c r="J5" s="15"/>
      <c r="K5" s="16" t="s">
        <v>25</v>
      </c>
      <c r="L5" s="13" t="s">
        <v>26</v>
      </c>
      <c r="M5" s="15"/>
      <c r="N5" s="13" t="s">
        <v>27</v>
      </c>
      <c r="O5" s="15"/>
      <c r="P5" s="64" t="s">
        <v>28</v>
      </c>
      <c r="Q5" s="99"/>
      <c r="R5" s="99"/>
      <c r="S5" s="97" t="s">
        <v>29</v>
      </c>
      <c r="T5" s="100" t="s">
        <v>30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6"/>
      <c r="B6" s="17" t="s">
        <v>31</v>
      </c>
      <c r="C6" s="18"/>
      <c r="D6" s="18"/>
      <c r="E6" s="18"/>
      <c r="F6" s="19"/>
      <c r="G6" s="6"/>
      <c r="H6" s="17" t="s">
        <v>32</v>
      </c>
      <c r="I6" s="18"/>
      <c r="J6" s="19"/>
      <c r="K6" s="6" t="s">
        <v>33</v>
      </c>
      <c r="L6" s="17" t="s">
        <v>34</v>
      </c>
      <c r="M6" s="19"/>
      <c r="N6" s="17" t="s">
        <v>35</v>
      </c>
      <c r="O6" s="19"/>
      <c r="P6" s="65" t="s">
        <v>36</v>
      </c>
      <c r="Q6" s="101"/>
      <c r="R6" s="101"/>
      <c r="S6" s="97"/>
      <c r="T6" s="100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6"/>
      <c r="B7" s="20" t="s">
        <v>37</v>
      </c>
      <c r="C7" s="6" t="s">
        <v>38</v>
      </c>
      <c r="D7" s="6" t="s">
        <v>39</v>
      </c>
      <c r="E7" s="10" t="s">
        <v>40</v>
      </c>
      <c r="F7" s="10" t="s">
        <v>41</v>
      </c>
      <c r="G7" s="20" t="s">
        <v>42</v>
      </c>
      <c r="H7" s="6" t="s">
        <v>43</v>
      </c>
      <c r="I7" s="10" t="s">
        <v>44</v>
      </c>
      <c r="J7" s="10" t="s">
        <v>45</v>
      </c>
      <c r="K7" s="66" t="s">
        <v>44</v>
      </c>
      <c r="L7" s="10" t="s">
        <v>44</v>
      </c>
      <c r="M7" s="6" t="s">
        <v>45</v>
      </c>
      <c r="N7" s="6" t="s">
        <v>44</v>
      </c>
      <c r="O7" s="6" t="s">
        <v>45</v>
      </c>
      <c r="P7" s="10" t="s">
        <v>46</v>
      </c>
      <c r="Q7" s="10" t="s">
        <v>47</v>
      </c>
      <c r="R7" s="10" t="s">
        <v>48</v>
      </c>
      <c r="S7" s="97"/>
      <c r="T7" s="100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2" customFormat="1" ht="22" customHeight="1" spans="1:20">
      <c r="A8" s="21">
        <v>1</v>
      </c>
      <c r="B8" s="22">
        <v>43630</v>
      </c>
      <c r="C8" s="23"/>
      <c r="D8" s="24">
        <v>10000</v>
      </c>
      <c r="E8" s="25" t="s">
        <v>49</v>
      </c>
      <c r="F8" s="26" t="s">
        <v>50</v>
      </c>
      <c r="G8" s="27"/>
      <c r="H8" s="28"/>
      <c r="I8" s="67"/>
      <c r="J8" s="68"/>
      <c r="K8" s="69"/>
      <c r="L8" s="67"/>
      <c r="M8" s="9"/>
      <c r="N8" s="21"/>
      <c r="O8" s="21"/>
      <c r="P8" s="70" t="s">
        <v>51</v>
      </c>
      <c r="Q8" s="102"/>
      <c r="R8" s="102"/>
      <c r="S8" s="103">
        <v>10000</v>
      </c>
      <c r="T8" s="104"/>
    </row>
    <row r="9" s="2" customFormat="1" ht="22" customHeight="1" spans="1:20">
      <c r="A9" s="21">
        <v>2</v>
      </c>
      <c r="B9" s="22">
        <v>43634</v>
      </c>
      <c r="C9" s="23"/>
      <c r="D9" s="24">
        <v>100000</v>
      </c>
      <c r="E9" s="25" t="s">
        <v>49</v>
      </c>
      <c r="F9" s="26" t="s">
        <v>50</v>
      </c>
      <c r="G9" s="27"/>
      <c r="H9" s="28"/>
      <c r="I9" s="67"/>
      <c r="J9" s="68"/>
      <c r="K9" s="69"/>
      <c r="L9" s="67"/>
      <c r="M9" s="9"/>
      <c r="N9" s="21"/>
      <c r="O9" s="21"/>
      <c r="P9" s="70" t="s">
        <v>52</v>
      </c>
      <c r="Q9" s="102">
        <v>200842.68</v>
      </c>
      <c r="R9" s="102"/>
      <c r="S9" s="103">
        <v>100000</v>
      </c>
      <c r="T9" s="104"/>
    </row>
    <row r="10" s="2" customFormat="1" ht="24" customHeight="1" spans="1:20">
      <c r="A10" s="21">
        <v>3</v>
      </c>
      <c r="B10" s="22">
        <v>43642</v>
      </c>
      <c r="C10" s="23"/>
      <c r="D10" s="24">
        <v>150000</v>
      </c>
      <c r="E10" s="25" t="s">
        <v>49</v>
      </c>
      <c r="F10" s="26" t="s">
        <v>50</v>
      </c>
      <c r="G10" s="27"/>
      <c r="H10" s="28"/>
      <c r="I10" s="67"/>
      <c r="J10" s="9"/>
      <c r="K10" s="71"/>
      <c r="L10" s="9"/>
      <c r="M10" s="21"/>
      <c r="N10" s="21"/>
      <c r="O10" s="21"/>
      <c r="P10" s="70" t="s">
        <v>53</v>
      </c>
      <c r="Q10" s="102"/>
      <c r="R10" s="102"/>
      <c r="S10" s="103">
        <v>150000</v>
      </c>
      <c r="T10" s="104"/>
    </row>
    <row r="11" s="2" customFormat="1" ht="27" customHeight="1" spans="1:20">
      <c r="A11" s="21">
        <v>4</v>
      </c>
      <c r="B11" s="29">
        <v>43642</v>
      </c>
      <c r="C11" s="30"/>
      <c r="D11" s="24">
        <v>100000</v>
      </c>
      <c r="E11" s="25" t="s">
        <v>49</v>
      </c>
      <c r="F11" s="26" t="s">
        <v>50</v>
      </c>
      <c r="G11" s="27"/>
      <c r="H11" s="31"/>
      <c r="I11" s="9"/>
      <c r="J11" s="9"/>
      <c r="K11" s="71"/>
      <c r="L11" s="9"/>
      <c r="M11" s="21"/>
      <c r="N11" s="21"/>
      <c r="O11" s="21"/>
      <c r="P11" s="70" t="s">
        <v>54</v>
      </c>
      <c r="Q11" s="102">
        <f>196930.13</f>
        <v>196930.13</v>
      </c>
      <c r="R11" s="102"/>
      <c r="S11" s="103">
        <v>100000</v>
      </c>
      <c r="T11" s="104"/>
    </row>
    <row r="12" s="2" customFormat="1" ht="24" customHeight="1" spans="1:20">
      <c r="A12" s="21">
        <v>5</v>
      </c>
      <c r="B12" s="29">
        <v>43651</v>
      </c>
      <c r="C12" s="32"/>
      <c r="D12" s="24">
        <v>150000</v>
      </c>
      <c r="E12" s="25" t="s">
        <v>49</v>
      </c>
      <c r="F12" s="26" t="s">
        <v>50</v>
      </c>
      <c r="G12" s="27"/>
      <c r="H12" s="28"/>
      <c r="I12" s="67"/>
      <c r="J12" s="9"/>
      <c r="K12" s="71"/>
      <c r="L12" s="9"/>
      <c r="M12" s="21"/>
      <c r="N12" s="21"/>
      <c r="O12" s="21"/>
      <c r="P12" s="70" t="s">
        <v>55</v>
      </c>
      <c r="Q12" s="102">
        <v>799604.8</v>
      </c>
      <c r="R12" s="105"/>
      <c r="S12" s="103">
        <v>150000</v>
      </c>
      <c r="T12" s="104"/>
    </row>
    <row r="13" s="2" customFormat="1" ht="24" customHeight="1" spans="1:20">
      <c r="A13" s="21">
        <v>6</v>
      </c>
      <c r="B13" s="33">
        <v>43654</v>
      </c>
      <c r="C13" s="34"/>
      <c r="D13" s="24">
        <v>250000</v>
      </c>
      <c r="E13" s="25" t="s">
        <v>49</v>
      </c>
      <c r="F13" s="26" t="s">
        <v>50</v>
      </c>
      <c r="G13" s="27"/>
      <c r="H13" s="31"/>
      <c r="I13" s="9"/>
      <c r="J13" s="9"/>
      <c r="K13" s="71"/>
      <c r="L13" s="9"/>
      <c r="M13" s="21"/>
      <c r="N13" s="21"/>
      <c r="O13" s="21"/>
      <c r="P13" s="72" t="s">
        <v>56</v>
      </c>
      <c r="Q13" s="102">
        <v>743070</v>
      </c>
      <c r="R13" s="106"/>
      <c r="S13" s="103">
        <v>250000</v>
      </c>
      <c r="T13" s="104"/>
    </row>
    <row r="14" s="2" customFormat="1" ht="24" customHeight="1" spans="1:20">
      <c r="A14" s="21">
        <v>7</v>
      </c>
      <c r="B14" s="29">
        <v>43656</v>
      </c>
      <c r="C14" s="32"/>
      <c r="D14" s="24">
        <v>300000</v>
      </c>
      <c r="E14" s="25" t="s">
        <v>49</v>
      </c>
      <c r="F14" s="26" t="s">
        <v>50</v>
      </c>
      <c r="G14" s="27"/>
      <c r="H14" s="28"/>
      <c r="I14" s="67"/>
      <c r="J14" s="9"/>
      <c r="K14" s="71"/>
      <c r="L14" s="9"/>
      <c r="M14" s="21"/>
      <c r="N14" s="21"/>
      <c r="O14" s="21"/>
      <c r="P14" s="70" t="s">
        <v>56</v>
      </c>
      <c r="Q14" s="102">
        <f>Q13-S13</f>
        <v>493070</v>
      </c>
      <c r="R14" s="102"/>
      <c r="S14" s="103">
        <v>300000</v>
      </c>
      <c r="T14" s="104"/>
    </row>
    <row r="15" s="2" customFormat="1" ht="24" customHeight="1" spans="1:20">
      <c r="A15" s="21">
        <v>8</v>
      </c>
      <c r="B15" s="29">
        <v>43663</v>
      </c>
      <c r="C15" s="30"/>
      <c r="D15" s="24">
        <v>250000</v>
      </c>
      <c r="E15" s="25" t="s">
        <v>49</v>
      </c>
      <c r="F15" s="26" t="s">
        <v>50</v>
      </c>
      <c r="G15" s="27"/>
      <c r="H15" s="35"/>
      <c r="I15" s="9"/>
      <c r="J15" s="9"/>
      <c r="K15" s="71"/>
      <c r="L15" s="9"/>
      <c r="M15" s="21"/>
      <c r="N15" s="21"/>
      <c r="O15" s="21"/>
      <c r="P15" s="70" t="s">
        <v>57</v>
      </c>
      <c r="Q15" s="102">
        <v>591723.68</v>
      </c>
      <c r="R15" s="102"/>
      <c r="S15" s="103">
        <v>250000</v>
      </c>
      <c r="T15" s="104"/>
    </row>
    <row r="16" s="2" customFormat="1" ht="24" customHeight="1" spans="1:20">
      <c r="A16" s="21">
        <v>9</v>
      </c>
      <c r="B16" s="22">
        <v>43664</v>
      </c>
      <c r="C16" s="23"/>
      <c r="D16" s="24">
        <v>190000</v>
      </c>
      <c r="E16" s="25" t="s">
        <v>49</v>
      </c>
      <c r="F16" s="26" t="s">
        <v>50</v>
      </c>
      <c r="G16" s="27"/>
      <c r="H16" s="28"/>
      <c r="I16" s="67"/>
      <c r="J16" s="9"/>
      <c r="K16" s="71"/>
      <c r="L16" s="9"/>
      <c r="M16" s="21"/>
      <c r="N16" s="21"/>
      <c r="O16" s="21"/>
      <c r="P16" s="70" t="s">
        <v>57</v>
      </c>
      <c r="Q16" s="102">
        <f>Q15-S15</f>
        <v>341723.68</v>
      </c>
      <c r="R16" s="102"/>
      <c r="S16" s="103">
        <v>190000</v>
      </c>
      <c r="T16" s="104"/>
    </row>
    <row r="17" s="2" customFormat="1" ht="24" customHeight="1" spans="1:20">
      <c r="A17" s="21">
        <v>10</v>
      </c>
      <c r="B17" s="22">
        <v>43675</v>
      </c>
      <c r="C17" s="23"/>
      <c r="D17" s="24">
        <v>150000</v>
      </c>
      <c r="E17" s="25" t="s">
        <v>49</v>
      </c>
      <c r="F17" s="26" t="s">
        <v>50</v>
      </c>
      <c r="G17" s="27"/>
      <c r="H17" s="28"/>
      <c r="I17" s="67"/>
      <c r="J17" s="9"/>
      <c r="K17" s="71"/>
      <c r="L17" s="9"/>
      <c r="M17" s="21"/>
      <c r="N17" s="73"/>
      <c r="O17" s="21"/>
      <c r="P17" s="70" t="s">
        <v>55</v>
      </c>
      <c r="Q17" s="102">
        <f>Q12-S12</f>
        <v>649604.8</v>
      </c>
      <c r="R17" s="102"/>
      <c r="S17" s="103">
        <v>150000</v>
      </c>
      <c r="T17" s="104"/>
    </row>
    <row r="18" s="2" customFormat="1" ht="24" customHeight="1" spans="1:20">
      <c r="A18" s="36">
        <v>11</v>
      </c>
      <c r="B18" s="22">
        <v>43728</v>
      </c>
      <c r="C18" s="23"/>
      <c r="D18" s="23">
        <v>150000</v>
      </c>
      <c r="E18" s="25" t="s">
        <v>49</v>
      </c>
      <c r="F18" s="26" t="s">
        <v>50</v>
      </c>
      <c r="G18" s="27"/>
      <c r="H18" s="28"/>
      <c r="I18" s="67"/>
      <c r="J18" s="9"/>
      <c r="K18" s="71"/>
      <c r="L18" s="9"/>
      <c r="M18" s="21"/>
      <c r="N18" s="21"/>
      <c r="O18" s="21"/>
      <c r="P18" s="70"/>
      <c r="Q18" s="9"/>
      <c r="R18" s="98"/>
      <c r="S18" s="103"/>
      <c r="T18" s="104"/>
    </row>
    <row r="19" s="2" customFormat="1" ht="32" customHeight="1" spans="1:20">
      <c r="A19" s="37"/>
      <c r="B19" s="22">
        <v>43728</v>
      </c>
      <c r="C19" s="23"/>
      <c r="D19" s="23"/>
      <c r="E19" s="25" t="s">
        <v>58</v>
      </c>
      <c r="F19" s="26" t="s">
        <v>59</v>
      </c>
      <c r="G19" s="27"/>
      <c r="H19" s="28"/>
      <c r="I19" s="67"/>
      <c r="J19" s="9"/>
      <c r="K19" s="71"/>
      <c r="L19" s="9"/>
      <c r="M19" s="21"/>
      <c r="N19" s="21"/>
      <c r="O19" s="21"/>
      <c r="P19" s="70" t="s">
        <v>55</v>
      </c>
      <c r="Q19" s="9">
        <f>Q17-S17</f>
        <v>499604.8</v>
      </c>
      <c r="R19" s="98"/>
      <c r="S19" s="103">
        <v>150000</v>
      </c>
      <c r="T19" s="104"/>
    </row>
    <row r="20" s="2" customFormat="1" ht="25" customHeight="1" spans="1:20">
      <c r="A20" s="36">
        <v>12</v>
      </c>
      <c r="B20" s="22">
        <v>43735</v>
      </c>
      <c r="C20" s="23">
        <v>2967154</v>
      </c>
      <c r="D20" s="23"/>
      <c r="E20" s="25" t="s">
        <v>60</v>
      </c>
      <c r="F20" s="26" t="s">
        <v>61</v>
      </c>
      <c r="G20" s="27"/>
      <c r="H20" s="28">
        <v>0.02</v>
      </c>
      <c r="I20" s="67">
        <f>C20*H20</f>
        <v>59343.08</v>
      </c>
      <c r="J20" s="9" t="s">
        <v>62</v>
      </c>
      <c r="K20" s="117">
        <f>79289+2785</f>
        <v>82074</v>
      </c>
      <c r="L20" s="9">
        <f>3000*4</f>
        <v>12000</v>
      </c>
      <c r="M20" s="21" t="s">
        <v>63</v>
      </c>
      <c r="N20" s="73"/>
      <c r="O20" s="21"/>
      <c r="P20" s="70"/>
      <c r="Q20" s="9"/>
      <c r="R20" s="98"/>
      <c r="S20" s="102"/>
      <c r="T20" s="104"/>
    </row>
    <row r="21" s="2" customFormat="1" ht="24" customHeight="1" spans="1:20">
      <c r="A21" s="38"/>
      <c r="B21" s="33">
        <v>43735</v>
      </c>
      <c r="C21" s="39">
        <v>1354069</v>
      </c>
      <c r="D21" s="23"/>
      <c r="E21" s="25" t="s">
        <v>60</v>
      </c>
      <c r="F21" s="26" t="s">
        <v>61</v>
      </c>
      <c r="G21" s="27"/>
      <c r="H21" s="28">
        <v>0.02</v>
      </c>
      <c r="I21" s="67">
        <f>C21*H21</f>
        <v>27081.38</v>
      </c>
      <c r="J21" s="9" t="s">
        <v>62</v>
      </c>
      <c r="K21" s="75"/>
      <c r="L21" s="9">
        <v>500</v>
      </c>
      <c r="M21" s="21" t="s">
        <v>64</v>
      </c>
      <c r="N21" s="21"/>
      <c r="O21" s="21"/>
      <c r="P21" s="70"/>
      <c r="Q21" s="9"/>
      <c r="R21" s="98"/>
      <c r="S21" s="102"/>
      <c r="T21" s="104"/>
    </row>
    <row r="22" s="2" customFormat="1" ht="24" customHeight="1" spans="1:20">
      <c r="A22" s="38"/>
      <c r="B22" s="33">
        <v>43737</v>
      </c>
      <c r="C22" s="39"/>
      <c r="D22" s="23">
        <v>-1342982.1</v>
      </c>
      <c r="E22" s="25" t="s">
        <v>65</v>
      </c>
      <c r="F22" s="26" t="s">
        <v>66</v>
      </c>
      <c r="G22" s="27"/>
      <c r="H22" s="28"/>
      <c r="I22" s="67"/>
      <c r="J22" s="9"/>
      <c r="K22" s="75"/>
      <c r="L22" s="9"/>
      <c r="M22" s="21"/>
      <c r="N22" s="21"/>
      <c r="O22" s="21"/>
      <c r="P22" s="70"/>
      <c r="Q22" s="9"/>
      <c r="R22" s="98"/>
      <c r="S22" s="102"/>
      <c r="T22" s="104"/>
    </row>
    <row r="23" s="2" customFormat="1" ht="24" customHeight="1" spans="1:20">
      <c r="A23" s="38"/>
      <c r="B23" s="33">
        <v>43737</v>
      </c>
      <c r="C23" s="39"/>
      <c r="D23" s="23"/>
      <c r="E23" s="25" t="s">
        <v>67</v>
      </c>
      <c r="F23" s="26" t="s">
        <v>68</v>
      </c>
      <c r="G23" s="27"/>
      <c r="H23" s="28"/>
      <c r="I23" s="67"/>
      <c r="J23" s="9"/>
      <c r="K23" s="75"/>
      <c r="L23" s="9"/>
      <c r="M23" s="21"/>
      <c r="N23" s="21"/>
      <c r="O23" s="21"/>
      <c r="P23" s="70" t="s">
        <v>69</v>
      </c>
      <c r="Q23" s="9">
        <f>883933.5+1302143</f>
        <v>2186076.5</v>
      </c>
      <c r="R23" s="98"/>
      <c r="S23" s="102">
        <v>1595147.1</v>
      </c>
      <c r="T23" s="104"/>
    </row>
    <row r="24" s="2" customFormat="1" ht="24" customHeight="1" spans="1:20">
      <c r="A24" s="38"/>
      <c r="B24" s="33">
        <v>43737</v>
      </c>
      <c r="C24" s="39"/>
      <c r="D24" s="23"/>
      <c r="E24" s="25" t="s">
        <v>70</v>
      </c>
      <c r="F24" s="26" t="s">
        <v>71</v>
      </c>
      <c r="G24" s="27"/>
      <c r="H24" s="28"/>
      <c r="I24" s="67"/>
      <c r="J24" s="9"/>
      <c r="K24" s="75"/>
      <c r="L24" s="9"/>
      <c r="M24" s="21"/>
      <c r="N24" s="21"/>
      <c r="O24" s="21"/>
      <c r="P24" s="70" t="s">
        <v>72</v>
      </c>
      <c r="Q24" s="9">
        <f>46164.31+10258.74</f>
        <v>56423.05</v>
      </c>
      <c r="R24" s="98"/>
      <c r="S24" s="102">
        <v>56423.05</v>
      </c>
      <c r="T24" s="104"/>
    </row>
    <row r="25" s="2" customFormat="1" ht="24" customHeight="1" spans="1:20">
      <c r="A25" s="38"/>
      <c r="B25" s="33">
        <v>43737</v>
      </c>
      <c r="C25" s="39"/>
      <c r="D25" s="23"/>
      <c r="E25" s="25" t="s">
        <v>73</v>
      </c>
      <c r="F25" s="26" t="s">
        <v>74</v>
      </c>
      <c r="G25" s="27"/>
      <c r="H25" s="28"/>
      <c r="I25" s="67"/>
      <c r="J25" s="9"/>
      <c r="K25" s="75"/>
      <c r="L25" s="9"/>
      <c r="M25" s="21"/>
      <c r="N25" s="21"/>
      <c r="O25" s="21"/>
      <c r="P25" s="70" t="s">
        <v>54</v>
      </c>
      <c r="Q25" s="9">
        <v>96930.13</v>
      </c>
      <c r="R25" s="98"/>
      <c r="S25" s="102">
        <v>96930.13</v>
      </c>
      <c r="T25" s="104"/>
    </row>
    <row r="26" s="2" customFormat="1" ht="24" customHeight="1" spans="1:20">
      <c r="A26" s="38"/>
      <c r="B26" s="33">
        <v>43737</v>
      </c>
      <c r="C26" s="30"/>
      <c r="D26" s="23"/>
      <c r="E26" s="25" t="s">
        <v>75</v>
      </c>
      <c r="F26" s="26" t="s">
        <v>76</v>
      </c>
      <c r="G26" s="27"/>
      <c r="H26" s="28"/>
      <c r="I26" s="67"/>
      <c r="J26" s="9"/>
      <c r="K26" s="71"/>
      <c r="L26" s="9"/>
      <c r="M26" s="21"/>
      <c r="N26" s="21"/>
      <c r="O26" s="21"/>
      <c r="P26" s="70" t="s">
        <v>52</v>
      </c>
      <c r="Q26" s="9">
        <v>100842.68</v>
      </c>
      <c r="R26" s="98"/>
      <c r="S26" s="102">
        <v>100842.68</v>
      </c>
      <c r="T26" s="104"/>
    </row>
    <row r="27" s="2" customFormat="1" ht="24" customHeight="1" spans="1:20">
      <c r="A27" s="37"/>
      <c r="B27" s="33">
        <v>43737</v>
      </c>
      <c r="C27" s="21"/>
      <c r="D27" s="23"/>
      <c r="E27" s="25" t="s">
        <v>58</v>
      </c>
      <c r="F27" s="26" t="s">
        <v>59</v>
      </c>
      <c r="G27" s="27"/>
      <c r="H27" s="28"/>
      <c r="I27" s="67"/>
      <c r="J27" s="9"/>
      <c r="K27" s="71"/>
      <c r="L27" s="9"/>
      <c r="M27" s="21"/>
      <c r="N27" s="21"/>
      <c r="O27" s="21"/>
      <c r="P27" s="70" t="s">
        <v>55</v>
      </c>
      <c r="Q27" s="9">
        <f>Q19-S19</f>
        <v>349604.8</v>
      </c>
      <c r="R27" s="98"/>
      <c r="S27" s="102">
        <v>349604.8</v>
      </c>
      <c r="T27" s="104"/>
    </row>
    <row r="28" s="2" customFormat="1" ht="24" customHeight="1" spans="1:20">
      <c r="A28" s="38">
        <v>13</v>
      </c>
      <c r="B28" s="33">
        <v>43746</v>
      </c>
      <c r="C28" s="40"/>
      <c r="D28" s="23"/>
      <c r="E28" s="25" t="s">
        <v>77</v>
      </c>
      <c r="F28" s="26" t="s">
        <v>78</v>
      </c>
      <c r="G28" s="27"/>
      <c r="H28" s="28"/>
      <c r="I28" s="67"/>
      <c r="J28" s="9"/>
      <c r="K28" s="71"/>
      <c r="L28" s="9"/>
      <c r="M28" s="21"/>
      <c r="N28" s="21"/>
      <c r="O28" s="21"/>
      <c r="P28" s="70" t="s">
        <v>79</v>
      </c>
      <c r="Q28" s="9">
        <v>253001</v>
      </c>
      <c r="R28" s="98"/>
      <c r="S28" s="102">
        <v>253001</v>
      </c>
      <c r="T28" s="104"/>
    </row>
    <row r="29" s="2" customFormat="1" ht="24" customHeight="1" spans="1:20">
      <c r="A29" s="38"/>
      <c r="B29" s="33">
        <v>43746</v>
      </c>
      <c r="C29" s="40"/>
      <c r="D29" s="23"/>
      <c r="E29" s="25" t="s">
        <v>77</v>
      </c>
      <c r="F29" s="26" t="s">
        <v>80</v>
      </c>
      <c r="G29" s="27"/>
      <c r="H29" s="28"/>
      <c r="I29" s="67"/>
      <c r="J29" s="9"/>
      <c r="K29" s="71"/>
      <c r="L29" s="9"/>
      <c r="M29" s="21"/>
      <c r="N29" s="21"/>
      <c r="O29" s="21"/>
      <c r="P29" s="70" t="s">
        <v>56</v>
      </c>
      <c r="Q29" s="9">
        <f>Q14-S14</f>
        <v>193070</v>
      </c>
      <c r="R29" s="98"/>
      <c r="S29" s="102">
        <v>193070</v>
      </c>
      <c r="T29" s="104"/>
    </row>
    <row r="30" s="2" customFormat="1" ht="24" customHeight="1" spans="1:20">
      <c r="A30" s="37"/>
      <c r="B30" s="33">
        <v>43746</v>
      </c>
      <c r="C30" s="40"/>
      <c r="D30" s="23"/>
      <c r="E30" s="25" t="s">
        <v>81</v>
      </c>
      <c r="F30" s="26" t="s">
        <v>82</v>
      </c>
      <c r="G30" s="27"/>
      <c r="H30" s="28"/>
      <c r="I30" s="67"/>
      <c r="J30" s="9"/>
      <c r="K30" s="71"/>
      <c r="L30" s="9"/>
      <c r="M30" s="21"/>
      <c r="N30" s="21"/>
      <c r="O30" s="21"/>
      <c r="P30" s="70" t="s">
        <v>83</v>
      </c>
      <c r="Q30" s="9">
        <f>Q16-S16</f>
        <v>151723.68</v>
      </c>
      <c r="R30" s="98"/>
      <c r="S30" s="102">
        <v>151723.68</v>
      </c>
      <c r="T30" s="104"/>
    </row>
    <row r="31" s="2" customFormat="1" ht="24" customHeight="1" spans="1:20">
      <c r="A31" s="38">
        <v>14</v>
      </c>
      <c r="B31" s="33">
        <v>43775</v>
      </c>
      <c r="C31" s="40"/>
      <c r="D31" s="23">
        <v>194276</v>
      </c>
      <c r="E31" s="25" t="s">
        <v>49</v>
      </c>
      <c r="F31" s="26" t="s">
        <v>50</v>
      </c>
      <c r="G31" s="27"/>
      <c r="H31" s="28"/>
      <c r="I31" s="67"/>
      <c r="J31" s="9"/>
      <c r="K31" s="71"/>
      <c r="L31" s="9"/>
      <c r="M31" s="21"/>
      <c r="N31" s="21"/>
      <c r="O31" s="21"/>
      <c r="P31" s="70"/>
      <c r="Q31" s="9"/>
      <c r="R31" s="98"/>
      <c r="S31" s="102"/>
      <c r="T31" s="104"/>
    </row>
    <row r="32" s="2" customFormat="1" ht="24" customHeight="1" spans="1:20">
      <c r="A32" s="38"/>
      <c r="B32" s="33">
        <v>43775</v>
      </c>
      <c r="C32" s="40"/>
      <c r="D32" s="23"/>
      <c r="E32" s="25" t="s">
        <v>84</v>
      </c>
      <c r="F32" s="26" t="s">
        <v>85</v>
      </c>
      <c r="G32" s="27"/>
      <c r="H32" s="28"/>
      <c r="I32" s="67"/>
      <c r="J32" s="9"/>
      <c r="K32" s="71"/>
      <c r="L32" s="9"/>
      <c r="M32" s="21"/>
      <c r="N32" s="21"/>
      <c r="O32" s="21"/>
      <c r="P32" s="70" t="s">
        <v>86</v>
      </c>
      <c r="Q32" s="9">
        <v>32400</v>
      </c>
      <c r="R32" s="98"/>
      <c r="S32" s="102">
        <v>32400</v>
      </c>
      <c r="T32" s="104"/>
    </row>
    <row r="33" s="2" customFormat="1" ht="24" customHeight="1" spans="1:20">
      <c r="A33" s="38"/>
      <c r="B33" s="33">
        <v>43775</v>
      </c>
      <c r="C33" s="40"/>
      <c r="D33" s="23"/>
      <c r="E33" s="25" t="s">
        <v>87</v>
      </c>
      <c r="F33" s="26" t="s">
        <v>88</v>
      </c>
      <c r="G33" s="27"/>
      <c r="H33" s="28"/>
      <c r="I33" s="67"/>
      <c r="J33" s="9"/>
      <c r="K33" s="71"/>
      <c r="L33" s="9"/>
      <c r="M33" s="21"/>
      <c r="N33" s="21"/>
      <c r="O33" s="21"/>
      <c r="P33" s="70" t="s">
        <v>89</v>
      </c>
      <c r="Q33" s="9">
        <v>96350</v>
      </c>
      <c r="R33" s="98"/>
      <c r="S33" s="102">
        <v>96350</v>
      </c>
      <c r="T33" s="104"/>
    </row>
    <row r="34" s="2" customFormat="1" ht="24" customHeight="1" spans="1:20">
      <c r="A34" s="38"/>
      <c r="B34" s="33">
        <v>43775</v>
      </c>
      <c r="C34" s="40"/>
      <c r="D34" s="23"/>
      <c r="E34" s="25" t="s">
        <v>90</v>
      </c>
      <c r="F34" s="26" t="s">
        <v>91</v>
      </c>
      <c r="G34" s="27"/>
      <c r="H34" s="28"/>
      <c r="I34" s="67"/>
      <c r="J34" s="9"/>
      <c r="K34" s="71"/>
      <c r="L34" s="9"/>
      <c r="M34" s="21"/>
      <c r="N34" s="21"/>
      <c r="O34" s="21"/>
      <c r="P34" s="70" t="s">
        <v>92</v>
      </c>
      <c r="Q34" s="9">
        <v>32880</v>
      </c>
      <c r="R34" s="98"/>
      <c r="S34" s="102">
        <v>32880</v>
      </c>
      <c r="T34" s="104"/>
    </row>
    <row r="35" s="2" customFormat="1" ht="24" customHeight="1" spans="1:20">
      <c r="A35" s="37"/>
      <c r="B35" s="33">
        <v>43775</v>
      </c>
      <c r="C35" s="40"/>
      <c r="D35" s="23"/>
      <c r="E35" s="25" t="s">
        <v>93</v>
      </c>
      <c r="F35" s="26" t="s">
        <v>94</v>
      </c>
      <c r="G35" s="27"/>
      <c r="H35" s="28"/>
      <c r="I35" s="67"/>
      <c r="J35" s="9"/>
      <c r="K35" s="71"/>
      <c r="L35" s="9"/>
      <c r="M35" s="21"/>
      <c r="N35" s="21"/>
      <c r="O35" s="21"/>
      <c r="P35" s="70" t="s">
        <v>95</v>
      </c>
      <c r="Q35" s="9">
        <v>32646</v>
      </c>
      <c r="R35" s="98"/>
      <c r="S35" s="102">
        <v>32646</v>
      </c>
      <c r="T35" s="104"/>
    </row>
    <row r="36" s="2" customFormat="1" ht="24" customHeight="1" spans="1:20">
      <c r="A36" s="38">
        <v>15</v>
      </c>
      <c r="B36" s="33">
        <v>43797</v>
      </c>
      <c r="C36" s="41">
        <v>1356671.95</v>
      </c>
      <c r="D36" s="23"/>
      <c r="E36" s="25" t="s">
        <v>60</v>
      </c>
      <c r="F36" s="26" t="s">
        <v>61</v>
      </c>
      <c r="G36" s="27"/>
      <c r="H36" s="28">
        <v>0.02</v>
      </c>
      <c r="I36" s="67">
        <f>C3*H36-I20-I21</f>
        <v>62604.16</v>
      </c>
      <c r="J36" s="9" t="s">
        <v>96</v>
      </c>
      <c r="K36" s="71">
        <f>24894+747</f>
        <v>25641</v>
      </c>
      <c r="L36" s="9">
        <f>3000*2</f>
        <v>6000</v>
      </c>
      <c r="M36" s="21" t="s">
        <v>97</v>
      </c>
      <c r="N36" s="21"/>
      <c r="O36" s="21"/>
      <c r="P36" s="70"/>
      <c r="Q36" s="9"/>
      <c r="R36" s="98"/>
      <c r="S36" s="102"/>
      <c r="T36" s="104"/>
    </row>
    <row r="37" s="2" customFormat="1" ht="24" customHeight="1" spans="1:20">
      <c r="A37" s="38"/>
      <c r="B37" s="33">
        <v>43801</v>
      </c>
      <c r="C37" s="40"/>
      <c r="D37" s="23">
        <v>16325.67</v>
      </c>
      <c r="E37" s="25" t="s">
        <v>98</v>
      </c>
      <c r="F37" s="26" t="s">
        <v>99</v>
      </c>
      <c r="G37" s="27"/>
      <c r="H37" s="28"/>
      <c r="I37" s="67"/>
      <c r="J37" s="9"/>
      <c r="K37" s="71"/>
      <c r="L37" s="9">
        <v>350</v>
      </c>
      <c r="M37" s="21" t="s">
        <v>100</v>
      </c>
      <c r="N37" s="21"/>
      <c r="O37" s="21"/>
      <c r="P37" s="70"/>
      <c r="Q37" s="9"/>
      <c r="R37" s="98"/>
      <c r="S37" s="102"/>
      <c r="T37" s="104"/>
    </row>
    <row r="38" s="2" customFormat="1" ht="24" customHeight="1" spans="1:20">
      <c r="A38" s="38"/>
      <c r="B38" s="33">
        <v>43801</v>
      </c>
      <c r="C38" s="40"/>
      <c r="D38" s="23"/>
      <c r="E38" s="25" t="s">
        <v>101</v>
      </c>
      <c r="F38" s="26" t="s">
        <v>82</v>
      </c>
      <c r="G38" s="27"/>
      <c r="H38" s="28"/>
      <c r="I38" s="67"/>
      <c r="J38" s="9"/>
      <c r="K38" s="71"/>
      <c r="L38" s="9"/>
      <c r="M38" s="21"/>
      <c r="N38" s="21"/>
      <c r="O38" s="21"/>
      <c r="P38" s="70" t="s">
        <v>83</v>
      </c>
      <c r="Q38" s="9">
        <f>Q30-S30</f>
        <v>0</v>
      </c>
      <c r="R38" s="98"/>
      <c r="S38" s="102">
        <v>16325.67</v>
      </c>
      <c r="T38" s="104" t="s">
        <v>102</v>
      </c>
    </row>
    <row r="39" s="2" customFormat="1" ht="24" customHeight="1" spans="1:20">
      <c r="A39" s="38"/>
      <c r="B39" s="33">
        <v>43801</v>
      </c>
      <c r="C39" s="40"/>
      <c r="D39" s="23"/>
      <c r="E39" s="25" t="s">
        <v>84</v>
      </c>
      <c r="F39" s="26" t="s">
        <v>85</v>
      </c>
      <c r="G39" s="27"/>
      <c r="H39" s="28"/>
      <c r="I39" s="67"/>
      <c r="J39" s="9"/>
      <c r="K39" s="71"/>
      <c r="L39" s="9"/>
      <c r="M39" s="21"/>
      <c r="N39" s="21"/>
      <c r="O39" s="21"/>
      <c r="P39" s="70" t="s">
        <v>86</v>
      </c>
      <c r="Q39" s="9">
        <v>199800</v>
      </c>
      <c r="R39" s="98"/>
      <c r="S39" s="102">
        <v>199800</v>
      </c>
      <c r="T39" s="104"/>
    </row>
    <row r="40" s="2" customFormat="1" ht="24" customHeight="1" spans="1:20">
      <c r="A40" s="38"/>
      <c r="B40" s="33">
        <v>43801</v>
      </c>
      <c r="C40" s="40"/>
      <c r="D40" s="23"/>
      <c r="E40" s="25" t="s">
        <v>58</v>
      </c>
      <c r="F40" s="26" t="s">
        <v>59</v>
      </c>
      <c r="G40" s="27"/>
      <c r="H40" s="28"/>
      <c r="I40" s="67"/>
      <c r="J40" s="9"/>
      <c r="K40" s="71"/>
      <c r="L40" s="9"/>
      <c r="M40" s="21"/>
      <c r="N40" s="21"/>
      <c r="O40" s="21"/>
      <c r="P40" s="70" t="s">
        <v>103</v>
      </c>
      <c r="Q40" s="9">
        <v>332948</v>
      </c>
      <c r="R40" s="98"/>
      <c r="S40" s="102">
        <v>332948</v>
      </c>
      <c r="T40" s="104"/>
    </row>
    <row r="41" s="2" customFormat="1" ht="24" customHeight="1" spans="1:20">
      <c r="A41" s="37"/>
      <c r="B41" s="33">
        <v>43801</v>
      </c>
      <c r="C41" s="40"/>
      <c r="D41" s="23">
        <v>-667619.57</v>
      </c>
      <c r="E41" s="25" t="s">
        <v>104</v>
      </c>
      <c r="F41" s="26" t="s">
        <v>66</v>
      </c>
      <c r="G41" s="27"/>
      <c r="H41" s="28"/>
      <c r="I41" s="67"/>
      <c r="J41" s="9"/>
      <c r="K41" s="71"/>
      <c r="L41" s="9"/>
      <c r="M41" s="21"/>
      <c r="N41" s="21"/>
      <c r="O41" s="21"/>
      <c r="P41" s="70" t="s">
        <v>105</v>
      </c>
      <c r="Q41" s="9"/>
      <c r="R41" s="98"/>
      <c r="S41" s="102"/>
      <c r="T41" s="104"/>
    </row>
    <row r="42" s="2" customFormat="1" ht="24" customHeight="1" spans="1:20">
      <c r="A42" s="37">
        <v>16</v>
      </c>
      <c r="B42" s="33">
        <v>43809</v>
      </c>
      <c r="C42" s="40"/>
      <c r="D42" s="23"/>
      <c r="E42" s="25" t="s">
        <v>104</v>
      </c>
      <c r="F42" s="26" t="s">
        <v>66</v>
      </c>
      <c r="G42" s="27"/>
      <c r="H42" s="28"/>
      <c r="I42" s="67"/>
      <c r="J42" s="9"/>
      <c r="K42" s="71"/>
      <c r="L42" s="9">
        <v>50</v>
      </c>
      <c r="M42" s="21" t="s">
        <v>100</v>
      </c>
      <c r="N42" s="21"/>
      <c r="O42" s="21"/>
      <c r="P42" s="70" t="s">
        <v>106</v>
      </c>
      <c r="Q42" s="9"/>
      <c r="R42" s="98"/>
      <c r="S42" s="102">
        <v>62159.22</v>
      </c>
      <c r="T42" s="104"/>
    </row>
    <row r="43" s="2" customFormat="1" ht="24" customHeight="1" spans="1:20">
      <c r="A43" s="42">
        <v>17</v>
      </c>
      <c r="B43" s="43">
        <v>43847</v>
      </c>
      <c r="C43" s="44"/>
      <c r="D43" s="45">
        <v>8740</v>
      </c>
      <c r="E43" s="46" t="s">
        <v>98</v>
      </c>
      <c r="F43" s="47" t="s">
        <v>99</v>
      </c>
      <c r="G43" s="48"/>
      <c r="H43" s="49"/>
      <c r="I43" s="76"/>
      <c r="J43" s="77"/>
      <c r="K43" s="78"/>
      <c r="L43" s="77">
        <v>50</v>
      </c>
      <c r="M43" s="21" t="s">
        <v>100</v>
      </c>
      <c r="N43" s="50"/>
      <c r="O43" s="50"/>
      <c r="P43" s="79" t="s">
        <v>116</v>
      </c>
      <c r="Q43" s="77"/>
      <c r="R43" s="107"/>
      <c r="S43" s="108">
        <v>8690</v>
      </c>
      <c r="T43" s="104"/>
    </row>
    <row r="44" s="2" customFormat="1" ht="24" customHeight="1" spans="1:20">
      <c r="A44" s="37"/>
      <c r="B44" s="33"/>
      <c r="C44" s="40"/>
      <c r="D44" s="23"/>
      <c r="E44" s="25"/>
      <c r="F44" s="26"/>
      <c r="G44" s="27"/>
      <c r="H44" s="28"/>
      <c r="I44" s="67"/>
      <c r="J44" s="9"/>
      <c r="K44" s="71"/>
      <c r="L44" s="9"/>
      <c r="M44" s="21"/>
      <c r="N44" s="21"/>
      <c r="O44" s="21"/>
      <c r="P44" s="70"/>
      <c r="Q44" s="9"/>
      <c r="R44" s="98"/>
      <c r="S44" s="102"/>
      <c r="T44" s="104"/>
    </row>
    <row r="45" s="2" customFormat="1" ht="24" customHeight="1" spans="1:20">
      <c r="A45" s="37"/>
      <c r="B45" s="33"/>
      <c r="C45" s="40"/>
      <c r="D45" s="23"/>
      <c r="E45" s="25"/>
      <c r="F45" s="26"/>
      <c r="G45" s="27"/>
      <c r="H45" s="28"/>
      <c r="I45" s="67"/>
      <c r="J45" s="9"/>
      <c r="K45" s="71"/>
      <c r="L45" s="9"/>
      <c r="M45" s="21"/>
      <c r="N45" s="21"/>
      <c r="O45" s="21"/>
      <c r="P45" s="70"/>
      <c r="Q45" s="9"/>
      <c r="R45" s="98"/>
      <c r="S45" s="102"/>
      <c r="T45" s="104"/>
    </row>
    <row r="46" s="1" customFormat="1" ht="24" customHeight="1" spans="1:16384">
      <c r="A46" s="21"/>
      <c r="B46" s="115"/>
      <c r="C46" s="116"/>
      <c r="D46" s="23"/>
      <c r="E46" s="25"/>
      <c r="F46" s="26"/>
      <c r="G46" s="68"/>
      <c r="H46" s="28"/>
      <c r="I46" s="67"/>
      <c r="J46" s="68"/>
      <c r="K46" s="118"/>
      <c r="L46" s="67"/>
      <c r="M46" s="9"/>
      <c r="N46" s="119"/>
      <c r="O46" s="120"/>
      <c r="P46" s="121"/>
      <c r="Q46" s="10"/>
      <c r="R46" s="124"/>
      <c r="S46" s="125"/>
      <c r="T46" s="69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ht="30" customHeight="1" spans="1:16384">
      <c r="A47" s="6" t="s">
        <v>107</v>
      </c>
      <c r="B47" s="6"/>
      <c r="C47" s="54">
        <f>SUM(C8:C46)</f>
        <v>5677894.95</v>
      </c>
      <c r="D47" s="55">
        <f>SUM(D8:D46)</f>
        <v>8740</v>
      </c>
      <c r="E47" s="54" t="s">
        <v>108</v>
      </c>
      <c r="F47" s="54" t="s">
        <v>108</v>
      </c>
      <c r="G47" s="54" t="s">
        <v>108</v>
      </c>
      <c r="H47" s="54" t="s">
        <v>108</v>
      </c>
      <c r="I47" s="55">
        <f t="shared" ref="I47:L47" si="0">SUM(I8:I46)</f>
        <v>149028.62</v>
      </c>
      <c r="J47" s="54" t="s">
        <v>108</v>
      </c>
      <c r="K47" s="54">
        <f t="shared" si="0"/>
        <v>107715</v>
      </c>
      <c r="L47" s="54">
        <f t="shared" si="0"/>
        <v>18950</v>
      </c>
      <c r="M47" s="54" t="s">
        <v>108</v>
      </c>
      <c r="N47" s="54">
        <f t="shared" ref="N47:S47" si="1">SUM(N8:N46)</f>
        <v>0</v>
      </c>
      <c r="O47" s="54" t="s">
        <v>108</v>
      </c>
      <c r="P47" s="54" t="s">
        <v>108</v>
      </c>
      <c r="Q47" s="55">
        <f t="shared" si="1"/>
        <v>8630870.41</v>
      </c>
      <c r="R47" s="55">
        <f t="shared" si="1"/>
        <v>0</v>
      </c>
      <c r="S47" s="54">
        <f t="shared" si="1"/>
        <v>5410941.33</v>
      </c>
      <c r="T47" s="112">
        <f>C47+D47-S47-I47-K47-L47-N47</f>
        <v>1.04773789644241e-9</v>
      </c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ht="30" customHeight="1" spans="1:16384">
      <c r="A48" s="56" t="s">
        <v>109</v>
      </c>
      <c r="B48" s="56"/>
      <c r="C48" s="56" t="s">
        <v>110</v>
      </c>
      <c r="D48" s="56"/>
      <c r="E48" s="56"/>
      <c r="F48" s="57">
        <f>N48</f>
        <v>8690</v>
      </c>
      <c r="G48" s="58"/>
      <c r="H48" s="59" t="s">
        <v>111</v>
      </c>
      <c r="I48" s="86"/>
      <c r="J48" s="86"/>
      <c r="K48" s="86"/>
      <c r="L48" s="87"/>
      <c r="M48" s="56" t="s">
        <v>112</v>
      </c>
      <c r="N48" s="88">
        <v>8690</v>
      </c>
      <c r="O48" s="89"/>
      <c r="P48" s="89"/>
      <c r="Q48" s="89"/>
      <c r="R48" s="89"/>
      <c r="S48" s="89"/>
      <c r="T48" s="113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ht="30" customHeight="1" spans="1:16384">
      <c r="A49" s="56"/>
      <c r="B49" s="56"/>
      <c r="C49" s="56" t="s">
        <v>113</v>
      </c>
      <c r="D49" s="56"/>
      <c r="E49" s="56"/>
      <c r="F49" s="57">
        <v>0</v>
      </c>
      <c r="G49" s="58"/>
      <c r="H49" s="60"/>
      <c r="I49" s="90"/>
      <c r="J49" s="90"/>
      <c r="K49" s="90"/>
      <c r="L49" s="91"/>
      <c r="M49" s="56" t="s">
        <v>114</v>
      </c>
      <c r="N49" s="122" t="s">
        <v>117</v>
      </c>
      <c r="O49" s="123"/>
      <c r="P49" s="123"/>
      <c r="Q49" s="123"/>
      <c r="R49" s="123"/>
      <c r="S49" s="123"/>
      <c r="T49" s="126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spans="2:16384">
      <c r="B50" s="3"/>
      <c r="E50" s="4"/>
      <c r="F50" s="4"/>
      <c r="G50" s="4"/>
      <c r="I50" s="4"/>
      <c r="J50" s="4"/>
      <c r="L50" s="4"/>
      <c r="S50" s="4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1" customFormat="1" spans="2:16384">
      <c r="B51" s="3"/>
      <c r="E51" s="4"/>
      <c r="F51" s="4"/>
      <c r="G51" s="4"/>
      <c r="I51" s="4"/>
      <c r="J51" s="4"/>
      <c r="L51" s="4"/>
      <c r="S51" s="4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1" customFormat="1" spans="2:16384">
      <c r="B52" s="3"/>
      <c r="E52" s="4"/>
      <c r="F52" s="4"/>
      <c r="G52" s="4"/>
      <c r="I52" s="4"/>
      <c r="J52" s="4"/>
      <c r="L52" s="4"/>
      <c r="S52" s="4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1" customFormat="1" spans="2:16384">
      <c r="B53" s="3"/>
      <c r="E53" s="4"/>
      <c r="F53" s="4"/>
      <c r="G53" s="4"/>
      <c r="I53" s="4"/>
      <c r="J53" s="4"/>
      <c r="L53" s="4"/>
      <c r="S53" s="4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1" customFormat="1" spans="2:16384">
      <c r="B54" s="3"/>
      <c r="E54" s="4"/>
      <c r="F54" s="4"/>
      <c r="G54" s="4"/>
      <c r="I54" s="4"/>
      <c r="J54" s="4"/>
      <c r="L54" s="4"/>
      <c r="S54" s="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1" customFormat="1" spans="2:16384">
      <c r="B55" s="61"/>
      <c r="E55" s="4"/>
      <c r="F55" s="4"/>
      <c r="G55" s="4"/>
      <c r="I55" s="4"/>
      <c r="J55" s="4"/>
      <c r="L55" s="4"/>
      <c r="S55" s="4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</sheetData>
  <mergeCells count="48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47:B47"/>
    <mergeCell ref="C48:E48"/>
    <mergeCell ref="F48:G48"/>
    <mergeCell ref="N48:T48"/>
    <mergeCell ref="C49:E49"/>
    <mergeCell ref="F49:G49"/>
    <mergeCell ref="N49:T49"/>
    <mergeCell ref="A5:A7"/>
    <mergeCell ref="A18:A19"/>
    <mergeCell ref="A20:A27"/>
    <mergeCell ref="A28:A30"/>
    <mergeCell ref="A31:A35"/>
    <mergeCell ref="A36:A41"/>
    <mergeCell ref="K20:K21"/>
    <mergeCell ref="S5:S7"/>
    <mergeCell ref="T5:T7"/>
    <mergeCell ref="A48:B49"/>
    <mergeCell ref="H48:L49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5"/>
  <sheetViews>
    <sheetView topLeftCell="A40" workbookViewId="0">
      <selection activeCell="A36" sqref="$A1:$XFD1048576"/>
    </sheetView>
  </sheetViews>
  <sheetFormatPr defaultColWidth="9" defaultRowHeight="13.5"/>
  <cols>
    <col min="1" max="1" width="3.225" style="1" customWidth="1"/>
    <col min="2" max="2" width="14.675" style="3" customWidth="1"/>
    <col min="3" max="3" width="15.9" style="1" customWidth="1"/>
    <col min="4" max="4" width="14.275" style="1" customWidth="1"/>
    <col min="5" max="5" width="25.75" style="4" customWidth="1"/>
    <col min="6" max="6" width="32.1166666666667" style="4" customWidth="1"/>
    <col min="7" max="7" width="17.4416666666667" style="4" customWidth="1"/>
    <col min="8" max="8" width="4.89166666666667" style="1" customWidth="1"/>
    <col min="9" max="9" width="10.3333333333333" style="4" customWidth="1"/>
    <col min="10" max="10" width="10" style="4" customWidth="1"/>
    <col min="11" max="11" width="9.33333333333333" style="1" customWidth="1"/>
    <col min="12" max="12" width="9.66666666666667" style="4" customWidth="1"/>
    <col min="13" max="13" width="16.1083333333333" style="1" customWidth="1"/>
    <col min="14" max="14" width="11.5083333333333" style="1" customWidth="1"/>
    <col min="15" max="15" width="9.10833333333333" style="1" customWidth="1"/>
    <col min="16" max="16" width="40.3833333333333" style="1" customWidth="1"/>
    <col min="17" max="17" width="14.8" style="1" customWidth="1"/>
    <col min="18" max="18" width="14.5333333333333" style="1" customWidth="1"/>
    <col min="19" max="19" width="15.75" style="4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8"/>
      <c r="J2" s="7" t="s">
        <v>4</v>
      </c>
      <c r="K2" s="7"/>
      <c r="L2" s="7"/>
      <c r="M2" s="7"/>
      <c r="N2" s="62" t="s">
        <v>5</v>
      </c>
      <c r="O2" s="62"/>
      <c r="P2" s="63">
        <v>11319</v>
      </c>
      <c r="Q2" s="66" t="s">
        <v>6</v>
      </c>
      <c r="R2" s="66"/>
      <c r="S2" s="94"/>
      <c r="T2" s="94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6" t="s">
        <v>7</v>
      </c>
      <c r="B3" s="6"/>
      <c r="C3" s="9">
        <v>7451431</v>
      </c>
      <c r="D3" s="9"/>
      <c r="E3" s="9"/>
      <c r="F3" s="10" t="s">
        <v>8</v>
      </c>
      <c r="G3" s="11">
        <v>43614</v>
      </c>
      <c r="H3" s="6" t="s">
        <v>9</v>
      </c>
      <c r="I3" s="6"/>
      <c r="J3" s="21" t="s">
        <v>10</v>
      </c>
      <c r="K3" s="21"/>
      <c r="L3" s="21"/>
      <c r="M3" s="21"/>
      <c r="N3" s="6" t="s">
        <v>11</v>
      </c>
      <c r="O3" s="6"/>
      <c r="P3" s="21"/>
      <c r="Q3" s="95" t="s">
        <v>12</v>
      </c>
      <c r="R3" s="95"/>
      <c r="S3" s="96" t="s">
        <v>13</v>
      </c>
      <c r="T3" s="96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6" t="s">
        <v>14</v>
      </c>
      <c r="B4" s="6"/>
      <c r="C4" s="9"/>
      <c r="D4" s="9"/>
      <c r="E4" s="9"/>
      <c r="F4" s="10" t="s">
        <v>15</v>
      </c>
      <c r="G4" s="12"/>
      <c r="H4" s="6" t="s">
        <v>16</v>
      </c>
      <c r="I4" s="6"/>
      <c r="J4" s="21"/>
      <c r="K4" s="21"/>
      <c r="L4" s="21"/>
      <c r="M4" s="21"/>
      <c r="N4" s="6" t="s">
        <v>17</v>
      </c>
      <c r="O4" s="6"/>
      <c r="P4" s="9" t="s">
        <v>18</v>
      </c>
      <c r="Q4" s="10" t="s">
        <v>19</v>
      </c>
      <c r="R4" s="9" t="s">
        <v>20</v>
      </c>
      <c r="S4" s="97" t="s">
        <v>21</v>
      </c>
      <c r="T4" s="98" t="s">
        <v>18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6" t="s">
        <v>22</v>
      </c>
      <c r="B5" s="13" t="s">
        <v>23</v>
      </c>
      <c r="C5" s="14"/>
      <c r="D5" s="14"/>
      <c r="E5" s="14"/>
      <c r="F5" s="15"/>
      <c r="G5" s="16" t="s">
        <v>24</v>
      </c>
      <c r="H5" s="13" t="s">
        <v>23</v>
      </c>
      <c r="I5" s="14"/>
      <c r="J5" s="15"/>
      <c r="K5" s="16" t="s">
        <v>25</v>
      </c>
      <c r="L5" s="13" t="s">
        <v>26</v>
      </c>
      <c r="M5" s="15"/>
      <c r="N5" s="13" t="s">
        <v>27</v>
      </c>
      <c r="O5" s="15"/>
      <c r="P5" s="64" t="s">
        <v>28</v>
      </c>
      <c r="Q5" s="99"/>
      <c r="R5" s="99"/>
      <c r="S5" s="97" t="s">
        <v>29</v>
      </c>
      <c r="T5" s="100" t="s">
        <v>30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6"/>
      <c r="B6" s="17" t="s">
        <v>31</v>
      </c>
      <c r="C6" s="18"/>
      <c r="D6" s="18"/>
      <c r="E6" s="18"/>
      <c r="F6" s="19"/>
      <c r="G6" s="6"/>
      <c r="H6" s="17" t="s">
        <v>32</v>
      </c>
      <c r="I6" s="18"/>
      <c r="J6" s="19"/>
      <c r="K6" s="6" t="s">
        <v>33</v>
      </c>
      <c r="L6" s="17" t="s">
        <v>34</v>
      </c>
      <c r="M6" s="19"/>
      <c r="N6" s="17" t="s">
        <v>35</v>
      </c>
      <c r="O6" s="19"/>
      <c r="P6" s="65" t="s">
        <v>36</v>
      </c>
      <c r="Q6" s="101"/>
      <c r="R6" s="101"/>
      <c r="S6" s="97"/>
      <c r="T6" s="100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6"/>
      <c r="B7" s="20" t="s">
        <v>37</v>
      </c>
      <c r="C7" s="6" t="s">
        <v>38</v>
      </c>
      <c r="D7" s="6" t="s">
        <v>39</v>
      </c>
      <c r="E7" s="10" t="s">
        <v>40</v>
      </c>
      <c r="F7" s="10" t="s">
        <v>41</v>
      </c>
      <c r="G7" s="20" t="s">
        <v>42</v>
      </c>
      <c r="H7" s="6" t="s">
        <v>43</v>
      </c>
      <c r="I7" s="10" t="s">
        <v>44</v>
      </c>
      <c r="J7" s="10" t="s">
        <v>45</v>
      </c>
      <c r="K7" s="66" t="s">
        <v>44</v>
      </c>
      <c r="L7" s="10" t="s">
        <v>44</v>
      </c>
      <c r="M7" s="6" t="s">
        <v>45</v>
      </c>
      <c r="N7" s="6" t="s">
        <v>44</v>
      </c>
      <c r="O7" s="6" t="s">
        <v>45</v>
      </c>
      <c r="P7" s="10" t="s">
        <v>46</v>
      </c>
      <c r="Q7" s="10" t="s">
        <v>47</v>
      </c>
      <c r="R7" s="10" t="s">
        <v>48</v>
      </c>
      <c r="S7" s="97"/>
      <c r="T7" s="100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2" customFormat="1" ht="22" customHeight="1" spans="1:20">
      <c r="A8" s="21">
        <v>1</v>
      </c>
      <c r="B8" s="22">
        <v>43630</v>
      </c>
      <c r="C8" s="23"/>
      <c r="D8" s="24">
        <v>10000</v>
      </c>
      <c r="E8" s="25" t="s">
        <v>49</v>
      </c>
      <c r="F8" s="26" t="s">
        <v>50</v>
      </c>
      <c r="G8" s="27"/>
      <c r="H8" s="28"/>
      <c r="I8" s="67"/>
      <c r="J8" s="68"/>
      <c r="K8" s="69"/>
      <c r="L8" s="67"/>
      <c r="M8" s="9"/>
      <c r="N8" s="21"/>
      <c r="O8" s="21"/>
      <c r="P8" s="70" t="s">
        <v>51</v>
      </c>
      <c r="Q8" s="102"/>
      <c r="R8" s="102"/>
      <c r="S8" s="103">
        <v>10000</v>
      </c>
      <c r="T8" s="104"/>
    </row>
    <row r="9" s="2" customFormat="1" ht="22" customHeight="1" spans="1:20">
      <c r="A9" s="21">
        <v>2</v>
      </c>
      <c r="B9" s="22">
        <v>43634</v>
      </c>
      <c r="C9" s="23"/>
      <c r="D9" s="24">
        <v>100000</v>
      </c>
      <c r="E9" s="25" t="s">
        <v>49</v>
      </c>
      <c r="F9" s="26" t="s">
        <v>50</v>
      </c>
      <c r="G9" s="27"/>
      <c r="H9" s="28"/>
      <c r="I9" s="67"/>
      <c r="J9" s="68"/>
      <c r="K9" s="69"/>
      <c r="L9" s="67"/>
      <c r="M9" s="9"/>
      <c r="N9" s="21"/>
      <c r="O9" s="21"/>
      <c r="P9" s="70" t="s">
        <v>52</v>
      </c>
      <c r="Q9" s="102">
        <v>200842.68</v>
      </c>
      <c r="R9" s="102"/>
      <c r="S9" s="103">
        <v>100000</v>
      </c>
      <c r="T9" s="104"/>
    </row>
    <row r="10" s="2" customFormat="1" ht="24" customHeight="1" spans="1:20">
      <c r="A10" s="21">
        <v>3</v>
      </c>
      <c r="B10" s="22">
        <v>43642</v>
      </c>
      <c r="C10" s="23"/>
      <c r="D10" s="24">
        <v>150000</v>
      </c>
      <c r="E10" s="25" t="s">
        <v>49</v>
      </c>
      <c r="F10" s="26" t="s">
        <v>50</v>
      </c>
      <c r="G10" s="27"/>
      <c r="H10" s="28"/>
      <c r="I10" s="67"/>
      <c r="J10" s="9"/>
      <c r="K10" s="71"/>
      <c r="L10" s="9"/>
      <c r="M10" s="21"/>
      <c r="N10" s="21"/>
      <c r="O10" s="21"/>
      <c r="P10" s="70" t="s">
        <v>53</v>
      </c>
      <c r="Q10" s="102"/>
      <c r="R10" s="102"/>
      <c r="S10" s="103">
        <v>150000</v>
      </c>
      <c r="T10" s="104"/>
    </row>
    <row r="11" s="2" customFormat="1" ht="27" customHeight="1" spans="1:20">
      <c r="A11" s="21">
        <v>4</v>
      </c>
      <c r="B11" s="29">
        <v>43642</v>
      </c>
      <c r="C11" s="30"/>
      <c r="D11" s="24">
        <v>100000</v>
      </c>
      <c r="E11" s="25" t="s">
        <v>49</v>
      </c>
      <c r="F11" s="26" t="s">
        <v>50</v>
      </c>
      <c r="G11" s="27"/>
      <c r="H11" s="31"/>
      <c r="I11" s="9"/>
      <c r="J11" s="9"/>
      <c r="K11" s="71"/>
      <c r="L11" s="9"/>
      <c r="M11" s="21"/>
      <c r="N11" s="21"/>
      <c r="O11" s="21"/>
      <c r="P11" s="70" t="s">
        <v>54</v>
      </c>
      <c r="Q11" s="102">
        <f>196930.13</f>
        <v>196930.13</v>
      </c>
      <c r="R11" s="102"/>
      <c r="S11" s="103">
        <v>100000</v>
      </c>
      <c r="T11" s="104"/>
    </row>
    <row r="12" s="2" customFormat="1" ht="24" customHeight="1" spans="1:20">
      <c r="A12" s="21">
        <v>5</v>
      </c>
      <c r="B12" s="29">
        <v>43651</v>
      </c>
      <c r="C12" s="32"/>
      <c r="D12" s="24">
        <v>150000</v>
      </c>
      <c r="E12" s="25" t="s">
        <v>49</v>
      </c>
      <c r="F12" s="26" t="s">
        <v>50</v>
      </c>
      <c r="G12" s="27"/>
      <c r="H12" s="28"/>
      <c r="I12" s="67"/>
      <c r="J12" s="9"/>
      <c r="K12" s="71"/>
      <c r="L12" s="9"/>
      <c r="M12" s="21"/>
      <c r="N12" s="21"/>
      <c r="O12" s="21"/>
      <c r="P12" s="70" t="s">
        <v>55</v>
      </c>
      <c r="Q12" s="102">
        <v>799604.8</v>
      </c>
      <c r="R12" s="105"/>
      <c r="S12" s="103">
        <v>150000</v>
      </c>
      <c r="T12" s="104"/>
    </row>
    <row r="13" s="2" customFormat="1" ht="24" customHeight="1" spans="1:20">
      <c r="A13" s="21">
        <v>6</v>
      </c>
      <c r="B13" s="33">
        <v>43654</v>
      </c>
      <c r="C13" s="34"/>
      <c r="D13" s="24">
        <v>250000</v>
      </c>
      <c r="E13" s="25" t="s">
        <v>49</v>
      </c>
      <c r="F13" s="26" t="s">
        <v>50</v>
      </c>
      <c r="G13" s="27"/>
      <c r="H13" s="31"/>
      <c r="I13" s="9"/>
      <c r="J13" s="9"/>
      <c r="K13" s="71"/>
      <c r="L13" s="9"/>
      <c r="M13" s="21"/>
      <c r="N13" s="21"/>
      <c r="O13" s="21"/>
      <c r="P13" s="72" t="s">
        <v>56</v>
      </c>
      <c r="Q13" s="102">
        <v>743070</v>
      </c>
      <c r="R13" s="106"/>
      <c r="S13" s="103">
        <v>250000</v>
      </c>
      <c r="T13" s="104"/>
    </row>
    <row r="14" s="2" customFormat="1" ht="24" customHeight="1" spans="1:20">
      <c r="A14" s="21">
        <v>7</v>
      </c>
      <c r="B14" s="29">
        <v>43656</v>
      </c>
      <c r="C14" s="32"/>
      <c r="D14" s="24">
        <v>300000</v>
      </c>
      <c r="E14" s="25" t="s">
        <v>49</v>
      </c>
      <c r="F14" s="26" t="s">
        <v>50</v>
      </c>
      <c r="G14" s="27"/>
      <c r="H14" s="28"/>
      <c r="I14" s="67"/>
      <c r="J14" s="9"/>
      <c r="K14" s="71"/>
      <c r="L14" s="9"/>
      <c r="M14" s="21"/>
      <c r="N14" s="21"/>
      <c r="O14" s="21"/>
      <c r="P14" s="70" t="s">
        <v>56</v>
      </c>
      <c r="Q14" s="102">
        <f>Q13-S13</f>
        <v>493070</v>
      </c>
      <c r="R14" s="102"/>
      <c r="S14" s="103">
        <v>300000</v>
      </c>
      <c r="T14" s="104"/>
    </row>
    <row r="15" s="2" customFormat="1" ht="24" customHeight="1" spans="1:20">
      <c r="A15" s="21">
        <v>8</v>
      </c>
      <c r="B15" s="29">
        <v>43663</v>
      </c>
      <c r="C15" s="30"/>
      <c r="D15" s="24">
        <v>250000</v>
      </c>
      <c r="E15" s="25" t="s">
        <v>49</v>
      </c>
      <c r="F15" s="26" t="s">
        <v>50</v>
      </c>
      <c r="G15" s="27"/>
      <c r="H15" s="35"/>
      <c r="I15" s="9"/>
      <c r="J15" s="9"/>
      <c r="K15" s="71"/>
      <c r="L15" s="9"/>
      <c r="M15" s="21"/>
      <c r="N15" s="21"/>
      <c r="O15" s="21"/>
      <c r="P15" s="70" t="s">
        <v>57</v>
      </c>
      <c r="Q15" s="102">
        <v>591723.68</v>
      </c>
      <c r="R15" s="102"/>
      <c r="S15" s="103">
        <v>250000</v>
      </c>
      <c r="T15" s="104"/>
    </row>
    <row r="16" s="2" customFormat="1" ht="24" customHeight="1" spans="1:20">
      <c r="A16" s="21">
        <v>9</v>
      </c>
      <c r="B16" s="22">
        <v>43664</v>
      </c>
      <c r="C16" s="23"/>
      <c r="D16" s="24">
        <v>190000</v>
      </c>
      <c r="E16" s="25" t="s">
        <v>49</v>
      </c>
      <c r="F16" s="26" t="s">
        <v>50</v>
      </c>
      <c r="G16" s="27"/>
      <c r="H16" s="28"/>
      <c r="I16" s="67"/>
      <c r="J16" s="9"/>
      <c r="K16" s="71"/>
      <c r="L16" s="9"/>
      <c r="M16" s="21"/>
      <c r="N16" s="21"/>
      <c r="O16" s="21"/>
      <c r="P16" s="70" t="s">
        <v>57</v>
      </c>
      <c r="Q16" s="102">
        <f>Q15-S15</f>
        <v>341723.68</v>
      </c>
      <c r="R16" s="102"/>
      <c r="S16" s="103">
        <v>190000</v>
      </c>
      <c r="T16" s="104"/>
    </row>
    <row r="17" s="2" customFormat="1" ht="24" customHeight="1" spans="1:20">
      <c r="A17" s="21">
        <v>10</v>
      </c>
      <c r="B17" s="22">
        <v>43675</v>
      </c>
      <c r="C17" s="23"/>
      <c r="D17" s="24">
        <v>150000</v>
      </c>
      <c r="E17" s="25" t="s">
        <v>49</v>
      </c>
      <c r="F17" s="26" t="s">
        <v>50</v>
      </c>
      <c r="G17" s="27"/>
      <c r="H17" s="28"/>
      <c r="I17" s="67"/>
      <c r="J17" s="9"/>
      <c r="K17" s="71"/>
      <c r="L17" s="9"/>
      <c r="M17" s="21"/>
      <c r="N17" s="73"/>
      <c r="O17" s="21"/>
      <c r="P17" s="70" t="s">
        <v>55</v>
      </c>
      <c r="Q17" s="102">
        <f>Q12-S12</f>
        <v>649604.8</v>
      </c>
      <c r="R17" s="102"/>
      <c r="S17" s="103">
        <v>150000</v>
      </c>
      <c r="T17" s="104"/>
    </row>
    <row r="18" s="2" customFormat="1" ht="24" customHeight="1" spans="1:20">
      <c r="A18" s="36">
        <v>11</v>
      </c>
      <c r="B18" s="22">
        <v>43728</v>
      </c>
      <c r="C18" s="23"/>
      <c r="D18" s="23">
        <v>150000</v>
      </c>
      <c r="E18" s="25" t="s">
        <v>49</v>
      </c>
      <c r="F18" s="26" t="s">
        <v>50</v>
      </c>
      <c r="G18" s="27"/>
      <c r="H18" s="28"/>
      <c r="I18" s="67"/>
      <c r="J18" s="9"/>
      <c r="K18" s="71"/>
      <c r="L18" s="9"/>
      <c r="M18" s="21"/>
      <c r="N18" s="21"/>
      <c r="O18" s="21"/>
      <c r="P18" s="70"/>
      <c r="Q18" s="9"/>
      <c r="R18" s="98"/>
      <c r="S18" s="103"/>
      <c r="T18" s="104"/>
    </row>
    <row r="19" s="2" customFormat="1" ht="32" customHeight="1" spans="1:20">
      <c r="A19" s="37"/>
      <c r="B19" s="22">
        <v>43728</v>
      </c>
      <c r="C19" s="23"/>
      <c r="D19" s="23"/>
      <c r="E19" s="25" t="s">
        <v>58</v>
      </c>
      <c r="F19" s="26" t="s">
        <v>59</v>
      </c>
      <c r="G19" s="27"/>
      <c r="H19" s="28"/>
      <c r="I19" s="67"/>
      <c r="J19" s="9"/>
      <c r="K19" s="71"/>
      <c r="L19" s="9"/>
      <c r="M19" s="21"/>
      <c r="N19" s="21"/>
      <c r="O19" s="21"/>
      <c r="P19" s="70" t="s">
        <v>55</v>
      </c>
      <c r="Q19" s="9">
        <f>Q17-S17</f>
        <v>499604.8</v>
      </c>
      <c r="R19" s="98"/>
      <c r="S19" s="103">
        <v>150000</v>
      </c>
      <c r="T19" s="104"/>
    </row>
    <row r="20" s="2" customFormat="1" ht="25" customHeight="1" spans="1:20">
      <c r="A20" s="36">
        <v>12</v>
      </c>
      <c r="B20" s="22">
        <v>43735</v>
      </c>
      <c r="C20" s="23">
        <v>2967154</v>
      </c>
      <c r="D20" s="23"/>
      <c r="E20" s="25" t="s">
        <v>60</v>
      </c>
      <c r="F20" s="26" t="s">
        <v>61</v>
      </c>
      <c r="G20" s="27"/>
      <c r="H20" s="28">
        <v>0.02</v>
      </c>
      <c r="I20" s="67">
        <f>C20*H20</f>
        <v>59343.08</v>
      </c>
      <c r="J20" s="9" t="s">
        <v>62</v>
      </c>
      <c r="K20" s="117">
        <f>79289+2785</f>
        <v>82074</v>
      </c>
      <c r="L20" s="9">
        <f>3000*4</f>
        <v>12000</v>
      </c>
      <c r="M20" s="21" t="s">
        <v>63</v>
      </c>
      <c r="N20" s="73"/>
      <c r="O20" s="21"/>
      <c r="P20" s="70"/>
      <c r="Q20" s="9"/>
      <c r="R20" s="98"/>
      <c r="S20" s="102"/>
      <c r="T20" s="104"/>
    </row>
    <row r="21" s="2" customFormat="1" ht="24" customHeight="1" spans="1:20">
      <c r="A21" s="38"/>
      <c r="B21" s="33">
        <v>43735</v>
      </c>
      <c r="C21" s="39">
        <v>1354069</v>
      </c>
      <c r="D21" s="23"/>
      <c r="E21" s="25" t="s">
        <v>60</v>
      </c>
      <c r="F21" s="26" t="s">
        <v>61</v>
      </c>
      <c r="G21" s="27"/>
      <c r="H21" s="28">
        <v>0.02</v>
      </c>
      <c r="I21" s="67">
        <f>C21*H21</f>
        <v>27081.38</v>
      </c>
      <c r="J21" s="9" t="s">
        <v>62</v>
      </c>
      <c r="K21" s="75"/>
      <c r="L21" s="9">
        <v>500</v>
      </c>
      <c r="M21" s="21" t="s">
        <v>64</v>
      </c>
      <c r="N21" s="21"/>
      <c r="O21" s="21"/>
      <c r="P21" s="70"/>
      <c r="Q21" s="9"/>
      <c r="R21" s="98"/>
      <c r="S21" s="102"/>
      <c r="T21" s="104"/>
    </row>
    <row r="22" s="2" customFormat="1" ht="24" customHeight="1" spans="1:20">
      <c r="A22" s="38"/>
      <c r="B22" s="33">
        <v>43737</v>
      </c>
      <c r="C22" s="39"/>
      <c r="D22" s="23">
        <v>-1342982.1</v>
      </c>
      <c r="E22" s="25" t="s">
        <v>65</v>
      </c>
      <c r="F22" s="26" t="s">
        <v>66</v>
      </c>
      <c r="G22" s="27"/>
      <c r="H22" s="28"/>
      <c r="I22" s="67"/>
      <c r="J22" s="9"/>
      <c r="K22" s="75"/>
      <c r="L22" s="9"/>
      <c r="M22" s="21"/>
      <c r="N22" s="21"/>
      <c r="O22" s="21"/>
      <c r="P22" s="70"/>
      <c r="Q22" s="9"/>
      <c r="R22" s="98"/>
      <c r="S22" s="102"/>
      <c r="T22" s="104"/>
    </row>
    <row r="23" s="2" customFormat="1" ht="24" customHeight="1" spans="1:20">
      <c r="A23" s="38"/>
      <c r="B23" s="33">
        <v>43737</v>
      </c>
      <c r="C23" s="39"/>
      <c r="D23" s="23"/>
      <c r="E23" s="25" t="s">
        <v>67</v>
      </c>
      <c r="F23" s="26" t="s">
        <v>68</v>
      </c>
      <c r="G23" s="27"/>
      <c r="H23" s="28"/>
      <c r="I23" s="67"/>
      <c r="J23" s="9"/>
      <c r="K23" s="75"/>
      <c r="L23" s="9"/>
      <c r="M23" s="21"/>
      <c r="N23" s="21"/>
      <c r="O23" s="21"/>
      <c r="P23" s="70" t="s">
        <v>69</v>
      </c>
      <c r="Q23" s="9">
        <f>883933.5+1302143</f>
        <v>2186076.5</v>
      </c>
      <c r="R23" s="98"/>
      <c r="S23" s="102">
        <v>1595147.1</v>
      </c>
      <c r="T23" s="104"/>
    </row>
    <row r="24" s="2" customFormat="1" ht="24" customHeight="1" spans="1:20">
      <c r="A24" s="38"/>
      <c r="B24" s="33">
        <v>43737</v>
      </c>
      <c r="C24" s="39"/>
      <c r="D24" s="23"/>
      <c r="E24" s="25" t="s">
        <v>70</v>
      </c>
      <c r="F24" s="26" t="s">
        <v>71</v>
      </c>
      <c r="G24" s="27"/>
      <c r="H24" s="28"/>
      <c r="I24" s="67"/>
      <c r="J24" s="9"/>
      <c r="K24" s="75"/>
      <c r="L24" s="9"/>
      <c r="M24" s="21"/>
      <c r="N24" s="21"/>
      <c r="O24" s="21"/>
      <c r="P24" s="70" t="s">
        <v>72</v>
      </c>
      <c r="Q24" s="9">
        <f>46164.31+10258.74</f>
        <v>56423.05</v>
      </c>
      <c r="R24" s="98"/>
      <c r="S24" s="102">
        <v>56423.05</v>
      </c>
      <c r="T24" s="104"/>
    </row>
    <row r="25" s="2" customFormat="1" ht="24" customHeight="1" spans="1:20">
      <c r="A25" s="38"/>
      <c r="B25" s="33">
        <v>43737</v>
      </c>
      <c r="C25" s="39"/>
      <c r="D25" s="23"/>
      <c r="E25" s="25" t="s">
        <v>73</v>
      </c>
      <c r="F25" s="26" t="s">
        <v>74</v>
      </c>
      <c r="G25" s="27"/>
      <c r="H25" s="28"/>
      <c r="I25" s="67"/>
      <c r="J25" s="9"/>
      <c r="K25" s="75"/>
      <c r="L25" s="9"/>
      <c r="M25" s="21"/>
      <c r="N25" s="21"/>
      <c r="O25" s="21"/>
      <c r="P25" s="70" t="s">
        <v>54</v>
      </c>
      <c r="Q25" s="9">
        <v>96930.13</v>
      </c>
      <c r="R25" s="98"/>
      <c r="S25" s="102">
        <v>96930.13</v>
      </c>
      <c r="T25" s="104"/>
    </row>
    <row r="26" s="2" customFormat="1" ht="24" customHeight="1" spans="1:20">
      <c r="A26" s="38"/>
      <c r="B26" s="33">
        <v>43737</v>
      </c>
      <c r="C26" s="30"/>
      <c r="D26" s="23"/>
      <c r="E26" s="25" t="s">
        <v>75</v>
      </c>
      <c r="F26" s="26" t="s">
        <v>76</v>
      </c>
      <c r="G26" s="27"/>
      <c r="H26" s="28"/>
      <c r="I26" s="67"/>
      <c r="J26" s="9"/>
      <c r="K26" s="71"/>
      <c r="L26" s="9"/>
      <c r="M26" s="21"/>
      <c r="N26" s="21"/>
      <c r="O26" s="21"/>
      <c r="P26" s="70" t="s">
        <v>52</v>
      </c>
      <c r="Q26" s="9">
        <v>100842.68</v>
      </c>
      <c r="R26" s="98"/>
      <c r="S26" s="102">
        <v>100842.68</v>
      </c>
      <c r="T26" s="104"/>
    </row>
    <row r="27" s="2" customFormat="1" ht="24" customHeight="1" spans="1:20">
      <c r="A27" s="37"/>
      <c r="B27" s="33">
        <v>43737</v>
      </c>
      <c r="C27" s="21"/>
      <c r="D27" s="23"/>
      <c r="E27" s="25" t="s">
        <v>58</v>
      </c>
      <c r="F27" s="26" t="s">
        <v>59</v>
      </c>
      <c r="G27" s="27"/>
      <c r="H27" s="28"/>
      <c r="I27" s="67"/>
      <c r="J27" s="9"/>
      <c r="K27" s="71"/>
      <c r="L27" s="9"/>
      <c r="M27" s="21"/>
      <c r="N27" s="21"/>
      <c r="O27" s="21"/>
      <c r="P27" s="70" t="s">
        <v>55</v>
      </c>
      <c r="Q27" s="9">
        <f>Q19-S19</f>
        <v>349604.8</v>
      </c>
      <c r="R27" s="98"/>
      <c r="S27" s="102">
        <v>349604.8</v>
      </c>
      <c r="T27" s="104"/>
    </row>
    <row r="28" s="2" customFormat="1" ht="24" customHeight="1" spans="1:20">
      <c r="A28" s="38">
        <v>13</v>
      </c>
      <c r="B28" s="33">
        <v>43746</v>
      </c>
      <c r="C28" s="40"/>
      <c r="D28" s="23"/>
      <c r="E28" s="25" t="s">
        <v>77</v>
      </c>
      <c r="F28" s="26" t="s">
        <v>78</v>
      </c>
      <c r="G28" s="27"/>
      <c r="H28" s="28"/>
      <c r="I28" s="67"/>
      <c r="J28" s="9"/>
      <c r="K28" s="71"/>
      <c r="L28" s="9"/>
      <c r="M28" s="21"/>
      <c r="N28" s="21"/>
      <c r="O28" s="21"/>
      <c r="P28" s="70" t="s">
        <v>79</v>
      </c>
      <c r="Q28" s="9">
        <v>253001</v>
      </c>
      <c r="R28" s="98"/>
      <c r="S28" s="102">
        <v>253001</v>
      </c>
      <c r="T28" s="104"/>
    </row>
    <row r="29" s="2" customFormat="1" ht="24" customHeight="1" spans="1:20">
      <c r="A29" s="38"/>
      <c r="B29" s="33">
        <v>43746</v>
      </c>
      <c r="C29" s="40"/>
      <c r="D29" s="23"/>
      <c r="E29" s="25" t="s">
        <v>77</v>
      </c>
      <c r="F29" s="26" t="s">
        <v>80</v>
      </c>
      <c r="G29" s="27"/>
      <c r="H29" s="28"/>
      <c r="I29" s="67"/>
      <c r="J29" s="9"/>
      <c r="K29" s="71"/>
      <c r="L29" s="9"/>
      <c r="M29" s="21"/>
      <c r="N29" s="21"/>
      <c r="O29" s="21"/>
      <c r="P29" s="70" t="s">
        <v>56</v>
      </c>
      <c r="Q29" s="9">
        <f>Q14-S14</f>
        <v>193070</v>
      </c>
      <c r="R29" s="98"/>
      <c r="S29" s="102">
        <v>193070</v>
      </c>
      <c r="T29" s="104"/>
    </row>
    <row r="30" s="2" customFormat="1" ht="24" customHeight="1" spans="1:20">
      <c r="A30" s="37"/>
      <c r="B30" s="33">
        <v>43746</v>
      </c>
      <c r="C30" s="40"/>
      <c r="D30" s="23"/>
      <c r="E30" s="25" t="s">
        <v>81</v>
      </c>
      <c r="F30" s="26" t="s">
        <v>82</v>
      </c>
      <c r="G30" s="27"/>
      <c r="H30" s="28"/>
      <c r="I30" s="67"/>
      <c r="J30" s="9"/>
      <c r="K30" s="71"/>
      <c r="L30" s="9"/>
      <c r="M30" s="21"/>
      <c r="N30" s="21"/>
      <c r="O30" s="21"/>
      <c r="P30" s="70" t="s">
        <v>83</v>
      </c>
      <c r="Q30" s="9">
        <f>Q16-S16</f>
        <v>151723.68</v>
      </c>
      <c r="R30" s="98"/>
      <c r="S30" s="102">
        <v>151723.68</v>
      </c>
      <c r="T30" s="104"/>
    </row>
    <row r="31" s="2" customFormat="1" ht="24" customHeight="1" spans="1:20">
      <c r="A31" s="38">
        <v>14</v>
      </c>
      <c r="B31" s="33">
        <v>43775</v>
      </c>
      <c r="C31" s="40"/>
      <c r="D31" s="23">
        <v>194276</v>
      </c>
      <c r="E31" s="25" t="s">
        <v>49</v>
      </c>
      <c r="F31" s="26" t="s">
        <v>50</v>
      </c>
      <c r="G31" s="27"/>
      <c r="H31" s="28"/>
      <c r="I31" s="67"/>
      <c r="J31" s="9"/>
      <c r="K31" s="71"/>
      <c r="L31" s="9"/>
      <c r="M31" s="21"/>
      <c r="N31" s="21"/>
      <c r="O31" s="21"/>
      <c r="P31" s="70"/>
      <c r="Q31" s="9"/>
      <c r="R31" s="98"/>
      <c r="S31" s="102"/>
      <c r="T31" s="104"/>
    </row>
    <row r="32" s="2" customFormat="1" ht="24" customHeight="1" spans="1:20">
      <c r="A32" s="38"/>
      <c r="B32" s="33">
        <v>43775</v>
      </c>
      <c r="C32" s="40"/>
      <c r="D32" s="23"/>
      <c r="E32" s="25" t="s">
        <v>84</v>
      </c>
      <c r="F32" s="26" t="s">
        <v>85</v>
      </c>
      <c r="G32" s="27"/>
      <c r="H32" s="28"/>
      <c r="I32" s="67"/>
      <c r="J32" s="9"/>
      <c r="K32" s="71"/>
      <c r="L32" s="9"/>
      <c r="M32" s="21"/>
      <c r="N32" s="21"/>
      <c r="O32" s="21"/>
      <c r="P32" s="70" t="s">
        <v>86</v>
      </c>
      <c r="Q32" s="9">
        <v>32400</v>
      </c>
      <c r="R32" s="98"/>
      <c r="S32" s="102">
        <v>32400</v>
      </c>
      <c r="T32" s="104"/>
    </row>
    <row r="33" s="2" customFormat="1" ht="24" customHeight="1" spans="1:20">
      <c r="A33" s="38"/>
      <c r="B33" s="33">
        <v>43775</v>
      </c>
      <c r="C33" s="40"/>
      <c r="D33" s="23"/>
      <c r="E33" s="25" t="s">
        <v>87</v>
      </c>
      <c r="F33" s="26" t="s">
        <v>88</v>
      </c>
      <c r="G33" s="27"/>
      <c r="H33" s="28"/>
      <c r="I33" s="67"/>
      <c r="J33" s="9"/>
      <c r="K33" s="71"/>
      <c r="L33" s="9"/>
      <c r="M33" s="21"/>
      <c r="N33" s="21"/>
      <c r="O33" s="21"/>
      <c r="P33" s="70" t="s">
        <v>89</v>
      </c>
      <c r="Q33" s="9">
        <v>96350</v>
      </c>
      <c r="R33" s="98"/>
      <c r="S33" s="102">
        <v>96350</v>
      </c>
      <c r="T33" s="104"/>
    </row>
    <row r="34" s="2" customFormat="1" ht="24" customHeight="1" spans="1:20">
      <c r="A34" s="38"/>
      <c r="B34" s="33">
        <v>43775</v>
      </c>
      <c r="C34" s="40"/>
      <c r="D34" s="23"/>
      <c r="E34" s="25" t="s">
        <v>90</v>
      </c>
      <c r="F34" s="26" t="s">
        <v>91</v>
      </c>
      <c r="G34" s="27"/>
      <c r="H34" s="28"/>
      <c r="I34" s="67"/>
      <c r="J34" s="9"/>
      <c r="K34" s="71"/>
      <c r="L34" s="9"/>
      <c r="M34" s="21"/>
      <c r="N34" s="21"/>
      <c r="O34" s="21"/>
      <c r="P34" s="70" t="s">
        <v>92</v>
      </c>
      <c r="Q34" s="9">
        <v>32880</v>
      </c>
      <c r="R34" s="98"/>
      <c r="S34" s="102">
        <v>32880</v>
      </c>
      <c r="T34" s="104"/>
    </row>
    <row r="35" s="2" customFormat="1" ht="24" customHeight="1" spans="1:20">
      <c r="A35" s="37"/>
      <c r="B35" s="33">
        <v>43775</v>
      </c>
      <c r="C35" s="40"/>
      <c r="D35" s="23"/>
      <c r="E35" s="25" t="s">
        <v>93</v>
      </c>
      <c r="F35" s="26" t="s">
        <v>94</v>
      </c>
      <c r="G35" s="27"/>
      <c r="H35" s="28"/>
      <c r="I35" s="67"/>
      <c r="J35" s="9"/>
      <c r="K35" s="71"/>
      <c r="L35" s="9"/>
      <c r="M35" s="21"/>
      <c r="N35" s="21"/>
      <c r="O35" s="21"/>
      <c r="P35" s="70" t="s">
        <v>95</v>
      </c>
      <c r="Q35" s="9">
        <v>32646</v>
      </c>
      <c r="R35" s="98"/>
      <c r="S35" s="102">
        <v>32646</v>
      </c>
      <c r="T35" s="104"/>
    </row>
    <row r="36" s="2" customFormat="1" ht="24" customHeight="1" spans="1:20">
      <c r="A36" s="38">
        <v>15</v>
      </c>
      <c r="B36" s="33">
        <v>43797</v>
      </c>
      <c r="C36" s="41">
        <v>1356671.95</v>
      </c>
      <c r="D36" s="23"/>
      <c r="E36" s="25" t="s">
        <v>60</v>
      </c>
      <c r="F36" s="26" t="s">
        <v>61</v>
      </c>
      <c r="G36" s="27"/>
      <c r="H36" s="28">
        <v>0.02</v>
      </c>
      <c r="I36" s="67">
        <f>C3*H36-I20-I21</f>
        <v>62604.16</v>
      </c>
      <c r="J36" s="9" t="s">
        <v>96</v>
      </c>
      <c r="K36" s="71">
        <f>24894+747</f>
        <v>25641</v>
      </c>
      <c r="L36" s="9">
        <f>3000*2</f>
        <v>6000</v>
      </c>
      <c r="M36" s="21" t="s">
        <v>97</v>
      </c>
      <c r="N36" s="21"/>
      <c r="O36" s="21"/>
      <c r="P36" s="70"/>
      <c r="Q36" s="9"/>
      <c r="R36" s="98"/>
      <c r="S36" s="102"/>
      <c r="T36" s="104"/>
    </row>
    <row r="37" s="2" customFormat="1" ht="24" customHeight="1" spans="1:20">
      <c r="A37" s="38"/>
      <c r="B37" s="33">
        <v>43801</v>
      </c>
      <c r="C37" s="40"/>
      <c r="D37" s="23">
        <v>16325.67</v>
      </c>
      <c r="E37" s="25" t="s">
        <v>98</v>
      </c>
      <c r="F37" s="26" t="s">
        <v>99</v>
      </c>
      <c r="G37" s="27"/>
      <c r="H37" s="28"/>
      <c r="I37" s="67"/>
      <c r="J37" s="9"/>
      <c r="K37" s="71"/>
      <c r="L37" s="9">
        <v>350</v>
      </c>
      <c r="M37" s="21" t="s">
        <v>100</v>
      </c>
      <c r="N37" s="21"/>
      <c r="O37" s="21"/>
      <c r="P37" s="70"/>
      <c r="Q37" s="9"/>
      <c r="R37" s="98"/>
      <c r="S37" s="102"/>
      <c r="T37" s="104"/>
    </row>
    <row r="38" s="2" customFormat="1" ht="24" customHeight="1" spans="1:20">
      <c r="A38" s="38"/>
      <c r="B38" s="33">
        <v>43801</v>
      </c>
      <c r="C38" s="40"/>
      <c r="D38" s="23"/>
      <c r="E38" s="25" t="s">
        <v>101</v>
      </c>
      <c r="F38" s="26" t="s">
        <v>82</v>
      </c>
      <c r="G38" s="27"/>
      <c r="H38" s="28"/>
      <c r="I38" s="67"/>
      <c r="J38" s="9"/>
      <c r="K38" s="71"/>
      <c r="L38" s="9"/>
      <c r="M38" s="21"/>
      <c r="N38" s="21"/>
      <c r="O38" s="21"/>
      <c r="P38" s="70" t="s">
        <v>83</v>
      </c>
      <c r="Q38" s="9">
        <f>Q30-S30</f>
        <v>0</v>
      </c>
      <c r="R38" s="98"/>
      <c r="S38" s="102">
        <v>16325.67</v>
      </c>
      <c r="T38" s="104" t="s">
        <v>102</v>
      </c>
    </row>
    <row r="39" s="2" customFormat="1" ht="24" customHeight="1" spans="1:20">
      <c r="A39" s="38"/>
      <c r="B39" s="33">
        <v>43801</v>
      </c>
      <c r="C39" s="40"/>
      <c r="D39" s="23"/>
      <c r="E39" s="25" t="s">
        <v>84</v>
      </c>
      <c r="F39" s="26" t="s">
        <v>85</v>
      </c>
      <c r="G39" s="27"/>
      <c r="H39" s="28"/>
      <c r="I39" s="67"/>
      <c r="J39" s="9"/>
      <c r="K39" s="71"/>
      <c r="L39" s="9"/>
      <c r="M39" s="21"/>
      <c r="N39" s="21"/>
      <c r="O39" s="21"/>
      <c r="P39" s="70" t="s">
        <v>86</v>
      </c>
      <c r="Q39" s="9">
        <v>199800</v>
      </c>
      <c r="R39" s="98"/>
      <c r="S39" s="102">
        <v>199800</v>
      </c>
      <c r="T39" s="104"/>
    </row>
    <row r="40" s="2" customFormat="1" ht="24" customHeight="1" spans="1:20">
      <c r="A40" s="38"/>
      <c r="B40" s="33">
        <v>43801</v>
      </c>
      <c r="C40" s="40"/>
      <c r="D40" s="23"/>
      <c r="E40" s="25" t="s">
        <v>58</v>
      </c>
      <c r="F40" s="26" t="s">
        <v>59</v>
      </c>
      <c r="G40" s="27"/>
      <c r="H40" s="28"/>
      <c r="I40" s="67"/>
      <c r="J40" s="9"/>
      <c r="K40" s="71"/>
      <c r="L40" s="9"/>
      <c r="M40" s="21"/>
      <c r="N40" s="21"/>
      <c r="O40" s="21"/>
      <c r="P40" s="70" t="s">
        <v>103</v>
      </c>
      <c r="Q40" s="9">
        <v>332948</v>
      </c>
      <c r="R40" s="98"/>
      <c r="S40" s="102">
        <v>332948</v>
      </c>
      <c r="T40" s="104"/>
    </row>
    <row r="41" s="2" customFormat="1" ht="24" customHeight="1" spans="1:20">
      <c r="A41" s="37"/>
      <c r="B41" s="33">
        <v>43801</v>
      </c>
      <c r="C41" s="40"/>
      <c r="D41" s="23">
        <v>-667619.57</v>
      </c>
      <c r="E41" s="25" t="s">
        <v>104</v>
      </c>
      <c r="F41" s="26" t="s">
        <v>66</v>
      </c>
      <c r="G41" s="27"/>
      <c r="H41" s="28"/>
      <c r="I41" s="67"/>
      <c r="J41" s="9"/>
      <c r="K41" s="71"/>
      <c r="L41" s="9"/>
      <c r="M41" s="21"/>
      <c r="N41" s="21"/>
      <c r="O41" s="21"/>
      <c r="P41" s="70" t="s">
        <v>105</v>
      </c>
      <c r="Q41" s="9"/>
      <c r="R41" s="98"/>
      <c r="S41" s="102"/>
      <c r="T41" s="104"/>
    </row>
    <row r="42" s="2" customFormat="1" ht="24" customHeight="1" spans="1:20">
      <c r="A42" s="37">
        <v>16</v>
      </c>
      <c r="B42" s="33">
        <v>43809</v>
      </c>
      <c r="C42" s="40"/>
      <c r="D42" s="23"/>
      <c r="E42" s="25" t="s">
        <v>104</v>
      </c>
      <c r="F42" s="26" t="s">
        <v>66</v>
      </c>
      <c r="G42" s="27"/>
      <c r="H42" s="28"/>
      <c r="I42" s="67"/>
      <c r="J42" s="9"/>
      <c r="K42" s="71"/>
      <c r="L42" s="9">
        <v>50</v>
      </c>
      <c r="M42" s="21" t="s">
        <v>100</v>
      </c>
      <c r="N42" s="21"/>
      <c r="O42" s="21"/>
      <c r="P42" s="70" t="s">
        <v>106</v>
      </c>
      <c r="Q42" s="9"/>
      <c r="R42" s="98"/>
      <c r="S42" s="102">
        <v>62159.22</v>
      </c>
      <c r="T42" s="104"/>
    </row>
    <row r="43" s="2" customFormat="1" ht="24" customHeight="1" spans="1:20">
      <c r="A43" s="42">
        <v>17</v>
      </c>
      <c r="B43" s="43">
        <v>43847</v>
      </c>
      <c r="C43" s="44"/>
      <c r="D43" s="45">
        <v>8740</v>
      </c>
      <c r="E43" s="46" t="s">
        <v>98</v>
      </c>
      <c r="F43" s="47" t="s">
        <v>99</v>
      </c>
      <c r="G43" s="48"/>
      <c r="H43" s="49"/>
      <c r="I43" s="76"/>
      <c r="J43" s="77"/>
      <c r="K43" s="78"/>
      <c r="L43" s="77">
        <v>50</v>
      </c>
      <c r="M43" s="21" t="s">
        <v>100</v>
      </c>
      <c r="N43" s="50"/>
      <c r="O43" s="50"/>
      <c r="P43" s="79" t="s">
        <v>116</v>
      </c>
      <c r="Q43" s="77"/>
      <c r="R43" s="107"/>
      <c r="S43" s="108">
        <v>8690</v>
      </c>
      <c r="T43" s="104"/>
    </row>
    <row r="44" s="2" customFormat="1" ht="24" customHeight="1" spans="1:20">
      <c r="A44" s="37"/>
      <c r="B44" s="33"/>
      <c r="C44" s="40"/>
      <c r="D44" s="23"/>
      <c r="E44" s="25"/>
      <c r="F44" s="26"/>
      <c r="G44" s="27"/>
      <c r="H44" s="28"/>
      <c r="I44" s="67"/>
      <c r="J44" s="9"/>
      <c r="K44" s="71"/>
      <c r="L44" s="9"/>
      <c r="M44" s="21"/>
      <c r="N44" s="21"/>
      <c r="O44" s="21"/>
      <c r="P44" s="70"/>
      <c r="Q44" s="9"/>
      <c r="R44" s="98"/>
      <c r="S44" s="102"/>
      <c r="T44" s="104"/>
    </row>
    <row r="45" s="2" customFormat="1" ht="24" customHeight="1" spans="1:20">
      <c r="A45" s="37"/>
      <c r="B45" s="33"/>
      <c r="C45" s="40"/>
      <c r="D45" s="23"/>
      <c r="E45" s="25"/>
      <c r="F45" s="26"/>
      <c r="G45" s="27"/>
      <c r="H45" s="28"/>
      <c r="I45" s="67"/>
      <c r="J45" s="9"/>
      <c r="K45" s="71"/>
      <c r="L45" s="9"/>
      <c r="M45" s="21"/>
      <c r="N45" s="21"/>
      <c r="O45" s="21"/>
      <c r="P45" s="70"/>
      <c r="Q45" s="9"/>
      <c r="R45" s="98"/>
      <c r="S45" s="102"/>
      <c r="T45" s="104"/>
    </row>
    <row r="46" s="1" customFormat="1" ht="24" customHeight="1" spans="1:16384">
      <c r="A46" s="21"/>
      <c r="B46" s="115"/>
      <c r="C46" s="116"/>
      <c r="D46" s="23"/>
      <c r="E46" s="25"/>
      <c r="F46" s="26"/>
      <c r="G46" s="68"/>
      <c r="H46" s="28"/>
      <c r="I46" s="67"/>
      <c r="J46" s="68"/>
      <c r="K46" s="118"/>
      <c r="L46" s="67"/>
      <c r="M46" s="9"/>
      <c r="N46" s="119"/>
      <c r="O46" s="120"/>
      <c r="P46" s="121"/>
      <c r="Q46" s="10"/>
      <c r="R46" s="124"/>
      <c r="S46" s="125"/>
      <c r="T46" s="69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ht="30" customHeight="1" spans="1:16384">
      <c r="A47" s="6" t="s">
        <v>107</v>
      </c>
      <c r="B47" s="6"/>
      <c r="C47" s="54">
        <f>SUM(C8:C46)</f>
        <v>5677894.95</v>
      </c>
      <c r="D47" s="55">
        <f>SUM(D8:D46)</f>
        <v>8740</v>
      </c>
      <c r="E47" s="54" t="s">
        <v>108</v>
      </c>
      <c r="F47" s="54" t="s">
        <v>108</v>
      </c>
      <c r="G47" s="54" t="s">
        <v>108</v>
      </c>
      <c r="H47" s="54" t="s">
        <v>108</v>
      </c>
      <c r="I47" s="55">
        <f t="shared" ref="I47:L47" si="0">SUM(I8:I46)</f>
        <v>149028.62</v>
      </c>
      <c r="J47" s="54" t="s">
        <v>108</v>
      </c>
      <c r="K47" s="54">
        <f t="shared" si="0"/>
        <v>107715</v>
      </c>
      <c r="L47" s="54">
        <f t="shared" si="0"/>
        <v>18950</v>
      </c>
      <c r="M47" s="54" t="s">
        <v>108</v>
      </c>
      <c r="N47" s="54">
        <f t="shared" ref="N47:S47" si="1">SUM(N8:N46)</f>
        <v>0</v>
      </c>
      <c r="O47" s="54" t="s">
        <v>108</v>
      </c>
      <c r="P47" s="54" t="s">
        <v>108</v>
      </c>
      <c r="Q47" s="55">
        <f t="shared" si="1"/>
        <v>8630870.41</v>
      </c>
      <c r="R47" s="55">
        <f t="shared" si="1"/>
        <v>0</v>
      </c>
      <c r="S47" s="54">
        <f t="shared" si="1"/>
        <v>5410941.33</v>
      </c>
      <c r="T47" s="112">
        <f>C47+D47-S47-I47-K47-L47-N47</f>
        <v>1.04773789644241e-9</v>
      </c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ht="30" customHeight="1" spans="1:16384">
      <c r="A48" s="56" t="s">
        <v>109</v>
      </c>
      <c r="B48" s="56"/>
      <c r="C48" s="56" t="s">
        <v>110</v>
      </c>
      <c r="D48" s="56"/>
      <c r="E48" s="56"/>
      <c r="F48" s="57">
        <f>N48</f>
        <v>8690</v>
      </c>
      <c r="G48" s="58"/>
      <c r="H48" s="59" t="s">
        <v>111</v>
      </c>
      <c r="I48" s="86"/>
      <c r="J48" s="86"/>
      <c r="K48" s="86"/>
      <c r="L48" s="87"/>
      <c r="M48" s="56" t="s">
        <v>112</v>
      </c>
      <c r="N48" s="88">
        <v>8690</v>
      </c>
      <c r="O48" s="89"/>
      <c r="P48" s="89"/>
      <c r="Q48" s="89"/>
      <c r="R48" s="89"/>
      <c r="S48" s="89"/>
      <c r="T48" s="113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ht="30" customHeight="1" spans="1:16384">
      <c r="A49" s="56"/>
      <c r="B49" s="56"/>
      <c r="C49" s="56" t="s">
        <v>113</v>
      </c>
      <c r="D49" s="56"/>
      <c r="E49" s="56"/>
      <c r="F49" s="57">
        <v>0</v>
      </c>
      <c r="G49" s="58"/>
      <c r="H49" s="60"/>
      <c r="I49" s="90"/>
      <c r="J49" s="90"/>
      <c r="K49" s="90"/>
      <c r="L49" s="91"/>
      <c r="M49" s="56" t="s">
        <v>114</v>
      </c>
      <c r="N49" s="122" t="s">
        <v>117</v>
      </c>
      <c r="O49" s="123"/>
      <c r="P49" s="123"/>
      <c r="Q49" s="123"/>
      <c r="R49" s="123"/>
      <c r="S49" s="123"/>
      <c r="T49" s="126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spans="2:16384">
      <c r="B50" s="3"/>
      <c r="E50" s="4"/>
      <c r="F50" s="4"/>
      <c r="G50" s="4"/>
      <c r="I50" s="4"/>
      <c r="J50" s="4"/>
      <c r="L50" s="4"/>
      <c r="S50" s="4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1" customFormat="1" spans="2:16384">
      <c r="B51" s="3"/>
      <c r="E51" s="4"/>
      <c r="F51" s="4"/>
      <c r="G51" s="4"/>
      <c r="I51" s="4"/>
      <c r="J51" s="4"/>
      <c r="L51" s="4"/>
      <c r="S51" s="4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1" customFormat="1" spans="2:16384">
      <c r="B52" s="3"/>
      <c r="E52" s="4"/>
      <c r="F52" s="4"/>
      <c r="G52" s="4"/>
      <c r="I52" s="4"/>
      <c r="J52" s="4"/>
      <c r="L52" s="4"/>
      <c r="S52" s="4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1" customFormat="1" spans="2:16384">
      <c r="B53" s="3"/>
      <c r="E53" s="4"/>
      <c r="F53" s="4"/>
      <c r="G53" s="4"/>
      <c r="I53" s="4"/>
      <c r="J53" s="4"/>
      <c r="L53" s="4"/>
      <c r="S53" s="4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1" customFormat="1" spans="2:16384">
      <c r="B54" s="3"/>
      <c r="E54" s="4"/>
      <c r="F54" s="4"/>
      <c r="G54" s="4"/>
      <c r="I54" s="4"/>
      <c r="J54" s="4"/>
      <c r="L54" s="4"/>
      <c r="S54" s="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1" customFormat="1" spans="2:16384">
      <c r="B55" s="61"/>
      <c r="E55" s="4"/>
      <c r="F55" s="4"/>
      <c r="G55" s="4"/>
      <c r="I55" s="4"/>
      <c r="J55" s="4"/>
      <c r="L55" s="4"/>
      <c r="S55" s="4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</sheetData>
  <mergeCells count="48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47:B47"/>
    <mergeCell ref="C48:E48"/>
    <mergeCell ref="F48:G48"/>
    <mergeCell ref="N48:T48"/>
    <mergeCell ref="C49:E49"/>
    <mergeCell ref="F49:G49"/>
    <mergeCell ref="N49:T49"/>
    <mergeCell ref="A5:A7"/>
    <mergeCell ref="A18:A19"/>
    <mergeCell ref="A20:A27"/>
    <mergeCell ref="A28:A30"/>
    <mergeCell ref="A31:A35"/>
    <mergeCell ref="A36:A41"/>
    <mergeCell ref="K20:K21"/>
    <mergeCell ref="S5:S7"/>
    <mergeCell ref="T5:T7"/>
    <mergeCell ref="A48:B49"/>
    <mergeCell ref="H48:L49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8"/>
  <sheetViews>
    <sheetView tabSelected="1" topLeftCell="A31" workbookViewId="0">
      <selection activeCell="L45" sqref="L45"/>
    </sheetView>
  </sheetViews>
  <sheetFormatPr defaultColWidth="9" defaultRowHeight="13.5"/>
  <cols>
    <col min="1" max="1" width="3.225" style="1" customWidth="1"/>
    <col min="2" max="2" width="14.675" style="3" customWidth="1"/>
    <col min="3" max="3" width="15.9" style="1" customWidth="1"/>
    <col min="4" max="4" width="14.275" style="1" customWidth="1"/>
    <col min="5" max="5" width="25.75" style="4" customWidth="1"/>
    <col min="6" max="6" width="32.1166666666667" style="4" customWidth="1"/>
    <col min="7" max="7" width="11.125" style="4" customWidth="1"/>
    <col min="8" max="8" width="4.89166666666667" style="1" customWidth="1"/>
    <col min="9" max="9" width="10.3333333333333" style="4" customWidth="1"/>
    <col min="10" max="10" width="10" style="4" customWidth="1"/>
    <col min="11" max="11" width="9.33333333333333" style="1" customWidth="1"/>
    <col min="12" max="12" width="9.66666666666667" style="4" customWidth="1"/>
    <col min="13" max="13" width="16.1083333333333" style="1" customWidth="1"/>
    <col min="14" max="14" width="11.5083333333333" style="1" customWidth="1"/>
    <col min="15" max="15" width="9.10833333333333" style="1" customWidth="1"/>
    <col min="16" max="16" width="40.3833333333333" style="1" customWidth="1"/>
    <col min="17" max="17" width="14.8" style="1" customWidth="1"/>
    <col min="18" max="18" width="14.5333333333333" style="1" customWidth="1"/>
    <col min="19" max="19" width="15.75" style="4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8"/>
      <c r="J2" s="7" t="s">
        <v>4</v>
      </c>
      <c r="K2" s="7"/>
      <c r="L2" s="7"/>
      <c r="M2" s="7"/>
      <c r="N2" s="62" t="s">
        <v>5</v>
      </c>
      <c r="O2" s="62"/>
      <c r="P2" s="63">
        <v>11319</v>
      </c>
      <c r="Q2" s="66" t="s">
        <v>6</v>
      </c>
      <c r="R2" s="66"/>
      <c r="S2" s="94"/>
      <c r="T2" s="94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6" t="s">
        <v>7</v>
      </c>
      <c r="B3" s="6"/>
      <c r="C3" s="9">
        <v>7451431</v>
      </c>
      <c r="D3" s="9"/>
      <c r="E3" s="9"/>
      <c r="F3" s="10" t="s">
        <v>8</v>
      </c>
      <c r="G3" s="11">
        <v>43614</v>
      </c>
      <c r="H3" s="6" t="s">
        <v>9</v>
      </c>
      <c r="I3" s="6"/>
      <c r="J3" s="21" t="s">
        <v>10</v>
      </c>
      <c r="K3" s="21"/>
      <c r="L3" s="21"/>
      <c r="M3" s="21"/>
      <c r="N3" s="6" t="s">
        <v>11</v>
      </c>
      <c r="O3" s="6"/>
      <c r="P3" s="21"/>
      <c r="Q3" s="95" t="s">
        <v>12</v>
      </c>
      <c r="R3" s="95"/>
      <c r="S3" s="96" t="s">
        <v>13</v>
      </c>
      <c r="T3" s="96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6" t="s">
        <v>14</v>
      </c>
      <c r="B4" s="6"/>
      <c r="C4" s="9">
        <v>5799568</v>
      </c>
      <c r="D4" s="9"/>
      <c r="E4" s="9"/>
      <c r="F4" s="10" t="s">
        <v>15</v>
      </c>
      <c r="G4" s="12"/>
      <c r="H4" s="6" t="s">
        <v>16</v>
      </c>
      <c r="I4" s="6"/>
      <c r="J4" s="21"/>
      <c r="K4" s="21"/>
      <c r="L4" s="21"/>
      <c r="M4" s="21"/>
      <c r="N4" s="6" t="s">
        <v>17</v>
      </c>
      <c r="O4" s="6"/>
      <c r="P4" s="9" t="s">
        <v>18</v>
      </c>
      <c r="Q4" s="10" t="s">
        <v>19</v>
      </c>
      <c r="R4" s="9" t="s">
        <v>20</v>
      </c>
      <c r="S4" s="97" t="s">
        <v>21</v>
      </c>
      <c r="T4" s="98" t="s">
        <v>18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6" t="s">
        <v>22</v>
      </c>
      <c r="B5" s="13" t="s">
        <v>23</v>
      </c>
      <c r="C5" s="14"/>
      <c r="D5" s="14"/>
      <c r="E5" s="14"/>
      <c r="F5" s="15"/>
      <c r="G5" s="16" t="s">
        <v>24</v>
      </c>
      <c r="H5" s="13" t="s">
        <v>23</v>
      </c>
      <c r="I5" s="14"/>
      <c r="J5" s="15"/>
      <c r="K5" s="16" t="s">
        <v>25</v>
      </c>
      <c r="L5" s="13" t="s">
        <v>26</v>
      </c>
      <c r="M5" s="15"/>
      <c r="N5" s="13" t="s">
        <v>27</v>
      </c>
      <c r="O5" s="15"/>
      <c r="P5" s="64" t="s">
        <v>28</v>
      </c>
      <c r="Q5" s="99"/>
      <c r="R5" s="99"/>
      <c r="S5" s="97" t="s">
        <v>29</v>
      </c>
      <c r="T5" s="100" t="s">
        <v>30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6"/>
      <c r="B6" s="17" t="s">
        <v>31</v>
      </c>
      <c r="C6" s="18"/>
      <c r="D6" s="18"/>
      <c r="E6" s="18"/>
      <c r="F6" s="19"/>
      <c r="G6" s="6"/>
      <c r="H6" s="17" t="s">
        <v>32</v>
      </c>
      <c r="I6" s="18"/>
      <c r="J6" s="19"/>
      <c r="K6" s="6" t="s">
        <v>33</v>
      </c>
      <c r="L6" s="17" t="s">
        <v>34</v>
      </c>
      <c r="M6" s="19"/>
      <c r="N6" s="17" t="s">
        <v>35</v>
      </c>
      <c r="O6" s="19"/>
      <c r="P6" s="65" t="s">
        <v>36</v>
      </c>
      <c r="Q6" s="101"/>
      <c r="R6" s="101"/>
      <c r="S6" s="97"/>
      <c r="T6" s="100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6"/>
      <c r="B7" s="20" t="s">
        <v>37</v>
      </c>
      <c r="C7" s="6" t="s">
        <v>38</v>
      </c>
      <c r="D7" s="6" t="s">
        <v>39</v>
      </c>
      <c r="E7" s="10" t="s">
        <v>40</v>
      </c>
      <c r="F7" s="10" t="s">
        <v>41</v>
      </c>
      <c r="G7" s="20" t="s">
        <v>42</v>
      </c>
      <c r="H7" s="6" t="s">
        <v>43</v>
      </c>
      <c r="I7" s="10" t="s">
        <v>44</v>
      </c>
      <c r="J7" s="10" t="s">
        <v>45</v>
      </c>
      <c r="K7" s="66" t="s">
        <v>44</v>
      </c>
      <c r="L7" s="10" t="s">
        <v>44</v>
      </c>
      <c r="M7" s="6" t="s">
        <v>45</v>
      </c>
      <c r="N7" s="6" t="s">
        <v>44</v>
      </c>
      <c r="O7" s="6" t="s">
        <v>45</v>
      </c>
      <c r="P7" s="10" t="s">
        <v>46</v>
      </c>
      <c r="Q7" s="10" t="s">
        <v>47</v>
      </c>
      <c r="R7" s="10" t="s">
        <v>48</v>
      </c>
      <c r="S7" s="97"/>
      <c r="T7" s="100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2" customFormat="1" ht="22" customHeight="1" spans="1:20">
      <c r="A8" s="21">
        <v>1</v>
      </c>
      <c r="B8" s="22">
        <v>43630</v>
      </c>
      <c r="C8" s="23"/>
      <c r="D8" s="24">
        <v>10000</v>
      </c>
      <c r="E8" s="25" t="s">
        <v>49</v>
      </c>
      <c r="F8" s="26" t="s">
        <v>50</v>
      </c>
      <c r="G8" s="27"/>
      <c r="H8" s="28"/>
      <c r="I8" s="67"/>
      <c r="J8" s="68"/>
      <c r="K8" s="69"/>
      <c r="L8" s="67"/>
      <c r="M8" s="9"/>
      <c r="N8" s="21"/>
      <c r="O8" s="21"/>
      <c r="P8" s="70" t="s">
        <v>51</v>
      </c>
      <c r="Q8" s="102"/>
      <c r="R8" s="102"/>
      <c r="S8" s="103">
        <v>10000</v>
      </c>
      <c r="T8" s="104"/>
    </row>
    <row r="9" s="2" customFormat="1" ht="22" customHeight="1" spans="1:20">
      <c r="A9" s="21">
        <v>2</v>
      </c>
      <c r="B9" s="22">
        <v>43634</v>
      </c>
      <c r="C9" s="23"/>
      <c r="D9" s="24">
        <v>100000</v>
      </c>
      <c r="E9" s="25" t="s">
        <v>49</v>
      </c>
      <c r="F9" s="26" t="s">
        <v>50</v>
      </c>
      <c r="G9" s="27"/>
      <c r="H9" s="28"/>
      <c r="I9" s="67"/>
      <c r="J9" s="68"/>
      <c r="K9" s="69"/>
      <c r="L9" s="67"/>
      <c r="M9" s="9"/>
      <c r="N9" s="21"/>
      <c r="O9" s="21"/>
      <c r="P9" s="70" t="s">
        <v>52</v>
      </c>
      <c r="Q9" s="102">
        <v>200842.68</v>
      </c>
      <c r="R9" s="102"/>
      <c r="S9" s="103">
        <v>100000</v>
      </c>
      <c r="T9" s="104"/>
    </row>
    <row r="10" s="2" customFormat="1" ht="24" customHeight="1" spans="1:20">
      <c r="A10" s="21">
        <v>3</v>
      </c>
      <c r="B10" s="22">
        <v>43642</v>
      </c>
      <c r="C10" s="23"/>
      <c r="D10" s="24">
        <v>150000</v>
      </c>
      <c r="E10" s="25" t="s">
        <v>49</v>
      </c>
      <c r="F10" s="26" t="s">
        <v>50</v>
      </c>
      <c r="G10" s="27"/>
      <c r="H10" s="28"/>
      <c r="I10" s="67"/>
      <c r="J10" s="9"/>
      <c r="K10" s="71"/>
      <c r="L10" s="9"/>
      <c r="M10" s="21"/>
      <c r="N10" s="21"/>
      <c r="O10" s="21"/>
      <c r="P10" s="70" t="s">
        <v>53</v>
      </c>
      <c r="Q10" s="102"/>
      <c r="R10" s="102"/>
      <c r="S10" s="103">
        <v>150000</v>
      </c>
      <c r="T10" s="104"/>
    </row>
    <row r="11" s="2" customFormat="1" ht="27" customHeight="1" spans="1:20">
      <c r="A11" s="21">
        <v>4</v>
      </c>
      <c r="B11" s="29">
        <v>43642</v>
      </c>
      <c r="C11" s="30"/>
      <c r="D11" s="24">
        <v>100000</v>
      </c>
      <c r="E11" s="25" t="s">
        <v>49</v>
      </c>
      <c r="F11" s="26" t="s">
        <v>50</v>
      </c>
      <c r="G11" s="27"/>
      <c r="H11" s="31"/>
      <c r="I11" s="9"/>
      <c r="J11" s="9"/>
      <c r="K11" s="71"/>
      <c r="L11" s="9"/>
      <c r="M11" s="21"/>
      <c r="N11" s="21"/>
      <c r="O11" s="21"/>
      <c r="P11" s="70" t="s">
        <v>54</v>
      </c>
      <c r="Q11" s="102">
        <f>196930.13</f>
        <v>196930.13</v>
      </c>
      <c r="R11" s="102"/>
      <c r="S11" s="103">
        <v>100000</v>
      </c>
      <c r="T11" s="104"/>
    </row>
    <row r="12" s="2" customFormat="1" ht="24" customHeight="1" spans="1:20">
      <c r="A12" s="21">
        <v>5</v>
      </c>
      <c r="B12" s="29">
        <v>43651</v>
      </c>
      <c r="C12" s="32"/>
      <c r="D12" s="24">
        <v>150000</v>
      </c>
      <c r="E12" s="25" t="s">
        <v>49</v>
      </c>
      <c r="F12" s="26" t="s">
        <v>50</v>
      </c>
      <c r="G12" s="27"/>
      <c r="H12" s="28"/>
      <c r="I12" s="67"/>
      <c r="J12" s="9"/>
      <c r="K12" s="71"/>
      <c r="L12" s="9"/>
      <c r="M12" s="21"/>
      <c r="N12" s="21"/>
      <c r="O12" s="21"/>
      <c r="P12" s="70" t="s">
        <v>55</v>
      </c>
      <c r="Q12" s="102">
        <v>799604.8</v>
      </c>
      <c r="R12" s="105"/>
      <c r="S12" s="103">
        <v>150000</v>
      </c>
      <c r="T12" s="104"/>
    </row>
    <row r="13" s="2" customFormat="1" ht="24" customHeight="1" spans="1:20">
      <c r="A13" s="21">
        <v>6</v>
      </c>
      <c r="B13" s="33">
        <v>43654</v>
      </c>
      <c r="C13" s="34"/>
      <c r="D13" s="24">
        <v>250000</v>
      </c>
      <c r="E13" s="25" t="s">
        <v>49</v>
      </c>
      <c r="F13" s="26" t="s">
        <v>50</v>
      </c>
      <c r="G13" s="27"/>
      <c r="H13" s="31"/>
      <c r="I13" s="9"/>
      <c r="J13" s="9"/>
      <c r="K13" s="71"/>
      <c r="L13" s="9"/>
      <c r="M13" s="21"/>
      <c r="N13" s="21"/>
      <c r="O13" s="21"/>
      <c r="P13" s="72" t="s">
        <v>56</v>
      </c>
      <c r="Q13" s="102">
        <v>743070</v>
      </c>
      <c r="R13" s="106"/>
      <c r="S13" s="103">
        <v>250000</v>
      </c>
      <c r="T13" s="104"/>
    </row>
    <row r="14" s="2" customFormat="1" ht="24" customHeight="1" spans="1:20">
      <c r="A14" s="21">
        <v>7</v>
      </c>
      <c r="B14" s="29">
        <v>43656</v>
      </c>
      <c r="C14" s="32"/>
      <c r="D14" s="24">
        <v>300000</v>
      </c>
      <c r="E14" s="25" t="s">
        <v>49</v>
      </c>
      <c r="F14" s="26" t="s">
        <v>50</v>
      </c>
      <c r="G14" s="27"/>
      <c r="H14" s="28"/>
      <c r="I14" s="67"/>
      <c r="J14" s="9"/>
      <c r="K14" s="71"/>
      <c r="L14" s="9"/>
      <c r="M14" s="21"/>
      <c r="N14" s="21"/>
      <c r="O14" s="21"/>
      <c r="P14" s="70" t="s">
        <v>56</v>
      </c>
      <c r="Q14" s="102">
        <f>Q13-S13</f>
        <v>493070</v>
      </c>
      <c r="R14" s="102"/>
      <c r="S14" s="103">
        <v>300000</v>
      </c>
      <c r="T14" s="104"/>
    </row>
    <row r="15" s="2" customFormat="1" ht="24" customHeight="1" spans="1:20">
      <c r="A15" s="21">
        <v>8</v>
      </c>
      <c r="B15" s="29">
        <v>43663</v>
      </c>
      <c r="C15" s="30"/>
      <c r="D15" s="24">
        <v>250000</v>
      </c>
      <c r="E15" s="25" t="s">
        <v>49</v>
      </c>
      <c r="F15" s="26" t="s">
        <v>50</v>
      </c>
      <c r="G15" s="27"/>
      <c r="H15" s="35"/>
      <c r="I15" s="9"/>
      <c r="J15" s="9"/>
      <c r="K15" s="71"/>
      <c r="L15" s="9"/>
      <c r="M15" s="21"/>
      <c r="N15" s="21"/>
      <c r="O15" s="21"/>
      <c r="P15" s="70" t="s">
        <v>57</v>
      </c>
      <c r="Q15" s="102">
        <v>591723.68</v>
      </c>
      <c r="R15" s="102"/>
      <c r="S15" s="103">
        <v>250000</v>
      </c>
      <c r="T15" s="104"/>
    </row>
    <row r="16" s="2" customFormat="1" ht="24" customHeight="1" spans="1:20">
      <c r="A16" s="21">
        <v>9</v>
      </c>
      <c r="B16" s="22">
        <v>43664</v>
      </c>
      <c r="C16" s="23"/>
      <c r="D16" s="24">
        <v>190000</v>
      </c>
      <c r="E16" s="25" t="s">
        <v>49</v>
      </c>
      <c r="F16" s="26" t="s">
        <v>50</v>
      </c>
      <c r="G16" s="27"/>
      <c r="H16" s="28"/>
      <c r="I16" s="67"/>
      <c r="J16" s="9"/>
      <c r="K16" s="71"/>
      <c r="L16" s="9"/>
      <c r="M16" s="21"/>
      <c r="N16" s="21"/>
      <c r="O16" s="21"/>
      <c r="P16" s="70" t="s">
        <v>57</v>
      </c>
      <c r="Q16" s="102">
        <f>Q15-S15</f>
        <v>341723.68</v>
      </c>
      <c r="R16" s="102"/>
      <c r="S16" s="103">
        <v>190000</v>
      </c>
      <c r="T16" s="104"/>
    </row>
    <row r="17" s="2" customFormat="1" ht="24" customHeight="1" spans="1:20">
      <c r="A17" s="21">
        <v>10</v>
      </c>
      <c r="B17" s="22">
        <v>43675</v>
      </c>
      <c r="C17" s="23"/>
      <c r="D17" s="24">
        <v>150000</v>
      </c>
      <c r="E17" s="25" t="s">
        <v>49</v>
      </c>
      <c r="F17" s="26" t="s">
        <v>50</v>
      </c>
      <c r="G17" s="27"/>
      <c r="H17" s="28"/>
      <c r="I17" s="67"/>
      <c r="J17" s="9"/>
      <c r="K17" s="71"/>
      <c r="L17" s="9"/>
      <c r="M17" s="21"/>
      <c r="N17" s="73"/>
      <c r="O17" s="21"/>
      <c r="P17" s="70" t="s">
        <v>55</v>
      </c>
      <c r="Q17" s="102">
        <f>Q12-S12</f>
        <v>649604.8</v>
      </c>
      <c r="R17" s="102"/>
      <c r="S17" s="103">
        <v>150000</v>
      </c>
      <c r="T17" s="104"/>
    </row>
    <row r="18" s="2" customFormat="1" ht="24" customHeight="1" spans="1:20">
      <c r="A18" s="36">
        <v>11</v>
      </c>
      <c r="B18" s="22">
        <v>43728</v>
      </c>
      <c r="C18" s="23"/>
      <c r="D18" s="23">
        <v>150000</v>
      </c>
      <c r="E18" s="25" t="s">
        <v>49</v>
      </c>
      <c r="F18" s="26" t="s">
        <v>50</v>
      </c>
      <c r="G18" s="27"/>
      <c r="H18" s="28"/>
      <c r="I18" s="67"/>
      <c r="J18" s="9"/>
      <c r="K18" s="71"/>
      <c r="L18" s="9"/>
      <c r="M18" s="21"/>
      <c r="N18" s="21"/>
      <c r="O18" s="21"/>
      <c r="P18" s="70"/>
      <c r="Q18" s="9"/>
      <c r="R18" s="98"/>
      <c r="S18" s="103"/>
      <c r="T18" s="104"/>
    </row>
    <row r="19" s="2" customFormat="1" ht="32" customHeight="1" spans="1:20">
      <c r="A19" s="37"/>
      <c r="B19" s="22">
        <v>43728</v>
      </c>
      <c r="C19" s="23"/>
      <c r="D19" s="23"/>
      <c r="E19" s="25" t="s">
        <v>58</v>
      </c>
      <c r="F19" s="26" t="s">
        <v>59</v>
      </c>
      <c r="G19" s="27"/>
      <c r="H19" s="28"/>
      <c r="I19" s="67"/>
      <c r="J19" s="9"/>
      <c r="K19" s="71"/>
      <c r="L19" s="9"/>
      <c r="M19" s="21"/>
      <c r="N19" s="21"/>
      <c r="O19" s="21"/>
      <c r="P19" s="70" t="s">
        <v>55</v>
      </c>
      <c r="Q19" s="9">
        <f>Q17-S17</f>
        <v>499604.8</v>
      </c>
      <c r="R19" s="98"/>
      <c r="S19" s="103">
        <v>150000</v>
      </c>
      <c r="T19" s="104"/>
    </row>
    <row r="20" s="2" customFormat="1" ht="25" customHeight="1" spans="1:20">
      <c r="A20" s="36">
        <v>12</v>
      </c>
      <c r="B20" s="22">
        <v>43735</v>
      </c>
      <c r="C20" s="23">
        <v>2967154</v>
      </c>
      <c r="D20" s="23"/>
      <c r="E20" s="25" t="s">
        <v>60</v>
      </c>
      <c r="F20" s="26" t="s">
        <v>61</v>
      </c>
      <c r="G20" s="27"/>
      <c r="H20" s="28">
        <v>0.02</v>
      </c>
      <c r="I20" s="67">
        <f>C20*H20</f>
        <v>59343.08</v>
      </c>
      <c r="J20" s="9" t="s">
        <v>62</v>
      </c>
      <c r="K20" s="74">
        <f>79289+2785</f>
        <v>82074</v>
      </c>
      <c r="L20" s="9">
        <f>3000*4</f>
        <v>12000</v>
      </c>
      <c r="M20" s="21" t="s">
        <v>63</v>
      </c>
      <c r="N20" s="73"/>
      <c r="O20" s="21"/>
      <c r="P20" s="70"/>
      <c r="Q20" s="9"/>
      <c r="R20" s="98"/>
      <c r="S20" s="102"/>
      <c r="T20" s="104"/>
    </row>
    <row r="21" s="2" customFormat="1" ht="24" customHeight="1" spans="1:20">
      <c r="A21" s="38"/>
      <c r="B21" s="33">
        <v>43735</v>
      </c>
      <c r="C21" s="39">
        <v>1354069</v>
      </c>
      <c r="D21" s="23"/>
      <c r="E21" s="25" t="s">
        <v>60</v>
      </c>
      <c r="F21" s="26" t="s">
        <v>61</v>
      </c>
      <c r="G21" s="27"/>
      <c r="H21" s="28">
        <v>0.02</v>
      </c>
      <c r="I21" s="67">
        <f>C21*H21</f>
        <v>27081.38</v>
      </c>
      <c r="J21" s="9" t="s">
        <v>62</v>
      </c>
      <c r="K21" s="74"/>
      <c r="L21" s="9">
        <v>500</v>
      </c>
      <c r="M21" s="21" t="s">
        <v>64</v>
      </c>
      <c r="N21" s="21"/>
      <c r="O21" s="21"/>
      <c r="P21" s="70"/>
      <c r="Q21" s="9"/>
      <c r="R21" s="98"/>
      <c r="S21" s="102"/>
      <c r="T21" s="104"/>
    </row>
    <row r="22" s="2" customFormat="1" ht="24" customHeight="1" spans="1:20">
      <c r="A22" s="38"/>
      <c r="B22" s="33">
        <v>43737</v>
      </c>
      <c r="C22" s="39"/>
      <c r="D22" s="23">
        <v>-1342982.1</v>
      </c>
      <c r="E22" s="25" t="s">
        <v>65</v>
      </c>
      <c r="F22" s="26" t="s">
        <v>66</v>
      </c>
      <c r="G22" s="27"/>
      <c r="H22" s="28"/>
      <c r="I22" s="67"/>
      <c r="J22" s="9"/>
      <c r="K22" s="75"/>
      <c r="L22" s="9"/>
      <c r="M22" s="21"/>
      <c r="N22" s="21"/>
      <c r="O22" s="21"/>
      <c r="P22" s="70"/>
      <c r="Q22" s="9"/>
      <c r="R22" s="98"/>
      <c r="S22" s="102"/>
      <c r="T22" s="104"/>
    </row>
    <row r="23" s="2" customFormat="1" ht="24" customHeight="1" spans="1:20">
      <c r="A23" s="38"/>
      <c r="B23" s="33">
        <v>43737</v>
      </c>
      <c r="C23" s="39"/>
      <c r="D23" s="23"/>
      <c r="E23" s="25" t="s">
        <v>67</v>
      </c>
      <c r="F23" s="26" t="s">
        <v>68</v>
      </c>
      <c r="G23" s="27"/>
      <c r="H23" s="28"/>
      <c r="I23" s="67"/>
      <c r="J23" s="9"/>
      <c r="K23" s="75"/>
      <c r="L23" s="9"/>
      <c r="M23" s="21"/>
      <c r="N23" s="21"/>
      <c r="O23" s="21"/>
      <c r="P23" s="70" t="s">
        <v>69</v>
      </c>
      <c r="Q23" s="9">
        <f>883933.5+1302143</f>
        <v>2186076.5</v>
      </c>
      <c r="R23" s="98"/>
      <c r="S23" s="102">
        <v>1595147.1</v>
      </c>
      <c r="T23" s="104"/>
    </row>
    <row r="24" s="2" customFormat="1" ht="24" customHeight="1" spans="1:20">
      <c r="A24" s="38"/>
      <c r="B24" s="33">
        <v>43737</v>
      </c>
      <c r="C24" s="39"/>
      <c r="D24" s="23"/>
      <c r="E24" s="25" t="s">
        <v>70</v>
      </c>
      <c r="F24" s="26" t="s">
        <v>71</v>
      </c>
      <c r="G24" s="27"/>
      <c r="H24" s="28"/>
      <c r="I24" s="67"/>
      <c r="J24" s="9"/>
      <c r="K24" s="75"/>
      <c r="L24" s="9"/>
      <c r="M24" s="21"/>
      <c r="N24" s="21"/>
      <c r="O24" s="21"/>
      <c r="P24" s="70" t="s">
        <v>72</v>
      </c>
      <c r="Q24" s="9">
        <f>46164.31+10258.74</f>
        <v>56423.05</v>
      </c>
      <c r="R24" s="98"/>
      <c r="S24" s="102">
        <v>56423.05</v>
      </c>
      <c r="T24" s="104"/>
    </row>
    <row r="25" s="2" customFormat="1" ht="24" customHeight="1" spans="1:20">
      <c r="A25" s="38"/>
      <c r="B25" s="33">
        <v>43737</v>
      </c>
      <c r="C25" s="39"/>
      <c r="D25" s="23"/>
      <c r="E25" s="25" t="s">
        <v>73</v>
      </c>
      <c r="F25" s="26" t="s">
        <v>74</v>
      </c>
      <c r="G25" s="27"/>
      <c r="H25" s="28"/>
      <c r="I25" s="67"/>
      <c r="J25" s="9"/>
      <c r="K25" s="75"/>
      <c r="L25" s="9"/>
      <c r="M25" s="21"/>
      <c r="N25" s="21"/>
      <c r="O25" s="21"/>
      <c r="P25" s="70" t="s">
        <v>54</v>
      </c>
      <c r="Q25" s="9">
        <v>96930.13</v>
      </c>
      <c r="R25" s="98"/>
      <c r="S25" s="102">
        <v>96930.13</v>
      </c>
      <c r="T25" s="104"/>
    </row>
    <row r="26" s="2" customFormat="1" ht="24" customHeight="1" spans="1:20">
      <c r="A26" s="38"/>
      <c r="B26" s="33">
        <v>43737</v>
      </c>
      <c r="C26" s="30"/>
      <c r="D26" s="23"/>
      <c r="E26" s="25" t="s">
        <v>75</v>
      </c>
      <c r="F26" s="26" t="s">
        <v>76</v>
      </c>
      <c r="G26" s="27"/>
      <c r="H26" s="28"/>
      <c r="I26" s="67"/>
      <c r="J26" s="9"/>
      <c r="K26" s="71"/>
      <c r="L26" s="9"/>
      <c r="M26" s="21"/>
      <c r="N26" s="21"/>
      <c r="O26" s="21"/>
      <c r="P26" s="70" t="s">
        <v>52</v>
      </c>
      <c r="Q26" s="9">
        <v>100842.68</v>
      </c>
      <c r="R26" s="98"/>
      <c r="S26" s="102">
        <v>100842.68</v>
      </c>
      <c r="T26" s="104"/>
    </row>
    <row r="27" s="2" customFormat="1" ht="24" customHeight="1" spans="1:20">
      <c r="A27" s="37"/>
      <c r="B27" s="33">
        <v>43737</v>
      </c>
      <c r="C27" s="21"/>
      <c r="D27" s="23"/>
      <c r="E27" s="25" t="s">
        <v>58</v>
      </c>
      <c r="F27" s="26" t="s">
        <v>59</v>
      </c>
      <c r="G27" s="27"/>
      <c r="H27" s="28"/>
      <c r="I27" s="67"/>
      <c r="J27" s="9"/>
      <c r="K27" s="71"/>
      <c r="L27" s="9"/>
      <c r="M27" s="21"/>
      <c r="N27" s="21"/>
      <c r="O27" s="21"/>
      <c r="P27" s="70" t="s">
        <v>55</v>
      </c>
      <c r="Q27" s="9">
        <f>Q19-S19</f>
        <v>349604.8</v>
      </c>
      <c r="R27" s="98"/>
      <c r="S27" s="102">
        <v>349604.8</v>
      </c>
      <c r="T27" s="104"/>
    </row>
    <row r="28" s="2" customFormat="1" ht="24" customHeight="1" spans="1:20">
      <c r="A28" s="38">
        <v>13</v>
      </c>
      <c r="B28" s="33">
        <v>43746</v>
      </c>
      <c r="C28" s="40"/>
      <c r="D28" s="23"/>
      <c r="E28" s="25" t="s">
        <v>77</v>
      </c>
      <c r="F28" s="26" t="s">
        <v>78</v>
      </c>
      <c r="G28" s="27"/>
      <c r="H28" s="28"/>
      <c r="I28" s="67"/>
      <c r="J28" s="9"/>
      <c r="K28" s="71"/>
      <c r="L28" s="9"/>
      <c r="M28" s="21"/>
      <c r="N28" s="21"/>
      <c r="O28" s="21"/>
      <c r="P28" s="70" t="s">
        <v>79</v>
      </c>
      <c r="Q28" s="9">
        <v>253001</v>
      </c>
      <c r="R28" s="98"/>
      <c r="S28" s="102">
        <v>253001</v>
      </c>
      <c r="T28" s="104"/>
    </row>
    <row r="29" s="2" customFormat="1" ht="24" customHeight="1" spans="1:20">
      <c r="A29" s="38"/>
      <c r="B29" s="33">
        <v>43746</v>
      </c>
      <c r="C29" s="40"/>
      <c r="D29" s="23"/>
      <c r="E29" s="25" t="s">
        <v>77</v>
      </c>
      <c r="F29" s="26" t="s">
        <v>80</v>
      </c>
      <c r="G29" s="27"/>
      <c r="H29" s="28"/>
      <c r="I29" s="67"/>
      <c r="J29" s="9"/>
      <c r="K29" s="71"/>
      <c r="L29" s="9"/>
      <c r="M29" s="21"/>
      <c r="N29" s="21"/>
      <c r="O29" s="21"/>
      <c r="P29" s="70" t="s">
        <v>56</v>
      </c>
      <c r="Q29" s="9">
        <f>Q14-S14</f>
        <v>193070</v>
      </c>
      <c r="R29" s="98"/>
      <c r="S29" s="102">
        <v>193070</v>
      </c>
      <c r="T29" s="104"/>
    </row>
    <row r="30" s="2" customFormat="1" ht="24" customHeight="1" spans="1:20">
      <c r="A30" s="37"/>
      <c r="B30" s="33">
        <v>43746</v>
      </c>
      <c r="C30" s="40"/>
      <c r="D30" s="23"/>
      <c r="E30" s="25" t="s">
        <v>81</v>
      </c>
      <c r="F30" s="26" t="s">
        <v>82</v>
      </c>
      <c r="G30" s="27"/>
      <c r="H30" s="28"/>
      <c r="I30" s="67"/>
      <c r="J30" s="9"/>
      <c r="K30" s="71"/>
      <c r="L30" s="9"/>
      <c r="M30" s="21"/>
      <c r="N30" s="21"/>
      <c r="O30" s="21"/>
      <c r="P30" s="70" t="s">
        <v>83</v>
      </c>
      <c r="Q30" s="9">
        <f>Q16-S16</f>
        <v>151723.68</v>
      </c>
      <c r="R30" s="98"/>
      <c r="S30" s="102">
        <v>151723.68</v>
      </c>
      <c r="T30" s="104"/>
    </row>
    <row r="31" s="2" customFormat="1" ht="24" customHeight="1" spans="1:20">
      <c r="A31" s="38">
        <v>14</v>
      </c>
      <c r="B31" s="33">
        <v>43775</v>
      </c>
      <c r="C31" s="40"/>
      <c r="D31" s="23">
        <v>194276</v>
      </c>
      <c r="E31" s="25" t="s">
        <v>49</v>
      </c>
      <c r="F31" s="26" t="s">
        <v>118</v>
      </c>
      <c r="G31" s="27"/>
      <c r="H31" s="28"/>
      <c r="I31" s="67"/>
      <c r="J31" s="9"/>
      <c r="K31" s="71"/>
      <c r="L31" s="9"/>
      <c r="M31" s="21"/>
      <c r="N31" s="21"/>
      <c r="O31" s="21"/>
      <c r="P31" s="70"/>
      <c r="Q31" s="9"/>
      <c r="R31" s="98"/>
      <c r="S31" s="102"/>
      <c r="T31" s="104"/>
    </row>
    <row r="32" s="2" customFormat="1" ht="24" customHeight="1" spans="1:20">
      <c r="A32" s="38"/>
      <c r="B32" s="33">
        <v>43775</v>
      </c>
      <c r="C32" s="40"/>
      <c r="D32" s="23"/>
      <c r="E32" s="25" t="s">
        <v>84</v>
      </c>
      <c r="F32" s="26" t="s">
        <v>85</v>
      </c>
      <c r="G32" s="27"/>
      <c r="H32" s="28"/>
      <c r="I32" s="67"/>
      <c r="J32" s="9"/>
      <c r="K32" s="71"/>
      <c r="L32" s="9"/>
      <c r="M32" s="21"/>
      <c r="N32" s="21"/>
      <c r="O32" s="21"/>
      <c r="P32" s="70" t="s">
        <v>86</v>
      </c>
      <c r="Q32" s="9">
        <v>32400</v>
      </c>
      <c r="R32" s="98"/>
      <c r="S32" s="102">
        <v>32400</v>
      </c>
      <c r="T32" s="104"/>
    </row>
    <row r="33" s="2" customFormat="1" ht="24" customHeight="1" spans="1:20">
      <c r="A33" s="38"/>
      <c r="B33" s="33">
        <v>43775</v>
      </c>
      <c r="C33" s="40"/>
      <c r="D33" s="23"/>
      <c r="E33" s="25" t="s">
        <v>87</v>
      </c>
      <c r="F33" s="26" t="s">
        <v>88</v>
      </c>
      <c r="G33" s="27"/>
      <c r="H33" s="28"/>
      <c r="I33" s="67"/>
      <c r="J33" s="9"/>
      <c r="K33" s="71"/>
      <c r="L33" s="9"/>
      <c r="M33" s="21"/>
      <c r="N33" s="21"/>
      <c r="O33" s="21"/>
      <c r="P33" s="70" t="s">
        <v>89</v>
      </c>
      <c r="Q33" s="9">
        <v>96350</v>
      </c>
      <c r="R33" s="98"/>
      <c r="S33" s="102">
        <v>96350</v>
      </c>
      <c r="T33" s="104"/>
    </row>
    <row r="34" s="2" customFormat="1" ht="24" customHeight="1" spans="1:20">
      <c r="A34" s="38"/>
      <c r="B34" s="33">
        <v>43775</v>
      </c>
      <c r="C34" s="40"/>
      <c r="D34" s="23"/>
      <c r="E34" s="25" t="s">
        <v>90</v>
      </c>
      <c r="F34" s="26" t="s">
        <v>91</v>
      </c>
      <c r="G34" s="27"/>
      <c r="H34" s="28"/>
      <c r="I34" s="67"/>
      <c r="J34" s="9"/>
      <c r="K34" s="71"/>
      <c r="L34" s="9"/>
      <c r="M34" s="21"/>
      <c r="N34" s="21"/>
      <c r="O34" s="21"/>
      <c r="P34" s="70" t="s">
        <v>92</v>
      </c>
      <c r="Q34" s="9">
        <v>32880</v>
      </c>
      <c r="R34" s="98"/>
      <c r="S34" s="102">
        <v>32880</v>
      </c>
      <c r="T34" s="104"/>
    </row>
    <row r="35" s="2" customFormat="1" ht="24" customHeight="1" spans="1:20">
      <c r="A35" s="37"/>
      <c r="B35" s="33">
        <v>43775</v>
      </c>
      <c r="C35" s="40"/>
      <c r="D35" s="23"/>
      <c r="E35" s="25" t="s">
        <v>93</v>
      </c>
      <c r="F35" s="26" t="s">
        <v>94</v>
      </c>
      <c r="G35" s="27"/>
      <c r="H35" s="28"/>
      <c r="I35" s="67"/>
      <c r="J35" s="9"/>
      <c r="K35" s="71"/>
      <c r="L35" s="9"/>
      <c r="M35" s="21"/>
      <c r="N35" s="21"/>
      <c r="O35" s="21"/>
      <c r="P35" s="70" t="s">
        <v>95</v>
      </c>
      <c r="Q35" s="9">
        <v>32646</v>
      </c>
      <c r="R35" s="98"/>
      <c r="S35" s="102">
        <v>32646</v>
      </c>
      <c r="T35" s="104"/>
    </row>
    <row r="36" s="2" customFormat="1" ht="24" customHeight="1" spans="1:20">
      <c r="A36" s="38">
        <v>15</v>
      </c>
      <c r="B36" s="33">
        <v>43797</v>
      </c>
      <c r="C36" s="41">
        <v>1356671.95</v>
      </c>
      <c r="D36" s="23"/>
      <c r="E36" s="25" t="s">
        <v>60</v>
      </c>
      <c r="F36" s="26" t="s">
        <v>119</v>
      </c>
      <c r="G36" s="27"/>
      <c r="H36" s="28">
        <v>0.02</v>
      </c>
      <c r="I36" s="67">
        <f>C3*H36-I20-I21</f>
        <v>62604.16</v>
      </c>
      <c r="J36" s="9" t="s">
        <v>96</v>
      </c>
      <c r="K36" s="71">
        <f>24894+747</f>
        <v>25641</v>
      </c>
      <c r="L36" s="9">
        <f>3000*2</f>
        <v>6000</v>
      </c>
      <c r="M36" s="21" t="s">
        <v>97</v>
      </c>
      <c r="N36" s="21"/>
      <c r="O36" s="21"/>
      <c r="P36" s="70"/>
      <c r="Q36" s="9"/>
      <c r="R36" s="98"/>
      <c r="S36" s="102"/>
      <c r="T36" s="104"/>
    </row>
    <row r="37" s="2" customFormat="1" ht="24" customHeight="1" spans="1:20">
      <c r="A37" s="38"/>
      <c r="B37" s="33">
        <v>43801</v>
      </c>
      <c r="C37" s="40"/>
      <c r="D37" s="23">
        <v>16325.67</v>
      </c>
      <c r="E37" s="25" t="s">
        <v>98</v>
      </c>
      <c r="F37" s="26" t="s">
        <v>99</v>
      </c>
      <c r="G37" s="27"/>
      <c r="H37" s="28"/>
      <c r="I37" s="67"/>
      <c r="J37" s="9"/>
      <c r="K37" s="71"/>
      <c r="L37" s="9">
        <v>350</v>
      </c>
      <c r="M37" s="21" t="s">
        <v>100</v>
      </c>
      <c r="N37" s="21"/>
      <c r="O37" s="21"/>
      <c r="P37" s="70"/>
      <c r="Q37" s="9"/>
      <c r="R37" s="98"/>
      <c r="S37" s="102"/>
      <c r="T37" s="104"/>
    </row>
    <row r="38" s="2" customFormat="1" ht="24" customHeight="1" spans="1:20">
      <c r="A38" s="38"/>
      <c r="B38" s="33">
        <v>43801</v>
      </c>
      <c r="C38" s="40"/>
      <c r="D38" s="23"/>
      <c r="E38" s="25" t="s">
        <v>101</v>
      </c>
      <c r="F38" s="26" t="s">
        <v>82</v>
      </c>
      <c r="G38" s="27"/>
      <c r="H38" s="28"/>
      <c r="I38" s="67"/>
      <c r="J38" s="9"/>
      <c r="K38" s="71"/>
      <c r="L38" s="9"/>
      <c r="M38" s="21"/>
      <c r="N38" s="21"/>
      <c r="O38" s="21"/>
      <c r="P38" s="70" t="s">
        <v>83</v>
      </c>
      <c r="Q38" s="9">
        <f>Q30-S30</f>
        <v>0</v>
      </c>
      <c r="R38" s="98"/>
      <c r="S38" s="102">
        <v>16325.67</v>
      </c>
      <c r="T38" s="104" t="s">
        <v>102</v>
      </c>
    </row>
    <row r="39" s="2" customFormat="1" ht="24" customHeight="1" spans="1:20">
      <c r="A39" s="38"/>
      <c r="B39" s="33">
        <v>43801</v>
      </c>
      <c r="C39" s="40"/>
      <c r="D39" s="23"/>
      <c r="E39" s="25" t="s">
        <v>84</v>
      </c>
      <c r="F39" s="26" t="s">
        <v>85</v>
      </c>
      <c r="G39" s="27"/>
      <c r="H39" s="28"/>
      <c r="I39" s="67"/>
      <c r="J39" s="9"/>
      <c r="K39" s="71"/>
      <c r="L39" s="9"/>
      <c r="M39" s="21"/>
      <c r="N39" s="21"/>
      <c r="O39" s="21"/>
      <c r="P39" s="70" t="s">
        <v>86</v>
      </c>
      <c r="Q39" s="9">
        <v>199800</v>
      </c>
      <c r="R39" s="98"/>
      <c r="S39" s="102">
        <v>199800</v>
      </c>
      <c r="T39" s="104"/>
    </row>
    <row r="40" s="2" customFormat="1" ht="24" customHeight="1" spans="1:20">
      <c r="A40" s="38"/>
      <c r="B40" s="33">
        <v>43801</v>
      </c>
      <c r="C40" s="40"/>
      <c r="D40" s="23"/>
      <c r="E40" s="25" t="s">
        <v>58</v>
      </c>
      <c r="F40" s="26" t="s">
        <v>59</v>
      </c>
      <c r="G40" s="27"/>
      <c r="H40" s="28"/>
      <c r="I40" s="67"/>
      <c r="J40" s="9"/>
      <c r="K40" s="71"/>
      <c r="L40" s="9"/>
      <c r="M40" s="21"/>
      <c r="N40" s="21"/>
      <c r="O40" s="21"/>
      <c r="P40" s="70" t="s">
        <v>103</v>
      </c>
      <c r="Q40" s="9">
        <v>332948</v>
      </c>
      <c r="R40" s="98"/>
      <c r="S40" s="102">
        <v>332948</v>
      </c>
      <c r="T40" s="104"/>
    </row>
    <row r="41" s="2" customFormat="1" ht="24" customHeight="1" spans="1:20">
      <c r="A41" s="37"/>
      <c r="B41" s="33">
        <v>43801</v>
      </c>
      <c r="C41" s="40"/>
      <c r="D41" s="23">
        <v>-667619.57</v>
      </c>
      <c r="E41" s="25" t="s">
        <v>104</v>
      </c>
      <c r="F41" s="26" t="s">
        <v>66</v>
      </c>
      <c r="G41" s="27"/>
      <c r="H41" s="28"/>
      <c r="I41" s="67"/>
      <c r="J41" s="9"/>
      <c r="K41" s="71"/>
      <c r="L41" s="9"/>
      <c r="M41" s="21"/>
      <c r="N41" s="21"/>
      <c r="O41" s="21"/>
      <c r="P41" s="70" t="s">
        <v>105</v>
      </c>
      <c r="Q41" s="9"/>
      <c r="R41" s="98"/>
      <c r="S41" s="102"/>
      <c r="T41" s="104"/>
    </row>
    <row r="42" s="2" customFormat="1" ht="24" customHeight="1" spans="1:20">
      <c r="A42" s="37">
        <v>16</v>
      </c>
      <c r="B42" s="33">
        <v>43809</v>
      </c>
      <c r="C42" s="40"/>
      <c r="D42" s="23"/>
      <c r="E42" s="25" t="s">
        <v>104</v>
      </c>
      <c r="F42" s="26" t="s">
        <v>66</v>
      </c>
      <c r="G42" s="27"/>
      <c r="H42" s="28"/>
      <c r="I42" s="67"/>
      <c r="J42" s="9"/>
      <c r="K42" s="71"/>
      <c r="L42" s="9">
        <v>50</v>
      </c>
      <c r="M42" s="21" t="s">
        <v>100</v>
      </c>
      <c r="N42" s="21"/>
      <c r="O42" s="21"/>
      <c r="P42" s="70" t="s">
        <v>106</v>
      </c>
      <c r="Q42" s="9"/>
      <c r="R42" s="98"/>
      <c r="S42" s="102">
        <v>62159.22</v>
      </c>
      <c r="T42" s="104"/>
    </row>
    <row r="43" s="2" customFormat="1" ht="24" customHeight="1" spans="1:20">
      <c r="A43" s="37">
        <v>17</v>
      </c>
      <c r="B43" s="33">
        <v>43847</v>
      </c>
      <c r="C43" s="40"/>
      <c r="D43" s="23">
        <v>8740</v>
      </c>
      <c r="E43" s="25" t="s">
        <v>98</v>
      </c>
      <c r="F43" s="26" t="s">
        <v>99</v>
      </c>
      <c r="G43" s="27"/>
      <c r="H43" s="28"/>
      <c r="I43" s="67"/>
      <c r="J43" s="9"/>
      <c r="K43" s="71"/>
      <c r="L43" s="9">
        <v>50</v>
      </c>
      <c r="M43" s="21" t="s">
        <v>100</v>
      </c>
      <c r="N43" s="21"/>
      <c r="O43" s="21"/>
      <c r="P43" s="70" t="s">
        <v>116</v>
      </c>
      <c r="Q43" s="9"/>
      <c r="R43" s="98"/>
      <c r="S43" s="102">
        <v>8690</v>
      </c>
      <c r="T43" s="104"/>
    </row>
    <row r="44" s="2" customFormat="1" ht="36" customHeight="1" spans="1:20">
      <c r="A44" s="42">
        <v>18</v>
      </c>
      <c r="B44" s="43">
        <v>44179</v>
      </c>
      <c r="C44" s="44">
        <v>121673.05</v>
      </c>
      <c r="D44" s="45"/>
      <c r="E44" s="46" t="s">
        <v>120</v>
      </c>
      <c r="F44" s="47" t="s">
        <v>121</v>
      </c>
      <c r="G44" s="48"/>
      <c r="H44" s="49"/>
      <c r="I44" s="76"/>
      <c r="J44" s="77"/>
      <c r="K44" s="78">
        <v>13347</v>
      </c>
      <c r="L44" s="77">
        <v>200</v>
      </c>
      <c r="M44" s="50" t="s">
        <v>100</v>
      </c>
      <c r="N44" s="50"/>
      <c r="O44" s="50" t="s">
        <v>122</v>
      </c>
      <c r="P44" s="79" t="s">
        <v>95</v>
      </c>
      <c r="Q44" s="77"/>
      <c r="R44" s="107">
        <v>7500</v>
      </c>
      <c r="S44" s="108">
        <v>7500</v>
      </c>
      <c r="T44" s="104"/>
    </row>
    <row r="45" s="2" customFormat="1" ht="24" customHeight="1" spans="1:20">
      <c r="A45" s="42"/>
      <c r="B45" s="43"/>
      <c r="C45" s="44"/>
      <c r="D45" s="45"/>
      <c r="E45" s="46"/>
      <c r="F45" s="47"/>
      <c r="G45" s="48"/>
      <c r="H45" s="49"/>
      <c r="I45" s="76"/>
      <c r="J45" s="77"/>
      <c r="K45" s="78"/>
      <c r="L45" s="77">
        <v>1500</v>
      </c>
      <c r="M45" s="50" t="s">
        <v>123</v>
      </c>
      <c r="N45" s="50"/>
      <c r="O45" s="50"/>
      <c r="P45" s="80" t="s">
        <v>92</v>
      </c>
      <c r="Q45" s="81"/>
      <c r="R45" s="107">
        <v>9000</v>
      </c>
      <c r="S45" s="108">
        <v>9000</v>
      </c>
      <c r="T45" s="104"/>
    </row>
    <row r="46" s="2" customFormat="1" ht="24" customHeight="1" spans="1:20">
      <c r="A46" s="42"/>
      <c r="B46" s="43"/>
      <c r="C46" s="44"/>
      <c r="D46" s="45"/>
      <c r="E46" s="46"/>
      <c r="F46" s="47"/>
      <c r="G46" s="48"/>
      <c r="H46" s="49"/>
      <c r="I46" s="76"/>
      <c r="J46" s="77"/>
      <c r="K46" s="78"/>
      <c r="L46" s="77"/>
      <c r="M46" s="50"/>
      <c r="N46" s="50"/>
      <c r="O46" s="50"/>
      <c r="P46" s="80" t="s">
        <v>124</v>
      </c>
      <c r="Q46" s="108"/>
      <c r="R46" s="108">
        <v>6000</v>
      </c>
      <c r="S46" s="108">
        <v>6000</v>
      </c>
      <c r="T46" s="104"/>
    </row>
    <row r="47" s="2" customFormat="1" ht="24" customHeight="1" spans="1:20">
      <c r="A47" s="42"/>
      <c r="B47" s="43"/>
      <c r="C47" s="44"/>
      <c r="D47" s="45"/>
      <c r="E47" s="46"/>
      <c r="F47" s="47"/>
      <c r="G47" s="48"/>
      <c r="H47" s="49"/>
      <c r="I47" s="76"/>
      <c r="J47" s="77"/>
      <c r="K47" s="78"/>
      <c r="L47" s="77"/>
      <c r="M47" s="50"/>
      <c r="N47" s="50"/>
      <c r="O47" s="50"/>
      <c r="P47" s="79" t="s">
        <v>86</v>
      </c>
      <c r="Q47" s="108"/>
      <c r="R47" s="108">
        <v>8650</v>
      </c>
      <c r="S47" s="108">
        <v>8650</v>
      </c>
      <c r="T47" s="104"/>
    </row>
    <row r="48" s="2" customFormat="1" ht="24" customHeight="1" spans="1:20">
      <c r="A48" s="42"/>
      <c r="B48" s="43"/>
      <c r="C48" s="44"/>
      <c r="D48" s="45"/>
      <c r="E48" s="46"/>
      <c r="F48" s="47"/>
      <c r="G48" s="48"/>
      <c r="H48" s="49"/>
      <c r="I48" s="76"/>
      <c r="J48" s="77"/>
      <c r="K48" s="78"/>
      <c r="L48" s="77"/>
      <c r="M48" s="50"/>
      <c r="N48" s="50"/>
      <c r="O48" s="50"/>
      <c r="P48" s="81"/>
      <c r="Q48" s="81"/>
      <c r="R48" s="81"/>
      <c r="S48" s="81"/>
      <c r="T48" s="104"/>
    </row>
    <row r="49" s="1" customFormat="1" ht="24" customHeight="1" spans="1:16384">
      <c r="A49" s="50"/>
      <c r="B49" s="51"/>
      <c r="C49" s="52"/>
      <c r="D49" s="45"/>
      <c r="E49" s="46"/>
      <c r="F49" s="47"/>
      <c r="G49" s="53"/>
      <c r="H49" s="49"/>
      <c r="I49" s="76"/>
      <c r="J49" s="53"/>
      <c r="K49" s="82"/>
      <c r="L49" s="76"/>
      <c r="M49" s="77"/>
      <c r="N49" s="83"/>
      <c r="O49" s="84"/>
      <c r="P49" s="85"/>
      <c r="Q49" s="109"/>
      <c r="R49" s="110"/>
      <c r="S49" s="111"/>
      <c r="T49" s="6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ht="30" customHeight="1" spans="1:16384">
      <c r="A50" s="6" t="s">
        <v>107</v>
      </c>
      <c r="B50" s="6"/>
      <c r="C50" s="54">
        <f>SUM(C8:C49)</f>
        <v>5799568</v>
      </c>
      <c r="D50" s="55">
        <f>SUM(D8:D49)</f>
        <v>8740</v>
      </c>
      <c r="E50" s="54" t="s">
        <v>108</v>
      </c>
      <c r="F50" s="54" t="s">
        <v>108</v>
      </c>
      <c r="G50" s="54" t="s">
        <v>108</v>
      </c>
      <c r="H50" s="54" t="s">
        <v>108</v>
      </c>
      <c r="I50" s="55">
        <f>SUM(I8:I49)</f>
        <v>149028.62</v>
      </c>
      <c r="J50" s="54" t="s">
        <v>108</v>
      </c>
      <c r="K50" s="54">
        <f>SUM(K8:K49)</f>
        <v>121062</v>
      </c>
      <c r="L50" s="54">
        <f>SUM(L8:L49)</f>
        <v>20650</v>
      </c>
      <c r="M50" s="54" t="s">
        <v>108</v>
      </c>
      <c r="N50" s="54">
        <f>SUM(N8:N49)</f>
        <v>0</v>
      </c>
      <c r="O50" s="54" t="s">
        <v>108</v>
      </c>
      <c r="P50" s="54" t="s">
        <v>108</v>
      </c>
      <c r="Q50" s="55">
        <f>SUM(Q8:Q49)</f>
        <v>8630870.41</v>
      </c>
      <c r="R50" s="55">
        <f>SUM(R8:R49)</f>
        <v>31150</v>
      </c>
      <c r="S50" s="54">
        <f>SUM(S8:S49)</f>
        <v>5442091.33</v>
      </c>
      <c r="T50" s="112">
        <f>C50+D50-S50-I50-K50-L50-N50</f>
        <v>75476.0499999999</v>
      </c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1" customFormat="1" ht="30" customHeight="1" spans="1:16384">
      <c r="A51" s="56" t="s">
        <v>109</v>
      </c>
      <c r="B51" s="56"/>
      <c r="C51" s="56" t="s">
        <v>110</v>
      </c>
      <c r="D51" s="56"/>
      <c r="E51" s="56"/>
      <c r="F51" s="57">
        <f>N51</f>
        <v>31150</v>
      </c>
      <c r="G51" s="58"/>
      <c r="H51" s="59" t="s">
        <v>111</v>
      </c>
      <c r="I51" s="86"/>
      <c r="J51" s="86"/>
      <c r="K51" s="86"/>
      <c r="L51" s="87"/>
      <c r="M51" s="56" t="s">
        <v>112</v>
      </c>
      <c r="N51" s="88">
        <f>S44+S45+S46+S47</f>
        <v>31150</v>
      </c>
      <c r="O51" s="89"/>
      <c r="P51" s="89"/>
      <c r="Q51" s="89"/>
      <c r="R51" s="89"/>
      <c r="S51" s="89"/>
      <c r="T51" s="113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1" customFormat="1" ht="30" customHeight="1" spans="1:16384">
      <c r="A52" s="56"/>
      <c r="B52" s="56"/>
      <c r="C52" s="56" t="s">
        <v>113</v>
      </c>
      <c r="D52" s="56"/>
      <c r="E52" s="56"/>
      <c r="F52" s="57">
        <v>0</v>
      </c>
      <c r="G52" s="58"/>
      <c r="H52" s="60"/>
      <c r="I52" s="90"/>
      <c r="J52" s="90"/>
      <c r="K52" s="90"/>
      <c r="L52" s="91"/>
      <c r="M52" s="56" t="s">
        <v>114</v>
      </c>
      <c r="N52" s="92">
        <f>N51</f>
        <v>31150</v>
      </c>
      <c r="O52" s="93"/>
      <c r="P52" s="93"/>
      <c r="Q52" s="93"/>
      <c r="R52" s="93"/>
      <c r="S52" s="93"/>
      <c r="T52" s="114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1" customFormat="1" spans="2:16384">
      <c r="B53" s="3"/>
      <c r="E53" s="4"/>
      <c r="F53" s="4"/>
      <c r="G53" s="4"/>
      <c r="I53" s="4"/>
      <c r="J53" s="4"/>
      <c r="L53" s="4"/>
      <c r="S53" s="4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1" customFormat="1" spans="2:16384">
      <c r="B54" s="3"/>
      <c r="E54" s="4"/>
      <c r="F54" s="4"/>
      <c r="G54" s="4"/>
      <c r="I54" s="4"/>
      <c r="J54" s="4"/>
      <c r="L54" s="4"/>
      <c r="S54" s="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1" customFormat="1" spans="2:16384">
      <c r="B55" s="3"/>
      <c r="E55" s="4"/>
      <c r="F55" s="4"/>
      <c r="G55" s="4">
        <f>C50/C4</f>
        <v>1</v>
      </c>
      <c r="I55" s="4"/>
      <c r="J55" s="4"/>
      <c r="L55" s="4"/>
      <c r="S55" s="4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="1" customFormat="1" spans="2:16384">
      <c r="B56" s="3"/>
      <c r="E56" s="4"/>
      <c r="F56" s="4"/>
      <c r="G56" s="4"/>
      <c r="I56" s="4"/>
      <c r="J56" s="4"/>
      <c r="L56" s="4"/>
      <c r="S56" s="4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="1" customFormat="1" spans="2:16384">
      <c r="B57" s="3"/>
      <c r="E57" s="4"/>
      <c r="F57" s="4"/>
      <c r="G57" s="4"/>
      <c r="I57" s="4"/>
      <c r="J57" s="4"/>
      <c r="L57" s="4"/>
      <c r="S57" s="4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="1" customFormat="1" spans="2:16384">
      <c r="B58" s="61"/>
      <c r="E58" s="4"/>
      <c r="F58" s="4"/>
      <c r="G58" s="4"/>
      <c r="I58" s="4"/>
      <c r="J58" s="4"/>
      <c r="L58" s="4"/>
      <c r="S58" s="4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</sheetData>
  <mergeCells count="47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50:B50"/>
    <mergeCell ref="C51:E51"/>
    <mergeCell ref="F51:G51"/>
    <mergeCell ref="N51:T51"/>
    <mergeCell ref="C52:E52"/>
    <mergeCell ref="F52:G52"/>
    <mergeCell ref="N52:T52"/>
    <mergeCell ref="A5:A7"/>
    <mergeCell ref="A18:A19"/>
    <mergeCell ref="A20:A27"/>
    <mergeCell ref="A28:A30"/>
    <mergeCell ref="A31:A35"/>
    <mergeCell ref="A36:A41"/>
    <mergeCell ref="S5:S7"/>
    <mergeCell ref="T5:T7"/>
    <mergeCell ref="A51:B52"/>
    <mergeCell ref="H51:L5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第1次</vt:lpstr>
      <vt:lpstr>第二次</vt:lpstr>
      <vt:lpstr>第三次</vt:lpstr>
      <vt:lpstr>第四次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朱大金</cp:lastModifiedBy>
  <dcterms:created xsi:type="dcterms:W3CDTF">2017-01-07T20:48:00Z</dcterms:created>
  <dcterms:modified xsi:type="dcterms:W3CDTF">2023-12-21T02:30:22Z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C6818727DE2D44ED88EA38D4746A138C</vt:lpwstr>
  </property>
</Properties>
</file>