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4"/>
  </bookViews>
  <sheets>
    <sheet name="第1次" sheetId="1" r:id="rId1"/>
    <sheet name="第2次 " sheetId="2" r:id="rId2"/>
    <sheet name="第3次" sheetId="3" r:id="rId3"/>
    <sheet name="第四次" sheetId="4" r:id="rId4"/>
    <sheet name="第五次" sheetId="5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P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2月11日申请支付300000实际支付劳务款394490，补录差额
</t>
        </r>
      </text>
    </comment>
  </commentList>
</comments>
</file>

<file path=xl/sharedStrings.xml><?xml version="1.0" encoding="utf-8"?>
<sst xmlns="http://schemas.openxmlformats.org/spreadsheetml/2006/main" count="688" uniqueCount="101">
  <si>
    <t xml:space="preserve">工程款支付证书 </t>
  </si>
  <si>
    <t>工程名称</t>
  </si>
  <si>
    <t>石泉县池河镇金蚕大道建设工程</t>
  </si>
  <si>
    <t>建设单位</t>
  </si>
  <si>
    <t>石泉县交通运输局</t>
  </si>
  <si>
    <t>ERP编号</t>
  </si>
  <si>
    <t>档案编号</t>
  </si>
  <si>
    <t>2019039</t>
  </si>
  <si>
    <t>合同金额</t>
  </si>
  <si>
    <t>中标时间</t>
  </si>
  <si>
    <t>2019.8.16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</si>
  <si>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</si>
  <si>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</si>
  <si>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</si>
  <si>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</si>
  <si>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</si>
  <si>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</si>
  <si>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</si>
  <si>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</si>
  <si>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</si>
  <si>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</si>
  <si>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</si>
  <si>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王 晓15319869889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</si>
  <si>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</si>
  <si>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</si>
  <si>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</si>
  <si>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</si>
  <si>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</si>
  <si>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</si>
  <si>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</si>
  <si>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</si>
  <si>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</si>
  <si>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</si>
  <si>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</si>
  <si>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</si>
  <si>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</si>
  <si>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</si>
  <si>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</si>
  <si>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</si>
  <si>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</si>
  <si>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</si>
  <si>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</si>
  <si>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</si>
  <si>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</si>
  <si>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</si>
  <si>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</si>
  <si>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</si>
  <si>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</si>
  <si>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</si>
  <si>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</si>
  <si>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</si>
  <si>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</si>
  <si>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</si>
  <si>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</si>
  <si>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</si>
  <si>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</si>
  <si>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工行安康解放路支行</t>
  </si>
  <si>
    <t>2607 0650 0902 2300 525</t>
  </si>
  <si>
    <t>中国石油天然气股份有限公司陕西安康销售分公司</t>
  </si>
  <si>
    <t>陕西石泉农村商业银行股份有限公司营业部</t>
  </si>
  <si>
    <t>270703 010120100 0041099</t>
  </si>
  <si>
    <t>陕西省石泉县秦峰水泥有限公司</t>
  </si>
  <si>
    <t>陕西石泉农村商业银行金元支行</t>
  </si>
  <si>
    <t>270703 220120 10000 29506</t>
  </si>
  <si>
    <t>中</t>
  </si>
  <si>
    <t>进度款1%</t>
  </si>
  <si>
    <t>外经证费用</t>
  </si>
  <si>
    <t>暂扣企税</t>
  </si>
  <si>
    <t>陕西平利农村商业银行股份有限公司</t>
  </si>
  <si>
    <t>2707 0701 0120 1000 131480</t>
  </si>
  <si>
    <t>手续费</t>
  </si>
  <si>
    <t>安康海石花建筑工程有限公司</t>
  </si>
  <si>
    <t>中行汉阴县支行</t>
  </si>
  <si>
    <t>1032 8680 5883</t>
  </si>
  <si>
    <t>汉阴汇美康劳务有限公司（劳务）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</si>
  <si>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</si>
  <si>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</si>
  <si>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</si>
  <si>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</si>
  <si>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</si>
  <si>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</si>
  <si>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</si>
  <si>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魏涛  18717561988</t>
  </si>
  <si>
    <t>退企税</t>
  </si>
  <si>
    <t>安康海石花建筑工程有限公司（机械费）</t>
  </si>
  <si>
    <t>汉阴汇美康劳务有限公司（石块）</t>
  </si>
  <si>
    <t>中国石油天然气股份有限公司陕西安康销售分公司（石油）</t>
  </si>
  <si>
    <t>汉阴汇美康劳务有限公司（毛石）</t>
  </si>
  <si>
    <t>1036 8678 6354</t>
  </si>
  <si>
    <t>汉阴聚贤劳务有限公司（块石）</t>
  </si>
  <si>
    <t>陕西汉阴农商银行股份有限公司</t>
  </si>
  <si>
    <t>2707 0201 0120 1000 049273</t>
  </si>
  <si>
    <t>陕西坤鹏商贸有限公司（材料费）</t>
  </si>
  <si>
    <t>中标通知书、施工合同、投资协议</t>
  </si>
  <si>
    <t>陕西坤腾商贸有限公司（材料费）</t>
  </si>
  <si>
    <t>中国工商银行安康石泉县支行</t>
  </si>
  <si>
    <t>2607 0616 2920  0038 967</t>
  </si>
  <si>
    <t>石泉县交通运输局公路基建</t>
  </si>
  <si>
    <t>财务手续费</t>
  </si>
  <si>
    <t>陕西汉阴宏江实业有限责任公司（水泥款）</t>
  </si>
  <si>
    <t>捌拾伍万陆仟元整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</si>
</sst>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178" formatCode="yy/m/d;@"/>
    <numFmt numFmtId="179" formatCode="yyyy&quot;年&quot;m&quot;月&quot;d&quot;日&quot;;@"/>
    <numFmt numFmtId="180" formatCode="0.00_);[Red]\(0.00\)"/>
  </numFmts>
  <fonts count="41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6"/>
      <name val="宋体"/>
      <charset val="134"/>
    </font>
    <font>
      <sz val="6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4" borderId="17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2" fillId="0" borderId="0">
      <protection locked="0"/>
    </xf>
    <xf numFmtId="0" fontId="3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34" fillId="7" borderId="15" applyNumberFormat="0" applyAlignment="0" applyProtection="0">
      <alignment vertical="center"/>
    </xf>
    <xf numFmtId="0" fontId="35" fillId="23" borderId="20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8" fillId="0" borderId="0">
      <protection locked="0"/>
    </xf>
  </cellStyleXfs>
  <cellXfs count="14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7" fontId="6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7" fontId="4" fillId="2" borderId="4" xfId="50" applyNumberFormat="1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177" fontId="7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0" fontId="8" fillId="3" borderId="6" xfId="50" applyFont="1" applyFill="1" applyBorder="1" applyAlignment="1" applyProtection="1">
      <alignment horizontal="center" vertical="center"/>
    </xf>
    <xf numFmtId="178" fontId="8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14" fontId="8" fillId="3" borderId="2" xfId="50" applyNumberFormat="1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9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8" xfId="50" applyFont="1" applyFill="1" applyBorder="1" applyAlignment="1" applyProtection="1">
      <alignment horizontal="center" vertical="center"/>
    </xf>
    <xf numFmtId="176" fontId="8" fillId="3" borderId="2" xfId="50" applyNumberFormat="1" applyFont="1" applyFill="1" applyBorder="1" applyAlignment="1" applyProtection="1">
      <alignment horizontal="center" vertical="center" wrapText="1" shrinkToFit="1"/>
    </xf>
    <xf numFmtId="0" fontId="8" fillId="3" borderId="9" xfId="50" applyFont="1" applyFill="1" applyBorder="1" applyAlignment="1" applyProtection="1">
      <alignment horizontal="center" vertical="center"/>
    </xf>
    <xf numFmtId="178" fontId="8" fillId="3" borderId="7" xfId="50" applyNumberFormat="1" applyFont="1" applyFill="1" applyBorder="1" applyAlignment="1" applyProtection="1">
      <alignment horizontal="center" vertical="center" shrinkToFit="1"/>
    </xf>
    <xf numFmtId="9" fontId="8" fillId="3" borderId="2" xfId="11" applyFont="1" applyFill="1" applyBorder="1" applyAlignment="1" applyProtection="1">
      <alignment horizontal="center" vertical="center" shrinkToFit="1"/>
    </xf>
    <xf numFmtId="178" fontId="8" fillId="3" borderId="10" xfId="50" applyNumberFormat="1" applyFont="1" applyFill="1" applyBorder="1" applyAlignment="1" applyProtection="1">
      <alignment horizontal="center" vertical="center" shrinkToFit="1"/>
    </xf>
    <xf numFmtId="14" fontId="8" fillId="3" borderId="0" xfId="50" applyNumberFormat="1" applyFont="1" applyFill="1" applyAlignment="1" applyProtection="1">
      <alignment horizontal="center" vertical="center"/>
    </xf>
    <xf numFmtId="9" fontId="8" fillId="3" borderId="2" xfId="11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/>
    </xf>
    <xf numFmtId="0" fontId="8" fillId="3" borderId="2" xfId="50" applyFont="1" applyFill="1" applyBorder="1" applyAlignment="1" applyProtection="1">
      <alignment vertical="center"/>
    </xf>
    <xf numFmtId="178" fontId="8" fillId="3" borderId="4" xfId="50" applyNumberFormat="1" applyFont="1" applyFill="1" applyBorder="1" applyAlignment="1" applyProtection="1">
      <alignment vertical="center" shrinkToFit="1"/>
    </xf>
    <xf numFmtId="176" fontId="8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8" fontId="2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8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right" vertical="center" shrinkToFit="1"/>
    </xf>
    <xf numFmtId="176" fontId="11" fillId="3" borderId="3" xfId="50" applyNumberFormat="1" applyFont="1" applyFill="1" applyBorder="1" applyAlignment="1" applyProtection="1">
      <alignment horizontal="center" vertical="center" shrinkToFit="1"/>
    </xf>
    <xf numFmtId="176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8" fillId="3" borderId="6" xfId="50" applyNumberFormat="1" applyFont="1" applyFill="1" applyBorder="1" applyAlignment="1" applyProtection="1">
      <alignment horizontal="center" vertical="center" shrinkToFit="1"/>
    </xf>
    <xf numFmtId="176" fontId="8" fillId="3" borderId="9" xfId="50" applyNumberFormat="1" applyFont="1" applyFill="1" applyBorder="1" applyAlignment="1" applyProtection="1">
      <alignment horizontal="center" vertical="center" shrinkToFit="1"/>
    </xf>
    <xf numFmtId="0" fontId="8" fillId="3" borderId="0" xfId="50" applyFont="1" applyFill="1" applyAlignment="1" applyProtection="1">
      <alignment horizontal="center" vertical="center"/>
    </xf>
    <xf numFmtId="176" fontId="8" fillId="3" borderId="8" xfId="50" applyNumberFormat="1" applyFont="1" applyFill="1" applyBorder="1" applyAlignment="1" applyProtection="1">
      <alignment horizontal="center" vertical="center" shrinkToFit="1"/>
    </xf>
    <xf numFmtId="176" fontId="12" fillId="3" borderId="6" xfId="50" applyNumberFormat="1" applyFont="1" applyFill="1" applyBorder="1" applyAlignment="1" applyProtection="1">
      <alignment horizontal="center" vertical="center" wrapText="1"/>
    </xf>
    <xf numFmtId="176" fontId="13" fillId="3" borderId="2" xfId="50" applyNumberFormat="1" applyFont="1" applyFill="1" applyBorder="1" applyAlignment="1" applyProtection="1">
      <alignment horizontal="center" vertical="center" wrapText="1"/>
    </xf>
    <xf numFmtId="176" fontId="13" fillId="3" borderId="6" xfId="50" applyNumberFormat="1" applyFont="1" applyFill="1" applyBorder="1" applyAlignment="1" applyProtection="1">
      <alignment horizontal="center" vertical="center" wrapText="1"/>
    </xf>
    <xf numFmtId="176" fontId="10" fillId="4" borderId="2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6" xfId="50" applyNumberFormat="1" applyFont="1" applyFill="1" applyBorder="1" applyAlignment="1" applyProtection="1">
      <alignment horizontal="center" vertical="center" wrapText="1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8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9" fontId="8" fillId="3" borderId="6" xfId="19" applyFont="1" applyFill="1" applyBorder="1" applyAlignment="1" applyProtection="1">
      <alignment horizontal="center" vertical="center" wrapText="1"/>
    </xf>
    <xf numFmtId="176" fontId="8" fillId="3" borderId="6" xfId="50" applyNumberFormat="1" applyFont="1" applyFill="1" applyBorder="1" applyAlignment="1" applyProtection="1">
      <alignment horizontal="right" vertical="center" shrinkToFit="1"/>
    </xf>
    <xf numFmtId="176" fontId="1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right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10" fillId="4" borderId="6" xfId="50" applyNumberFormat="1" applyFont="1" applyFill="1" applyBorder="1" applyAlignment="1" applyProtection="1">
      <alignment horizontal="center" vertical="center" shrinkToFit="1"/>
    </xf>
    <xf numFmtId="176" fontId="10" fillId="3" borderId="6" xfId="50" applyNumberFormat="1" applyFont="1" applyFill="1" applyBorder="1" applyAlignment="1" applyProtection="1">
      <alignment horizontal="right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4" fontId="2" fillId="3" borderId="0" xfId="50" applyNumberFormat="1" applyFont="1" applyFill="1" applyAlignment="1" applyProtection="1">
      <alignment horizontal="center" vertical="center"/>
    </xf>
    <xf numFmtId="0" fontId="2" fillId="3" borderId="2" xfId="50" applyFont="1" applyFill="1" applyBorder="1" applyAlignment="1" applyProtection="1">
      <alignment horizontal="center" vertical="center" wrapText="1"/>
    </xf>
    <xf numFmtId="9" fontId="2" fillId="3" borderId="2" xfId="11" applyNumberFormat="1" applyFont="1" applyFill="1" applyBorder="1" applyAlignment="1" applyProtection="1">
      <alignment horizontal="center" vertical="center" shrinkToFit="1"/>
    </xf>
    <xf numFmtId="178" fontId="2" fillId="3" borderId="10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77" fontId="14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8" fontId="1" fillId="3" borderId="4" xfId="50" applyNumberFormat="1" applyFont="1" applyFill="1" applyBorder="1" applyAlignment="1" applyProtection="1">
      <alignment vertical="center" shrinkToFi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7" fontId="15" fillId="3" borderId="2" xfId="50" applyNumberFormat="1" applyFont="1" applyFill="1" applyBorder="1" applyAlignment="1" applyProtection="1">
      <alignment horizontal="center" vertical="center" wrapText="1" shrinkToFit="1"/>
    </xf>
    <xf numFmtId="0" fontId="2" fillId="3" borderId="6" xfId="50" applyFont="1" applyFill="1" applyBorder="1" applyAlignment="1" applyProtection="1">
      <alignment horizontal="center" vertical="center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7" fontId="16" fillId="3" borderId="2" xfId="50" applyNumberFormat="1" applyFont="1" applyFill="1" applyBorder="1" applyAlignment="1" applyProtection="1">
      <alignment horizontal="center" vertical="center" wrapText="1" shrinkToFit="1"/>
    </xf>
    <xf numFmtId="178" fontId="2" fillId="3" borderId="7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6.jpeg"/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6.jpeg"/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427990</xdr:colOff>
      <xdr:row>4</xdr:row>
      <xdr:rowOff>60960</xdr:rowOff>
    </xdr:from>
    <xdr:to>
      <xdr:col>29</xdr:col>
      <xdr:colOff>13335</xdr:colOff>
      <xdr:row>15</xdr:row>
      <xdr:rowOff>118745</xdr:rowOff>
    </xdr:to>
    <xdr:pic>
      <xdr:nvPicPr>
        <xdr:cNvPr id="2" name="图片 1" descr="9@TVN@7BEWJC$PNHO1U~X[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53925" y="1440180"/>
          <a:ext cx="5757545" cy="3358515"/>
        </a:xfrm>
        <a:prstGeom prst="rect">
          <a:avLst/>
        </a:prstGeom>
      </xdr:spPr>
    </xdr:pic>
    <xdr:clientData/>
  </xdr:twoCellAnchor>
  <xdr:twoCellAnchor editAs="oneCell">
    <xdr:from>
      <xdr:col>7</xdr:col>
      <xdr:colOff>184785</xdr:colOff>
      <xdr:row>13</xdr:row>
      <xdr:rowOff>20320</xdr:rowOff>
    </xdr:from>
    <xdr:to>
      <xdr:col>9</xdr:col>
      <xdr:colOff>936625</xdr:colOff>
      <xdr:row>14</xdr:row>
      <xdr:rowOff>213360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8610" y="4127500"/>
          <a:ext cx="222504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360680</xdr:colOff>
      <xdr:row>9</xdr:row>
      <xdr:rowOff>276860</xdr:rowOff>
    </xdr:from>
    <xdr:to>
      <xdr:col>28</xdr:col>
      <xdr:colOff>497840</xdr:colOff>
      <xdr:row>21</xdr:row>
      <xdr:rowOff>86360</xdr:rowOff>
    </xdr:to>
    <xdr:pic>
      <xdr:nvPicPr>
        <xdr:cNvPr id="4" name="图片 3" descr="ecd7a77e672d599e512f5c5b933ddf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282650" y="2032635"/>
          <a:ext cx="3031490" cy="5623560"/>
        </a:xfrm>
        <a:prstGeom prst="rect">
          <a:avLst/>
        </a:prstGeom>
      </xdr:spPr>
    </xdr:pic>
    <xdr:clientData/>
  </xdr:twoCellAnchor>
  <xdr:twoCellAnchor editAs="oneCell">
    <xdr:from>
      <xdr:col>7</xdr:col>
      <xdr:colOff>184785</xdr:colOff>
      <xdr:row>14</xdr:row>
      <xdr:rowOff>20320</xdr:rowOff>
    </xdr:from>
    <xdr:to>
      <xdr:col>9</xdr:col>
      <xdr:colOff>936625</xdr:colOff>
      <xdr:row>15</xdr:row>
      <xdr:rowOff>151130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8610" y="4382770"/>
          <a:ext cx="222504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269875</xdr:colOff>
      <xdr:row>16</xdr:row>
      <xdr:rowOff>33020</xdr:rowOff>
    </xdr:from>
    <xdr:to>
      <xdr:col>29</xdr:col>
      <xdr:colOff>90805</xdr:colOff>
      <xdr:row>27</xdr:row>
      <xdr:rowOff>370840</xdr:rowOff>
    </xdr:to>
    <xdr:pic>
      <xdr:nvPicPr>
        <xdr:cNvPr id="6" name="图片 5" descr="0DZHQF7H7GIH%]$V{U(T3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895810" y="5030470"/>
          <a:ext cx="5993130" cy="340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427990</xdr:colOff>
      <xdr:row>4</xdr:row>
      <xdr:rowOff>60960</xdr:rowOff>
    </xdr:from>
    <xdr:to>
      <xdr:col>29</xdr:col>
      <xdr:colOff>13335</xdr:colOff>
      <xdr:row>15</xdr:row>
      <xdr:rowOff>118745</xdr:rowOff>
    </xdr:to>
    <xdr:pic>
      <xdr:nvPicPr>
        <xdr:cNvPr id="2" name="图片 1" descr="9@TVN@7BEWJC$PNHO1U~X[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53925" y="1440180"/>
          <a:ext cx="5757545" cy="3358515"/>
        </a:xfrm>
        <a:prstGeom prst="rect">
          <a:avLst/>
        </a:prstGeom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360680</xdr:colOff>
      <xdr:row>9</xdr:row>
      <xdr:rowOff>276860</xdr:rowOff>
    </xdr:from>
    <xdr:to>
      <xdr:col>28</xdr:col>
      <xdr:colOff>497840</xdr:colOff>
      <xdr:row>21</xdr:row>
      <xdr:rowOff>86360</xdr:rowOff>
    </xdr:to>
    <xdr:pic>
      <xdr:nvPicPr>
        <xdr:cNvPr id="4" name="图片 3" descr="ecd7a77e672d599e512f5c5b933ddf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282650" y="2032635"/>
          <a:ext cx="3031490" cy="5623560"/>
        </a:xfrm>
        <a:prstGeom prst="rect">
          <a:avLst/>
        </a:prstGeom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269875</xdr:colOff>
      <xdr:row>16</xdr:row>
      <xdr:rowOff>33020</xdr:rowOff>
    </xdr:from>
    <xdr:to>
      <xdr:col>29</xdr:col>
      <xdr:colOff>90805</xdr:colOff>
      <xdr:row>29</xdr:row>
      <xdr:rowOff>60960</xdr:rowOff>
    </xdr:to>
    <xdr:pic>
      <xdr:nvPicPr>
        <xdr:cNvPr id="6" name="图片 5" descr="0DZHQF7H7GIH%]$V{U(T3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895810" y="5030470"/>
          <a:ext cx="5993130" cy="3408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46</xdr:row>
      <xdr:rowOff>1587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27</xdr:row>
      <xdr:rowOff>236855</xdr:rowOff>
    </xdr:from>
    <xdr:to>
      <xdr:col>9</xdr:col>
      <xdr:colOff>803275</xdr:colOff>
      <xdr:row>30</xdr:row>
      <xdr:rowOff>62865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2789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685800</xdr:colOff>
      <xdr:row>13</xdr:row>
      <xdr:rowOff>19050</xdr:rowOff>
    </xdr:from>
    <xdr:to>
      <xdr:col>8</xdr:col>
      <xdr:colOff>730885</xdr:colOff>
      <xdr:row>14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87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27</xdr:row>
      <xdr:rowOff>180975</xdr:rowOff>
    </xdr:from>
    <xdr:to>
      <xdr:col>9</xdr:col>
      <xdr:colOff>727075</xdr:colOff>
      <xdr:row>30</xdr:row>
      <xdr:rowOff>6985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51695" y="804862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46</xdr:row>
      <xdr:rowOff>1587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27</xdr:row>
      <xdr:rowOff>236855</xdr:rowOff>
    </xdr:from>
    <xdr:to>
      <xdr:col>10</xdr:col>
      <xdr:colOff>745490</xdr:colOff>
      <xdr:row>30</xdr:row>
      <xdr:rowOff>62865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136525</xdr:colOff>
      <xdr:row>39</xdr:row>
      <xdr:rowOff>113665</xdr:rowOff>
    </xdr:from>
    <xdr:to>
      <xdr:col>5</xdr:col>
      <xdr:colOff>1311275</xdr:colOff>
      <xdr:row>65</xdr:row>
      <xdr:rowOff>125095</xdr:rowOff>
    </xdr:to>
    <xdr:pic>
      <xdr:nvPicPr>
        <xdr:cNvPr id="10" name="图片 9" descr="NU3B35@US3RO@@[N~SQT_%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525" y="11610975"/>
          <a:ext cx="5747385" cy="3754755"/>
        </a:xfrm>
        <a:prstGeom prst="rect">
          <a:avLst/>
        </a:prstGeom>
      </xdr:spPr>
    </xdr:pic>
    <xdr:clientData/>
  </xdr:twoCellAnchor>
  <xdr:twoCellAnchor editAs="oneCell">
    <xdr:from>
      <xdr:col>5</xdr:col>
      <xdr:colOff>1388745</xdr:colOff>
      <xdr:row>40</xdr:row>
      <xdr:rowOff>0</xdr:rowOff>
    </xdr:from>
    <xdr:to>
      <xdr:col>10</xdr:col>
      <xdr:colOff>622300</xdr:colOff>
      <xdr:row>65</xdr:row>
      <xdr:rowOff>76200</xdr:rowOff>
    </xdr:to>
    <xdr:pic>
      <xdr:nvPicPr>
        <xdr:cNvPr id="11" name="图片 10" descr="19f07f459a4fe03c3a788a7f6e29a8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61380" y="11640185"/>
          <a:ext cx="6531610" cy="3676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685800</xdr:colOff>
      <xdr:row>13</xdr:row>
      <xdr:rowOff>19050</xdr:rowOff>
    </xdr:from>
    <xdr:to>
      <xdr:col>8</xdr:col>
      <xdr:colOff>730885</xdr:colOff>
      <xdr:row>14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87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27</xdr:row>
      <xdr:rowOff>180975</xdr:rowOff>
    </xdr:from>
    <xdr:to>
      <xdr:col>9</xdr:col>
      <xdr:colOff>727075</xdr:colOff>
      <xdr:row>30</xdr:row>
      <xdr:rowOff>6985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51695" y="804862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44</xdr:row>
      <xdr:rowOff>68262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27</xdr:row>
      <xdr:rowOff>236855</xdr:rowOff>
    </xdr:from>
    <xdr:to>
      <xdr:col>10</xdr:col>
      <xdr:colOff>745490</xdr:colOff>
      <xdr:row>30</xdr:row>
      <xdr:rowOff>62865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136525</xdr:colOff>
      <xdr:row>41</xdr:row>
      <xdr:rowOff>113665</xdr:rowOff>
    </xdr:from>
    <xdr:to>
      <xdr:col>5</xdr:col>
      <xdr:colOff>1311275</xdr:colOff>
      <xdr:row>67</xdr:row>
      <xdr:rowOff>125095</xdr:rowOff>
    </xdr:to>
    <xdr:pic>
      <xdr:nvPicPr>
        <xdr:cNvPr id="10" name="图片 9" descr="NU3B35@US3RO@@[N~SQT_%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525" y="12144375"/>
          <a:ext cx="5747385" cy="3754755"/>
        </a:xfrm>
        <a:prstGeom prst="rect">
          <a:avLst/>
        </a:prstGeom>
      </xdr:spPr>
    </xdr:pic>
    <xdr:clientData/>
  </xdr:twoCellAnchor>
  <xdr:twoCellAnchor editAs="oneCell">
    <xdr:from>
      <xdr:col>5</xdr:col>
      <xdr:colOff>1388745</xdr:colOff>
      <xdr:row>42</xdr:row>
      <xdr:rowOff>0</xdr:rowOff>
    </xdr:from>
    <xdr:to>
      <xdr:col>10</xdr:col>
      <xdr:colOff>622300</xdr:colOff>
      <xdr:row>67</xdr:row>
      <xdr:rowOff>76200</xdr:rowOff>
    </xdr:to>
    <xdr:pic>
      <xdr:nvPicPr>
        <xdr:cNvPr id="11" name="图片 10" descr="19f07f459a4fe03c3a788a7f6e29a8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61380" y="12173585"/>
          <a:ext cx="653161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3"/>
  <sheetViews>
    <sheetView zoomScale="85" zoomScaleNormal="85" workbookViewId="0">
      <pane ySplit="7" topLeftCell="A14" activePane="bottomLeft" state="frozen"/>
      <selection/>
      <selection pane="bottomLeft" activeCell="E21" sqref="E21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3" t="s">
        <v>7</v>
      </c>
      <c r="T2" s="103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4" t="s">
        <v>15</v>
      </c>
      <c r="R3" s="105"/>
      <c r="S3" s="106" t="s">
        <v>16</v>
      </c>
      <c r="T3" s="10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22</v>
      </c>
      <c r="Q4" s="12" t="s">
        <v>23</v>
      </c>
      <c r="R4" s="77" t="s">
        <v>24</v>
      </c>
      <c r="S4" s="108" t="s">
        <v>25</v>
      </c>
      <c r="T4" s="109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10"/>
      <c r="R5" s="110"/>
      <c r="S5" s="108" t="s">
        <v>34</v>
      </c>
      <c r="T5" s="111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2"/>
      <c r="R6" s="112"/>
      <c r="S6" s="108"/>
      <c r="T6" s="111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8"/>
      <c r="T7" s="111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3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3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3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40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3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40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3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3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3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3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3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3"/>
      <c r="R17" s="28"/>
      <c r="S17" s="28">
        <v>200000</v>
      </c>
      <c r="T17" s="28"/>
    </row>
    <row r="18" s="5" customFormat="1" ht="20.1" customHeight="1" spans="1:20">
      <c r="A18" s="132"/>
      <c r="B18" s="133"/>
      <c r="C18" s="129"/>
      <c r="D18" s="63"/>
      <c r="E18" s="115"/>
      <c r="F18" s="134"/>
      <c r="G18" s="115"/>
      <c r="H18" s="115"/>
      <c r="I18" s="115"/>
      <c r="J18" s="115"/>
      <c r="K18" s="115"/>
      <c r="L18" s="115"/>
      <c r="M18" s="115"/>
      <c r="N18" s="89"/>
      <c r="O18" s="89"/>
      <c r="P18" s="89"/>
      <c r="Q18" s="139"/>
      <c r="R18" s="115"/>
      <c r="S18" s="115"/>
      <c r="T18" s="115"/>
    </row>
    <row r="19" s="5" customFormat="1" ht="20.1" customHeight="1" spans="1:20">
      <c r="A19" s="132"/>
      <c r="B19" s="133"/>
      <c r="C19" s="129"/>
      <c r="D19" s="63"/>
      <c r="E19" s="115"/>
      <c r="F19" s="134"/>
      <c r="G19" s="115"/>
      <c r="H19" s="115"/>
      <c r="I19" s="115"/>
      <c r="J19" s="115"/>
      <c r="K19" s="115"/>
      <c r="L19" s="115"/>
      <c r="M19" s="115"/>
      <c r="N19" s="89"/>
      <c r="O19" s="89"/>
      <c r="P19" s="89"/>
      <c r="Q19" s="139"/>
      <c r="R19" s="115"/>
      <c r="S19" s="115"/>
      <c r="T19" s="115"/>
    </row>
    <row r="20" s="5" customFormat="1" ht="20.1" customHeight="1" spans="1:20">
      <c r="A20" s="132"/>
      <c r="B20" s="133"/>
      <c r="C20" s="129"/>
      <c r="D20" s="63"/>
      <c r="E20" s="115"/>
      <c r="F20" s="134"/>
      <c r="G20" s="115"/>
      <c r="H20" s="115"/>
      <c r="I20" s="115"/>
      <c r="J20" s="115"/>
      <c r="K20" s="115"/>
      <c r="L20" s="115"/>
      <c r="M20" s="115"/>
      <c r="N20" s="89"/>
      <c r="O20" s="89"/>
      <c r="P20" s="89"/>
      <c r="Q20" s="139"/>
      <c r="R20" s="115"/>
      <c r="S20" s="115"/>
      <c r="T20" s="115"/>
    </row>
    <row r="21" s="5" customFormat="1" ht="20.1" customHeight="1" spans="1:20">
      <c r="A21" s="132"/>
      <c r="B21" s="133"/>
      <c r="C21" s="129"/>
      <c r="D21" s="63"/>
      <c r="E21" s="115"/>
      <c r="F21" s="134"/>
      <c r="G21" s="115"/>
      <c r="H21" s="115"/>
      <c r="I21" s="115"/>
      <c r="J21" s="115"/>
      <c r="K21" s="115"/>
      <c r="L21" s="115"/>
      <c r="M21" s="115"/>
      <c r="N21" s="89"/>
      <c r="O21" s="89"/>
      <c r="P21" s="89"/>
      <c r="Q21" s="139"/>
      <c r="R21" s="115"/>
      <c r="S21" s="115"/>
      <c r="T21" s="115"/>
    </row>
    <row r="22" s="5" customFormat="1" ht="20.1" customHeight="1" spans="1:20">
      <c r="A22" s="132"/>
      <c r="B22" s="133"/>
      <c r="C22" s="129"/>
      <c r="D22" s="63"/>
      <c r="E22" s="115"/>
      <c r="F22" s="134"/>
      <c r="G22" s="115"/>
      <c r="H22" s="115"/>
      <c r="I22" s="115"/>
      <c r="J22" s="115"/>
      <c r="K22" s="115"/>
      <c r="L22" s="115"/>
      <c r="M22" s="115"/>
      <c r="N22" s="89"/>
      <c r="O22" s="89"/>
      <c r="P22" s="89"/>
      <c r="Q22" s="139"/>
      <c r="R22" s="115"/>
      <c r="S22" s="115"/>
      <c r="T22" s="115"/>
    </row>
    <row r="23" s="5" customFormat="1" ht="20.1" customHeight="1" spans="1:20">
      <c r="A23" s="132"/>
      <c r="B23" s="133"/>
      <c r="C23" s="129"/>
      <c r="D23" s="63"/>
      <c r="E23" s="115"/>
      <c r="F23" s="134"/>
      <c r="G23" s="115"/>
      <c r="H23" s="115"/>
      <c r="I23" s="115"/>
      <c r="J23" s="115"/>
      <c r="K23" s="115"/>
      <c r="L23" s="115"/>
      <c r="M23" s="115"/>
      <c r="N23" s="89"/>
      <c r="O23" s="89"/>
      <c r="P23" s="89"/>
      <c r="Q23" s="139"/>
      <c r="R23" s="115"/>
      <c r="S23" s="115"/>
      <c r="T23" s="115"/>
    </row>
    <row r="24" s="5" customFormat="1" ht="20.1" customHeight="1" spans="1:20">
      <c r="A24" s="132"/>
      <c r="B24" s="133"/>
      <c r="C24" s="129"/>
      <c r="D24" s="63"/>
      <c r="E24" s="115"/>
      <c r="F24" s="134"/>
      <c r="G24" s="115"/>
      <c r="H24" s="115"/>
      <c r="I24" s="115"/>
      <c r="J24" s="115"/>
      <c r="K24" s="115"/>
      <c r="L24" s="115"/>
      <c r="M24" s="115"/>
      <c r="N24" s="89"/>
      <c r="O24" s="89"/>
      <c r="P24" s="89"/>
      <c r="Q24" s="139"/>
      <c r="R24" s="115"/>
      <c r="S24" s="115"/>
      <c r="T24" s="115"/>
    </row>
    <row r="25" ht="21" customHeight="1" spans="1:20">
      <c r="A25" s="135"/>
      <c r="B25" s="136"/>
      <c r="C25" s="36"/>
      <c r="D25" s="36"/>
      <c r="E25" s="30"/>
      <c r="F25" s="30"/>
      <c r="G25" s="30"/>
      <c r="H25" s="30"/>
      <c r="I25" s="30"/>
      <c r="J25" s="30"/>
      <c r="K25" s="30"/>
      <c r="L25" s="30"/>
      <c r="M25" s="30"/>
      <c r="N25" s="81"/>
      <c r="O25" s="81"/>
      <c r="P25" s="81"/>
      <c r="Q25" s="113"/>
      <c r="R25" s="27"/>
      <c r="S25" s="115"/>
      <c r="T25" s="27"/>
    </row>
    <row r="26" ht="30" customHeight="1" spans="1:20">
      <c r="A26" s="65" t="s">
        <v>75</v>
      </c>
      <c r="B26" s="65"/>
      <c r="C26" s="66">
        <f>SUM(C8:C25)</f>
        <v>1000000</v>
      </c>
      <c r="D26" s="67">
        <f>SUM(D8:D25)</f>
        <v>91000</v>
      </c>
      <c r="E26" s="68"/>
      <c r="F26" s="68"/>
      <c r="G26" s="68"/>
      <c r="H26" s="68"/>
      <c r="I26" s="91">
        <f>SUM(I8:I25)</f>
        <v>10000</v>
      </c>
      <c r="J26" s="92"/>
      <c r="K26" s="91">
        <f>SUM(K8:K25)</f>
        <v>147126</v>
      </c>
      <c r="L26" s="91">
        <f>SUM(L8:L25)</f>
        <v>800</v>
      </c>
      <c r="M26" s="92"/>
      <c r="N26" s="93">
        <f>SUM(N8:N25)</f>
        <v>16085</v>
      </c>
      <c r="O26" s="81"/>
      <c r="P26" s="94"/>
      <c r="Q26" s="123"/>
      <c r="R26" s="124"/>
      <c r="S26" s="125">
        <f>SUM(S8:S25)</f>
        <v>911000</v>
      </c>
      <c r="T26" s="126">
        <f>C26+D26-I26-K26-L26-N26-S26</f>
        <v>5989</v>
      </c>
    </row>
    <row r="27" ht="30" customHeight="1" spans="1:20">
      <c r="A27" s="65" t="s">
        <v>76</v>
      </c>
      <c r="B27" s="65"/>
      <c r="C27" s="65" t="s">
        <v>77</v>
      </c>
      <c r="D27" s="65"/>
      <c r="E27" s="65"/>
      <c r="F27" s="69" t="e">
        <f>#REF!</f>
        <v>#REF!</v>
      </c>
      <c r="G27" s="70"/>
      <c r="H27" s="70"/>
      <c r="I27" s="70"/>
      <c r="J27" s="70"/>
      <c r="K27" s="95"/>
      <c r="L27" s="96" t="s">
        <v>78</v>
      </c>
      <c r="M27" s="97"/>
      <c r="N27" s="97"/>
      <c r="O27" s="98" t="s">
        <v>79</v>
      </c>
      <c r="P27" s="99" t="e">
        <f>F27</f>
        <v>#REF!</v>
      </c>
      <c r="Q27" s="99"/>
      <c r="R27" s="99"/>
      <c r="S27" s="99"/>
      <c r="T27" s="99"/>
    </row>
    <row r="28" ht="30" customHeight="1" spans="1:20">
      <c r="A28" s="65"/>
      <c r="B28" s="65"/>
      <c r="C28" s="65" t="s">
        <v>80</v>
      </c>
      <c r="D28" s="65"/>
      <c r="E28" s="65"/>
      <c r="F28" s="69">
        <v>0</v>
      </c>
      <c r="G28" s="70"/>
      <c r="H28" s="70"/>
      <c r="I28" s="70"/>
      <c r="J28" s="70"/>
      <c r="K28" s="95"/>
      <c r="L28" s="100"/>
      <c r="M28" s="101"/>
      <c r="N28" s="101"/>
      <c r="O28" s="98" t="s">
        <v>81</v>
      </c>
      <c r="P28" s="102" t="e">
        <f>SUBSTITUTE(SUBSTITUTE(TEXT(INT(P27),"[DBNum2][$-804]G/通用格式元"&amp;IF(INT(F35)=F35,"整",""))&amp;TEXT(MID(F35,FIND(".",F35&amp;".0")+1,1),"[DBNum2][$-804]G/通用格式角")&amp;TEXT(MID(F35,FIND(".",F35&amp;".0")+2,1),"[DBNum2][$-804]G/通用格式分"),"零角","零"),"零分","")</f>
        <v>#REF!</v>
      </c>
      <c r="Q28" s="102"/>
      <c r="R28" s="102"/>
      <c r="S28" s="102"/>
      <c r="T28" s="102"/>
    </row>
    <row r="33" ht="13.5" spans="2:2">
      <c r="B33" s="71"/>
    </row>
  </sheetData>
  <mergeCells count="4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6:B26"/>
    <mergeCell ref="C27:E27"/>
    <mergeCell ref="F27:K27"/>
    <mergeCell ref="P27:T27"/>
    <mergeCell ref="C28:E28"/>
    <mergeCell ref="F28:K28"/>
    <mergeCell ref="P28:T28"/>
    <mergeCell ref="A5:A7"/>
    <mergeCell ref="A8:A9"/>
    <mergeCell ref="A10:A11"/>
    <mergeCell ref="A12:A14"/>
    <mergeCell ref="S5:S7"/>
    <mergeCell ref="T5:T7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zoomScale="85" zoomScaleNormal="85" topLeftCell="B1" workbookViewId="0">
      <pane ySplit="7" topLeftCell="A21" activePane="bottomLeft" state="frozen"/>
      <selection/>
      <selection pane="bottomLeft" activeCell="G17" sqref="G17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3" t="s">
        <v>7</v>
      </c>
      <c r="T2" s="103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4" t="s">
        <v>15</v>
      </c>
      <c r="R3" s="105"/>
      <c r="S3" s="106" t="s">
        <v>16</v>
      </c>
      <c r="T3" s="10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8" t="s">
        <v>25</v>
      </c>
      <c r="T4" s="109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10"/>
      <c r="R5" s="110"/>
      <c r="S5" s="108" t="s">
        <v>34</v>
      </c>
      <c r="T5" s="111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2"/>
      <c r="R6" s="112"/>
      <c r="S6" s="108"/>
      <c r="T6" s="111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8"/>
      <c r="T7" s="111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3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3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3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40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3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40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3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3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3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3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3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3"/>
      <c r="R17" s="28"/>
      <c r="S17" s="28">
        <v>200000</v>
      </c>
      <c r="T17" s="28"/>
    </row>
    <row r="18" s="4" customFormat="1" ht="20.1" customHeight="1" spans="1:20">
      <c r="A18" s="141">
        <v>6</v>
      </c>
      <c r="B18" s="133">
        <v>44090</v>
      </c>
      <c r="C18" s="129">
        <v>800000</v>
      </c>
      <c r="D18" s="63"/>
      <c r="E18" s="115" t="s">
        <v>64</v>
      </c>
      <c r="F18" s="134">
        <v>175202745165</v>
      </c>
      <c r="G18" s="115"/>
      <c r="H18" s="142">
        <v>0.01</v>
      </c>
      <c r="I18" s="115">
        <v>8000</v>
      </c>
      <c r="J18" s="115" t="s">
        <v>65</v>
      </c>
      <c r="K18" s="115"/>
      <c r="L18" s="115">
        <v>100</v>
      </c>
      <c r="M18" s="115" t="s">
        <v>70</v>
      </c>
      <c r="N18" s="89">
        <v>-16085</v>
      </c>
      <c r="O18" s="89" t="s">
        <v>83</v>
      </c>
      <c r="P18" s="89"/>
      <c r="Q18" s="139"/>
      <c r="R18" s="115"/>
      <c r="S18" s="115"/>
      <c r="T18" s="115"/>
    </row>
    <row r="19" s="5" customFormat="1" ht="20.1" customHeight="1" spans="1:20">
      <c r="A19" s="143"/>
      <c r="B19" s="133">
        <v>44090</v>
      </c>
      <c r="C19" s="129">
        <v>200000</v>
      </c>
      <c r="D19" s="63"/>
      <c r="E19" s="144" t="s">
        <v>62</v>
      </c>
      <c r="F19" s="145" t="s">
        <v>63</v>
      </c>
      <c r="G19" s="115"/>
      <c r="H19" s="142">
        <v>0.01</v>
      </c>
      <c r="I19" s="115">
        <v>2000</v>
      </c>
      <c r="J19" s="115" t="s">
        <v>65</v>
      </c>
      <c r="K19" s="115"/>
      <c r="L19" s="115"/>
      <c r="M19" s="115"/>
      <c r="N19" s="89"/>
      <c r="O19" s="89"/>
      <c r="P19" s="89"/>
      <c r="Q19" s="139"/>
      <c r="R19" s="115"/>
      <c r="S19" s="115"/>
      <c r="T19" s="115"/>
    </row>
    <row r="20" s="3" customFormat="1" ht="20.1" customHeight="1" spans="1:20">
      <c r="A20" s="35"/>
      <c r="B20" s="34">
        <v>44092</v>
      </c>
      <c r="C20" s="26"/>
      <c r="D20" s="36"/>
      <c r="E20" s="28" t="s">
        <v>68</v>
      </c>
      <c r="F20" s="29" t="s">
        <v>69</v>
      </c>
      <c r="G20" s="28"/>
      <c r="H20" s="28"/>
      <c r="I20" s="28"/>
      <c r="J20" s="28"/>
      <c r="K20" s="28"/>
      <c r="L20" s="28"/>
      <c r="M20" s="28"/>
      <c r="N20" s="81"/>
      <c r="O20" s="81"/>
      <c r="P20" s="81" t="s">
        <v>84</v>
      </c>
      <c r="Q20" s="113"/>
      <c r="R20" s="28"/>
      <c r="S20" s="28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3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3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3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3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3"/>
      <c r="R25" s="28"/>
      <c r="S25" s="28">
        <v>73630.66</v>
      </c>
      <c r="T25" s="28"/>
    </row>
    <row r="26" s="5" customFormat="1" ht="20.1" customHeight="1" spans="1:20">
      <c r="A26" s="132">
        <v>11</v>
      </c>
      <c r="B26" s="133">
        <v>44124</v>
      </c>
      <c r="C26" s="129"/>
      <c r="D26" s="63"/>
      <c r="E26" s="115" t="s">
        <v>72</v>
      </c>
      <c r="F26" s="115" t="s">
        <v>88</v>
      </c>
      <c r="G26" s="115"/>
      <c r="H26" s="115"/>
      <c r="I26" s="115"/>
      <c r="J26" s="115"/>
      <c r="K26" s="115"/>
      <c r="L26" s="115">
        <v>100</v>
      </c>
      <c r="M26" s="115" t="s">
        <v>70</v>
      </c>
      <c r="N26" s="89"/>
      <c r="O26" s="89"/>
      <c r="P26" s="89" t="s">
        <v>89</v>
      </c>
      <c r="Q26" s="139"/>
      <c r="R26" s="115"/>
      <c r="S26" s="115">
        <v>180000</v>
      </c>
      <c r="T26" s="115"/>
    </row>
    <row r="27" s="5" customFormat="1" ht="20.1" customHeight="1" spans="1:20">
      <c r="A27" s="132"/>
      <c r="B27" s="133"/>
      <c r="C27" s="129"/>
      <c r="D27" s="63"/>
      <c r="E27" s="115"/>
      <c r="F27" s="134"/>
      <c r="G27" s="115"/>
      <c r="H27" s="115"/>
      <c r="I27" s="115"/>
      <c r="J27" s="115"/>
      <c r="K27" s="115"/>
      <c r="L27" s="115"/>
      <c r="M27" s="115"/>
      <c r="N27" s="89"/>
      <c r="O27" s="89"/>
      <c r="P27" s="89"/>
      <c r="Q27" s="139"/>
      <c r="R27" s="115"/>
      <c r="S27" s="115"/>
      <c r="T27" s="115"/>
    </row>
    <row r="28" s="5" customFormat="1" ht="20.1" customHeight="1" spans="1:20">
      <c r="A28" s="132"/>
      <c r="B28" s="133"/>
      <c r="C28" s="129"/>
      <c r="D28" s="63"/>
      <c r="E28" s="115"/>
      <c r="F28" s="134"/>
      <c r="G28" s="115"/>
      <c r="H28" s="115"/>
      <c r="I28" s="115"/>
      <c r="J28" s="115"/>
      <c r="K28" s="115"/>
      <c r="L28" s="115"/>
      <c r="M28" s="115"/>
      <c r="N28" s="89"/>
      <c r="O28" s="89"/>
      <c r="P28" s="89"/>
      <c r="Q28" s="139"/>
      <c r="R28" s="115"/>
      <c r="S28" s="115"/>
      <c r="T28" s="115"/>
    </row>
    <row r="29" s="5" customFormat="1" ht="20.1" customHeight="1" spans="1:20">
      <c r="A29" s="132"/>
      <c r="B29" s="133"/>
      <c r="C29" s="129"/>
      <c r="D29" s="63"/>
      <c r="E29" s="115"/>
      <c r="F29" s="134"/>
      <c r="G29" s="115"/>
      <c r="H29" s="115"/>
      <c r="I29" s="115"/>
      <c r="J29" s="115"/>
      <c r="K29" s="115"/>
      <c r="L29" s="115"/>
      <c r="M29" s="115"/>
      <c r="N29" s="89"/>
      <c r="O29" s="89"/>
      <c r="P29" s="89"/>
      <c r="Q29" s="139"/>
      <c r="R29" s="115"/>
      <c r="S29" s="115"/>
      <c r="T29" s="115"/>
    </row>
    <row r="30" s="5" customFormat="1" ht="20.1" customHeight="1" spans="1:20">
      <c r="A30" s="132"/>
      <c r="B30" s="133"/>
      <c r="C30" s="129"/>
      <c r="D30" s="63"/>
      <c r="E30" s="115"/>
      <c r="F30" s="134"/>
      <c r="G30" s="115"/>
      <c r="H30" s="115"/>
      <c r="I30" s="115"/>
      <c r="J30" s="115"/>
      <c r="K30" s="115"/>
      <c r="L30" s="115"/>
      <c r="M30" s="115"/>
      <c r="N30" s="89"/>
      <c r="O30" s="89"/>
      <c r="P30" s="89"/>
      <c r="Q30" s="139"/>
      <c r="R30" s="115"/>
      <c r="S30" s="115"/>
      <c r="T30" s="115"/>
    </row>
    <row r="31" s="5" customFormat="1" ht="20.1" customHeight="1" spans="1:20">
      <c r="A31" s="132"/>
      <c r="B31" s="133"/>
      <c r="C31" s="129"/>
      <c r="D31" s="63"/>
      <c r="E31" s="115"/>
      <c r="F31" s="134"/>
      <c r="G31" s="115"/>
      <c r="H31" s="115"/>
      <c r="I31" s="115"/>
      <c r="J31" s="115"/>
      <c r="K31" s="115"/>
      <c r="L31" s="115"/>
      <c r="M31" s="115"/>
      <c r="N31" s="89"/>
      <c r="O31" s="89"/>
      <c r="P31" s="89"/>
      <c r="Q31" s="139"/>
      <c r="R31" s="115"/>
      <c r="S31" s="115"/>
      <c r="T31" s="115"/>
    </row>
    <row r="32" ht="21" customHeight="1" spans="1:20">
      <c r="A32" s="135"/>
      <c r="B32" s="136"/>
      <c r="C32" s="36"/>
      <c r="D32" s="36"/>
      <c r="E32" s="30"/>
      <c r="F32" s="30"/>
      <c r="G32" s="30"/>
      <c r="H32" s="30"/>
      <c r="I32" s="30"/>
      <c r="J32" s="30"/>
      <c r="K32" s="30"/>
      <c r="L32" s="30"/>
      <c r="M32" s="30"/>
      <c r="N32" s="81"/>
      <c r="O32" s="81"/>
      <c r="P32" s="81"/>
      <c r="Q32" s="113"/>
      <c r="R32" s="27"/>
      <c r="S32" s="115"/>
      <c r="T32" s="27"/>
    </row>
    <row r="33" ht="30" customHeight="1" spans="1:20">
      <c r="A33" s="65" t="s">
        <v>75</v>
      </c>
      <c r="B33" s="65"/>
      <c r="C33" s="66">
        <f>SUM(C8:C32)</f>
        <v>2000000</v>
      </c>
      <c r="D33" s="67">
        <f>SUM(D8:D32)</f>
        <v>91000</v>
      </c>
      <c r="E33" s="68"/>
      <c r="F33" s="68"/>
      <c r="G33" s="68"/>
      <c r="H33" s="68"/>
      <c r="I33" s="91">
        <f>SUM(I8:I32)</f>
        <v>20000</v>
      </c>
      <c r="J33" s="92"/>
      <c r="K33" s="91">
        <f>SUM(K8:K32)</f>
        <v>147126</v>
      </c>
      <c r="L33" s="91">
        <f>SUM(L8:L32)</f>
        <v>1400</v>
      </c>
      <c r="M33" s="92"/>
      <c r="N33" s="93">
        <f>SUM(N8:N32)</f>
        <v>0</v>
      </c>
      <c r="O33" s="81"/>
      <c r="P33" s="94"/>
      <c r="Q33" s="123"/>
      <c r="R33" s="124"/>
      <c r="S33" s="125">
        <f>SUM(S8:S32)</f>
        <v>1921000</v>
      </c>
      <c r="T33" s="126">
        <f>C33+D33-I33-K33-L33-N33-S33</f>
        <v>1474</v>
      </c>
    </row>
    <row r="34" ht="30" customHeight="1" spans="1:20">
      <c r="A34" s="65" t="s">
        <v>76</v>
      </c>
      <c r="B34" s="65"/>
      <c r="C34" s="65" t="s">
        <v>77</v>
      </c>
      <c r="D34" s="65"/>
      <c r="E34" s="65"/>
      <c r="F34" s="69">
        <f>S26</f>
        <v>180000</v>
      </c>
      <c r="G34" s="70"/>
      <c r="H34" s="70"/>
      <c r="I34" s="70"/>
      <c r="J34" s="70"/>
      <c r="K34" s="95"/>
      <c r="L34" s="96" t="s">
        <v>78</v>
      </c>
      <c r="M34" s="97"/>
      <c r="N34" s="97"/>
      <c r="O34" s="98" t="s">
        <v>79</v>
      </c>
      <c r="P34" s="99">
        <f>F34</f>
        <v>180000</v>
      </c>
      <c r="Q34" s="99"/>
      <c r="R34" s="99"/>
      <c r="S34" s="99"/>
      <c r="T34" s="99"/>
    </row>
    <row r="35" ht="30" customHeight="1" spans="1:20">
      <c r="A35" s="65"/>
      <c r="B35" s="65"/>
      <c r="C35" s="65" t="s">
        <v>80</v>
      </c>
      <c r="D35" s="65"/>
      <c r="E35" s="65"/>
      <c r="F35" s="69">
        <v>0</v>
      </c>
      <c r="G35" s="70"/>
      <c r="H35" s="70"/>
      <c r="I35" s="70"/>
      <c r="J35" s="70"/>
      <c r="K35" s="95"/>
      <c r="L35" s="100"/>
      <c r="M35" s="101"/>
      <c r="N35" s="101"/>
      <c r="O35" s="98" t="s">
        <v>81</v>
      </c>
      <c r="P35" s="102" t="str">
        <f>SUBSTITUTE(SUBSTITUTE(TEXT(INT(P34),"[DBNum2][$-804]G/通用格式元"&amp;IF(INT(F42)=F42,"整",""))&amp;TEXT(MID(F42,FIND(".",F42&amp;".0")+1,1),"[DBNum2][$-804]G/通用格式角")&amp;TEXT(MID(F42,FIND(".",F42&amp;".0")+2,1),"[DBNum2][$-804]G/通用格式分"),"零角","零"),"零分","")</f>
        <v>壹拾捌万元整</v>
      </c>
      <c r="Q35" s="102"/>
      <c r="R35" s="102"/>
      <c r="S35" s="102"/>
      <c r="T35" s="102"/>
    </row>
    <row r="40" ht="13.5" spans="2:2">
      <c r="B40" s="71"/>
    </row>
  </sheetData>
  <mergeCells count="4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3:B33"/>
    <mergeCell ref="C34:E34"/>
    <mergeCell ref="F34:K34"/>
    <mergeCell ref="P34:T34"/>
    <mergeCell ref="C35:E35"/>
    <mergeCell ref="F35:K35"/>
    <mergeCell ref="P35:T35"/>
    <mergeCell ref="A5:A7"/>
    <mergeCell ref="A8:A9"/>
    <mergeCell ref="A10:A11"/>
    <mergeCell ref="A12:A14"/>
    <mergeCell ref="A18:A20"/>
    <mergeCell ref="A21:A22"/>
    <mergeCell ref="S5:S7"/>
    <mergeCell ref="T5:T7"/>
    <mergeCell ref="A34:B35"/>
    <mergeCell ref="L34:N3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4"/>
  <sheetViews>
    <sheetView zoomScale="85" zoomScaleNormal="85" topLeftCell="F1" workbookViewId="0">
      <pane ySplit="7" topLeftCell="A17" activePane="bottomLeft" state="frozen"/>
      <selection/>
      <selection pane="bottomLeft" activeCell="S30" sqref="S30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3" t="s">
        <v>7</v>
      </c>
      <c r="T2" s="103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4" t="s">
        <v>15</v>
      </c>
      <c r="R3" s="105"/>
      <c r="S3" s="106" t="s">
        <v>16</v>
      </c>
      <c r="T3" s="10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8" t="s">
        <v>25</v>
      </c>
      <c r="T4" s="109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10"/>
      <c r="R5" s="110"/>
      <c r="S5" s="108" t="s">
        <v>34</v>
      </c>
      <c r="T5" s="111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2"/>
      <c r="R6" s="112"/>
      <c r="S6" s="108"/>
      <c r="T6" s="111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8"/>
      <c r="T7" s="111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3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3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3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40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3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40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3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3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3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3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3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3"/>
      <c r="R17" s="28"/>
      <c r="S17" s="28">
        <v>200000</v>
      </c>
      <c r="T17" s="28"/>
    </row>
    <row r="18" s="4" customFormat="1" ht="20.1" customHeight="1" spans="1:20">
      <c r="A18" s="141">
        <v>6</v>
      </c>
      <c r="B18" s="133">
        <v>44090</v>
      </c>
      <c r="C18" s="129">
        <v>800000</v>
      </c>
      <c r="D18" s="63"/>
      <c r="E18" s="115" t="s">
        <v>64</v>
      </c>
      <c r="F18" s="134">
        <v>175202745165</v>
      </c>
      <c r="G18" s="115"/>
      <c r="H18" s="142">
        <v>0.01</v>
      </c>
      <c r="I18" s="115">
        <v>8000</v>
      </c>
      <c r="J18" s="115" t="s">
        <v>65</v>
      </c>
      <c r="K18" s="115"/>
      <c r="L18" s="115">
        <v>100</v>
      </c>
      <c r="M18" s="115" t="s">
        <v>70</v>
      </c>
      <c r="N18" s="89">
        <v>-16085</v>
      </c>
      <c r="O18" s="89" t="s">
        <v>83</v>
      </c>
      <c r="P18" s="89"/>
      <c r="Q18" s="139"/>
      <c r="R18" s="115"/>
      <c r="S18" s="115"/>
      <c r="T18" s="115"/>
    </row>
    <row r="19" s="5" customFormat="1" ht="20.1" customHeight="1" spans="1:20">
      <c r="A19" s="143"/>
      <c r="B19" s="133">
        <v>44090</v>
      </c>
      <c r="C19" s="129">
        <v>200000</v>
      </c>
      <c r="D19" s="63"/>
      <c r="E19" s="144" t="s">
        <v>62</v>
      </c>
      <c r="F19" s="145" t="s">
        <v>63</v>
      </c>
      <c r="G19" s="115"/>
      <c r="H19" s="142">
        <v>0.01</v>
      </c>
      <c r="I19" s="115">
        <v>2000</v>
      </c>
      <c r="J19" s="115" t="s">
        <v>65</v>
      </c>
      <c r="K19" s="115"/>
      <c r="L19" s="115"/>
      <c r="M19" s="115"/>
      <c r="N19" s="89"/>
      <c r="O19" s="89"/>
      <c r="P19" s="89"/>
      <c r="Q19" s="139"/>
      <c r="R19" s="115"/>
      <c r="S19" s="115"/>
      <c r="T19" s="115"/>
    </row>
    <row r="20" s="3" customFormat="1" ht="20.1" customHeight="1" spans="1:20">
      <c r="A20" s="35"/>
      <c r="B20" s="34">
        <v>44092</v>
      </c>
      <c r="C20" s="26"/>
      <c r="D20" s="36"/>
      <c r="E20" s="28" t="s">
        <v>68</v>
      </c>
      <c r="F20" s="29" t="s">
        <v>69</v>
      </c>
      <c r="G20" s="28"/>
      <c r="H20" s="28"/>
      <c r="I20" s="28"/>
      <c r="J20" s="28"/>
      <c r="K20" s="28"/>
      <c r="L20" s="28"/>
      <c r="M20" s="28"/>
      <c r="N20" s="81"/>
      <c r="O20" s="81"/>
      <c r="P20" s="81" t="s">
        <v>84</v>
      </c>
      <c r="Q20" s="113"/>
      <c r="R20" s="28"/>
      <c r="S20" s="28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3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3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3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3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3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3"/>
      <c r="R26" s="28"/>
      <c r="S26" s="28">
        <v>180000</v>
      </c>
      <c r="T26" s="28"/>
    </row>
    <row r="27" s="5" customFormat="1" ht="20.1" customHeight="1" spans="1:20">
      <c r="A27" s="141">
        <v>12</v>
      </c>
      <c r="B27" s="146">
        <v>44235</v>
      </c>
      <c r="C27" s="129">
        <v>1200000</v>
      </c>
      <c r="D27" s="63"/>
      <c r="E27" s="115" t="s">
        <v>64</v>
      </c>
      <c r="F27" s="134">
        <v>175202745165</v>
      </c>
      <c r="G27" s="115"/>
      <c r="H27" s="122">
        <v>0.01</v>
      </c>
      <c r="I27" s="122">
        <v>15000</v>
      </c>
      <c r="J27" s="122" t="s">
        <v>65</v>
      </c>
      <c r="K27" s="115">
        <v>236061.34</v>
      </c>
      <c r="L27" s="115"/>
      <c r="M27" s="115"/>
      <c r="N27" s="89">
        <v>566054.56</v>
      </c>
      <c r="O27" s="89" t="s">
        <v>67</v>
      </c>
      <c r="P27" s="89"/>
      <c r="Q27" s="139"/>
      <c r="R27" s="115"/>
      <c r="S27" s="115"/>
      <c r="T27" s="115"/>
    </row>
    <row r="28" s="5" customFormat="1" ht="20.1" customHeight="1" spans="1:20">
      <c r="A28" s="143"/>
      <c r="B28" s="131"/>
      <c r="C28" s="129">
        <v>300000</v>
      </c>
      <c r="D28" s="63"/>
      <c r="E28" s="144" t="s">
        <v>62</v>
      </c>
      <c r="F28" s="145" t="s">
        <v>63</v>
      </c>
      <c r="G28" s="115"/>
      <c r="H28" s="137"/>
      <c r="I28" s="137"/>
      <c r="J28" s="137"/>
      <c r="K28" s="115"/>
      <c r="L28" s="115"/>
      <c r="M28" s="115"/>
      <c r="N28" s="89"/>
      <c r="O28" s="89"/>
      <c r="T28" s="115"/>
    </row>
    <row r="29" s="5" customFormat="1" ht="20.1" customHeight="1" spans="1:20">
      <c r="A29" s="127"/>
      <c r="B29" s="131">
        <v>44236</v>
      </c>
      <c r="C29" s="129"/>
      <c r="D29" s="63"/>
      <c r="E29" s="115" t="s">
        <v>72</v>
      </c>
      <c r="F29" s="115" t="s">
        <v>73</v>
      </c>
      <c r="G29" s="115"/>
      <c r="H29" s="115"/>
      <c r="I29" s="115"/>
      <c r="J29" s="115"/>
      <c r="K29" s="115"/>
      <c r="L29" s="115">
        <v>100</v>
      </c>
      <c r="M29" s="138" t="s">
        <v>70</v>
      </c>
      <c r="N29" s="89"/>
      <c r="O29" s="89"/>
      <c r="P29" s="89" t="s">
        <v>74</v>
      </c>
      <c r="Q29" s="139"/>
      <c r="R29" s="115"/>
      <c r="S29" s="115">
        <v>300000</v>
      </c>
      <c r="T29" s="115"/>
    </row>
    <row r="30" s="5" customFormat="1" ht="20.1" customHeight="1" spans="1:20">
      <c r="A30" s="127"/>
      <c r="B30" s="131">
        <v>44236</v>
      </c>
      <c r="C30" s="129"/>
      <c r="D30" s="63"/>
      <c r="E30" s="115" t="s">
        <v>90</v>
      </c>
      <c r="F30" s="115" t="s">
        <v>91</v>
      </c>
      <c r="G30" s="115"/>
      <c r="H30" s="115"/>
      <c r="I30" s="115"/>
      <c r="J30" s="115"/>
      <c r="K30" s="115"/>
      <c r="L30" s="115">
        <v>100</v>
      </c>
      <c r="M30" s="137"/>
      <c r="N30" s="89"/>
      <c r="O30" s="89"/>
      <c r="P30" s="89" t="s">
        <v>92</v>
      </c>
      <c r="Q30" s="139"/>
      <c r="R30" s="115"/>
      <c r="S30" s="115">
        <v>380000</v>
      </c>
      <c r="T30" s="115"/>
    </row>
    <row r="31" s="5" customFormat="1" ht="20.1" customHeight="1" spans="1:20">
      <c r="A31" s="127"/>
      <c r="B31" s="131"/>
      <c r="C31" s="129"/>
      <c r="D31" s="63"/>
      <c r="E31" s="115"/>
      <c r="F31" s="115"/>
      <c r="G31" s="115"/>
      <c r="H31" s="115"/>
      <c r="I31" s="115"/>
      <c r="J31" s="115"/>
      <c r="K31" s="115"/>
      <c r="L31" s="115"/>
      <c r="M31" s="137"/>
      <c r="N31" s="89"/>
      <c r="O31" s="89"/>
      <c r="P31" s="89"/>
      <c r="Q31" s="139"/>
      <c r="R31" s="115"/>
      <c r="S31" s="115"/>
      <c r="T31" s="115"/>
    </row>
    <row r="32" s="5" customFormat="1" ht="20.1" customHeight="1" spans="1:20">
      <c r="A32" s="127"/>
      <c r="B32" s="131"/>
      <c r="C32" s="129"/>
      <c r="D32" s="63"/>
      <c r="E32" s="115"/>
      <c r="F32" s="115"/>
      <c r="G32" s="115"/>
      <c r="H32" s="115"/>
      <c r="I32" s="115"/>
      <c r="J32" s="115"/>
      <c r="K32" s="115"/>
      <c r="L32" s="115"/>
      <c r="M32" s="137"/>
      <c r="N32" s="89"/>
      <c r="O32" s="89"/>
      <c r="P32" s="89"/>
      <c r="Q32" s="139"/>
      <c r="R32" s="115"/>
      <c r="S32" s="115"/>
      <c r="T32" s="115"/>
    </row>
    <row r="33" s="5" customFormat="1" ht="20.1" customHeight="1" spans="1:20">
      <c r="A33" s="127"/>
      <c r="B33" s="131"/>
      <c r="C33" s="129"/>
      <c r="D33" s="63"/>
      <c r="E33" s="115"/>
      <c r="F33" s="115"/>
      <c r="G33" s="115"/>
      <c r="H33" s="115"/>
      <c r="I33" s="115"/>
      <c r="J33" s="115"/>
      <c r="K33" s="115"/>
      <c r="L33" s="115"/>
      <c r="M33" s="137"/>
      <c r="N33" s="89"/>
      <c r="O33" s="89"/>
      <c r="P33" s="89"/>
      <c r="Q33" s="139"/>
      <c r="R33" s="115"/>
      <c r="S33" s="115"/>
      <c r="T33" s="115"/>
    </row>
    <row r="34" s="5" customFormat="1" ht="20.1" customHeight="1" spans="1:20">
      <c r="A34" s="127"/>
      <c r="B34" s="131"/>
      <c r="C34" s="129"/>
      <c r="D34" s="63"/>
      <c r="E34" s="115"/>
      <c r="F34" s="115"/>
      <c r="G34" s="115"/>
      <c r="H34" s="115"/>
      <c r="I34" s="115"/>
      <c r="J34" s="115"/>
      <c r="K34" s="115"/>
      <c r="L34" s="115"/>
      <c r="M34" s="137"/>
      <c r="N34" s="89"/>
      <c r="O34" s="89"/>
      <c r="P34" s="89"/>
      <c r="Q34" s="139"/>
      <c r="R34" s="115"/>
      <c r="S34" s="115"/>
      <c r="T34" s="115"/>
    </row>
    <row r="35" s="5" customFormat="1" ht="20.1" customHeight="1" spans="1:20">
      <c r="A35" s="132"/>
      <c r="B35" s="133"/>
      <c r="C35" s="129"/>
      <c r="D35" s="63"/>
      <c r="E35" s="115"/>
      <c r="F35" s="134"/>
      <c r="G35" s="115"/>
      <c r="H35" s="115"/>
      <c r="I35" s="115"/>
      <c r="J35" s="115"/>
      <c r="K35" s="115"/>
      <c r="L35" s="115"/>
      <c r="M35" s="115"/>
      <c r="N35" s="89"/>
      <c r="O35" s="89"/>
      <c r="P35" s="89"/>
      <c r="Q35" s="139"/>
      <c r="R35" s="115"/>
      <c r="S35" s="115"/>
      <c r="T35" s="115"/>
    </row>
    <row r="36" ht="21" customHeight="1" spans="1:20">
      <c r="A36" s="135"/>
      <c r="B36" s="136"/>
      <c r="C36" s="36"/>
      <c r="D36" s="36"/>
      <c r="E36" s="30"/>
      <c r="F36" s="30"/>
      <c r="G36" s="30"/>
      <c r="H36" s="30"/>
      <c r="I36" s="30"/>
      <c r="J36" s="30"/>
      <c r="K36" s="30"/>
      <c r="L36" s="30"/>
      <c r="M36" s="30"/>
      <c r="N36" s="81"/>
      <c r="O36" s="81"/>
      <c r="P36" s="81"/>
      <c r="Q36" s="113"/>
      <c r="R36" s="27"/>
      <c r="S36" s="115"/>
      <c r="T36" s="27"/>
    </row>
    <row r="37" ht="30" customHeight="1" spans="1:20">
      <c r="A37" s="65" t="s">
        <v>75</v>
      </c>
      <c r="B37" s="65"/>
      <c r="C37" s="66">
        <f>SUM(C8:C36)</f>
        <v>3500000</v>
      </c>
      <c r="D37" s="67">
        <f>SUM(D8:D36)</f>
        <v>91000</v>
      </c>
      <c r="E37" s="68"/>
      <c r="F37" s="68"/>
      <c r="G37" s="68"/>
      <c r="H37" s="68"/>
      <c r="I37" s="91">
        <f>SUM(I8:I36)</f>
        <v>35000</v>
      </c>
      <c r="J37" s="92"/>
      <c r="K37" s="91">
        <f>SUM(K8:K36)</f>
        <v>383187.34</v>
      </c>
      <c r="L37" s="91">
        <f>SUM(L8:L36)</f>
        <v>1600</v>
      </c>
      <c r="M37" s="92"/>
      <c r="N37" s="93">
        <f>SUM(N8:N36)</f>
        <v>566054.56</v>
      </c>
      <c r="O37" s="81"/>
      <c r="P37" s="94"/>
      <c r="Q37" s="123"/>
      <c r="R37" s="124"/>
      <c r="S37" s="125">
        <f>SUM(S8:S36)</f>
        <v>2601000</v>
      </c>
      <c r="T37" s="126">
        <f>C37+D37-I37-K37-L37-N37-S37</f>
        <v>4158.10000000009</v>
      </c>
    </row>
    <row r="38" ht="30" customHeight="1" spans="1:20">
      <c r="A38" s="65" t="s">
        <v>76</v>
      </c>
      <c r="B38" s="65"/>
      <c r="C38" s="65" t="s">
        <v>77</v>
      </c>
      <c r="D38" s="65"/>
      <c r="E38" s="65"/>
      <c r="F38" s="69">
        <f>S29+S30</f>
        <v>680000</v>
      </c>
      <c r="G38" s="70"/>
      <c r="H38" s="70"/>
      <c r="I38" s="70"/>
      <c r="J38" s="70"/>
      <c r="K38" s="95"/>
      <c r="L38" s="96" t="s">
        <v>78</v>
      </c>
      <c r="M38" s="97"/>
      <c r="N38" s="97"/>
      <c r="O38" s="98" t="s">
        <v>79</v>
      </c>
      <c r="P38" s="99">
        <f>F38</f>
        <v>680000</v>
      </c>
      <c r="Q38" s="99"/>
      <c r="R38" s="99"/>
      <c r="S38" s="99"/>
      <c r="T38" s="99"/>
    </row>
    <row r="39" ht="44" customHeight="1" spans="1:20">
      <c r="A39" s="65"/>
      <c r="B39" s="65"/>
      <c r="C39" s="65" t="s">
        <v>80</v>
      </c>
      <c r="D39" s="65"/>
      <c r="E39" s="65"/>
      <c r="F39" s="69">
        <v>0</v>
      </c>
      <c r="G39" s="70"/>
      <c r="H39" s="70"/>
      <c r="I39" s="70"/>
      <c r="J39" s="70"/>
      <c r="K39" s="95"/>
      <c r="L39" s="100"/>
      <c r="M39" s="101"/>
      <c r="N39" s="101"/>
      <c r="O39" s="98" t="s">
        <v>81</v>
      </c>
      <c r="P39" s="102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陆拾捌万元整</v>
      </c>
      <c r="Q39" s="102"/>
      <c r="R39" s="102"/>
      <c r="S39" s="102"/>
      <c r="T39" s="102"/>
    </row>
    <row r="44" ht="13.5" spans="2:2">
      <c r="B44" s="71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M29:M30"/>
    <mergeCell ref="S5:S7"/>
    <mergeCell ref="T5:T7"/>
    <mergeCell ref="A38:B39"/>
    <mergeCell ref="L38:N3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25" workbookViewId="0">
      <selection activeCell="A25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3" t="s">
        <v>7</v>
      </c>
      <c r="T2" s="103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93</v>
      </c>
      <c r="K3" s="76"/>
      <c r="L3" s="76"/>
      <c r="M3" s="76"/>
      <c r="N3" s="9" t="s">
        <v>13</v>
      </c>
      <c r="O3" s="9"/>
      <c r="P3" s="76" t="s">
        <v>14</v>
      </c>
      <c r="Q3" s="104" t="s">
        <v>15</v>
      </c>
      <c r="R3" s="105"/>
      <c r="S3" s="106" t="s">
        <v>16</v>
      </c>
      <c r="T3" s="10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8" t="s">
        <v>25</v>
      </c>
      <c r="T4" s="109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10"/>
      <c r="R5" s="110"/>
      <c r="S5" s="108" t="s">
        <v>34</v>
      </c>
      <c r="T5" s="111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2"/>
      <c r="R6" s="112"/>
      <c r="S6" s="108"/>
      <c r="T6" s="111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8"/>
      <c r="T7" s="111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3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3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3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29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3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29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3"/>
      <c r="R12" s="27"/>
      <c r="S12" s="28"/>
      <c r="T12" s="27"/>
    </row>
    <row r="13" s="2" customFormat="1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3"/>
      <c r="R13" s="27"/>
      <c r="S13" s="28"/>
      <c r="T13" s="27"/>
    </row>
    <row r="14" s="2" customFormat="1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3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3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3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3"/>
      <c r="R17" s="28"/>
      <c r="S17" s="28">
        <v>200000</v>
      </c>
      <c r="T17" s="28"/>
    </row>
    <row r="18" s="4" customFormat="1" ht="20.1" customHeight="1" spans="1:20">
      <c r="A18" s="42">
        <v>6</v>
      </c>
      <c r="B18" s="43">
        <v>44090</v>
      </c>
      <c r="C18" s="44">
        <v>800000</v>
      </c>
      <c r="D18" s="45"/>
      <c r="E18" s="46" t="s">
        <v>64</v>
      </c>
      <c r="F18" s="47">
        <v>175202745165</v>
      </c>
      <c r="G18" s="46"/>
      <c r="H18" s="48">
        <v>0.01</v>
      </c>
      <c r="I18" s="46">
        <v>8000</v>
      </c>
      <c r="J18" s="46" t="s">
        <v>65</v>
      </c>
      <c r="K18" s="46"/>
      <c r="L18" s="46">
        <v>100</v>
      </c>
      <c r="M18" s="46" t="s">
        <v>70</v>
      </c>
      <c r="N18" s="83">
        <v>-16085</v>
      </c>
      <c r="O18" s="83" t="s">
        <v>83</v>
      </c>
      <c r="P18" s="83"/>
      <c r="Q18" s="114"/>
      <c r="R18" s="46"/>
      <c r="S18" s="46"/>
      <c r="T18" s="115"/>
    </row>
    <row r="19" s="5" customFormat="1" ht="20.1" customHeight="1" spans="1:20">
      <c r="A19" s="49"/>
      <c r="B19" s="43">
        <v>44090</v>
      </c>
      <c r="C19" s="44">
        <v>200000</v>
      </c>
      <c r="D19" s="45"/>
      <c r="E19" s="50" t="s">
        <v>62</v>
      </c>
      <c r="F19" s="47" t="s">
        <v>63</v>
      </c>
      <c r="G19" s="46"/>
      <c r="H19" s="48">
        <v>0.01</v>
      </c>
      <c r="I19" s="46">
        <v>2000</v>
      </c>
      <c r="J19" s="46" t="s">
        <v>65</v>
      </c>
      <c r="K19" s="46"/>
      <c r="L19" s="46"/>
      <c r="M19" s="46"/>
      <c r="N19" s="83"/>
      <c r="O19" s="83"/>
      <c r="P19" s="83"/>
      <c r="Q19" s="114"/>
      <c r="R19" s="46"/>
      <c r="S19" s="46"/>
      <c r="T19" s="115"/>
    </row>
    <row r="20" s="3" customFormat="1" ht="20.1" customHeight="1" spans="1:20">
      <c r="A20" s="51"/>
      <c r="B20" s="43">
        <v>44092</v>
      </c>
      <c r="C20" s="44"/>
      <c r="D20" s="45"/>
      <c r="E20" s="46" t="s">
        <v>68</v>
      </c>
      <c r="F20" s="47" t="s">
        <v>69</v>
      </c>
      <c r="G20" s="46"/>
      <c r="H20" s="46"/>
      <c r="I20" s="46"/>
      <c r="J20" s="46"/>
      <c r="K20" s="46"/>
      <c r="L20" s="46"/>
      <c r="M20" s="46"/>
      <c r="N20" s="83"/>
      <c r="O20" s="83"/>
      <c r="P20" s="83" t="s">
        <v>84</v>
      </c>
      <c r="Q20" s="114"/>
      <c r="R20" s="46"/>
      <c r="S20" s="46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3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3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3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3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3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3"/>
      <c r="R26" s="28"/>
      <c r="S26" s="28">
        <v>180000</v>
      </c>
      <c r="T26" s="28"/>
    </row>
    <row r="27" s="5" customFormat="1" ht="20.1" customHeight="1" spans="1:20">
      <c r="A27" s="42">
        <v>12</v>
      </c>
      <c r="B27" s="52">
        <v>44235</v>
      </c>
      <c r="C27" s="44">
        <v>1200000</v>
      </c>
      <c r="D27" s="45"/>
      <c r="E27" s="46" t="s">
        <v>64</v>
      </c>
      <c r="F27" s="47">
        <v>175202745165</v>
      </c>
      <c r="G27" s="46"/>
      <c r="H27" s="53">
        <v>0.01</v>
      </c>
      <c r="I27" s="84">
        <v>15000</v>
      </c>
      <c r="J27" s="84" t="s">
        <v>65</v>
      </c>
      <c r="K27" s="46">
        <v>236061.34</v>
      </c>
      <c r="L27" s="46"/>
      <c r="M27" s="46"/>
      <c r="N27" s="83">
        <v>566054.56</v>
      </c>
      <c r="O27" s="83" t="s">
        <v>67</v>
      </c>
      <c r="P27" s="83"/>
      <c r="Q27" s="114"/>
      <c r="R27" s="46"/>
      <c r="S27" s="46"/>
      <c r="T27" s="115"/>
    </row>
    <row r="28" s="5" customFormat="1" ht="20.1" customHeight="1" spans="1:20">
      <c r="A28" s="49"/>
      <c r="B28" s="54"/>
      <c r="C28" s="44">
        <v>300000</v>
      </c>
      <c r="D28" s="45"/>
      <c r="E28" s="50" t="s">
        <v>62</v>
      </c>
      <c r="F28" s="47" t="s">
        <v>63</v>
      </c>
      <c r="G28" s="46"/>
      <c r="H28" s="53"/>
      <c r="I28" s="85"/>
      <c r="J28" s="85"/>
      <c r="K28" s="46"/>
      <c r="L28" s="46"/>
      <c r="M28" s="46"/>
      <c r="N28" s="83"/>
      <c r="O28" s="83"/>
      <c r="P28" s="86"/>
      <c r="Q28" s="86"/>
      <c r="R28" s="86"/>
      <c r="S28" s="86"/>
      <c r="T28" s="115"/>
    </row>
    <row r="29" s="5" customFormat="1" ht="20.1" customHeight="1" spans="1:20">
      <c r="A29" s="51"/>
      <c r="B29" s="54">
        <v>44236</v>
      </c>
      <c r="C29" s="44"/>
      <c r="D29" s="45"/>
      <c r="E29" s="46" t="s">
        <v>72</v>
      </c>
      <c r="F29" s="46" t="s">
        <v>73</v>
      </c>
      <c r="G29" s="46"/>
      <c r="H29" s="46"/>
      <c r="I29" s="46"/>
      <c r="J29" s="46"/>
      <c r="K29" s="46"/>
      <c r="L29" s="46">
        <v>100</v>
      </c>
      <c r="M29" s="87" t="s">
        <v>70</v>
      </c>
      <c r="N29" s="83"/>
      <c r="O29" s="83"/>
      <c r="P29" s="83" t="s">
        <v>74</v>
      </c>
      <c r="Q29" s="114"/>
      <c r="R29" s="46"/>
      <c r="S29" s="46">
        <v>300000</v>
      </c>
      <c r="T29" s="115"/>
    </row>
    <row r="30" s="5" customFormat="1" ht="20.1" customHeight="1" spans="1:20">
      <c r="A30" s="51"/>
      <c r="B30" s="54">
        <v>44236</v>
      </c>
      <c r="C30" s="44"/>
      <c r="D30" s="45"/>
      <c r="E30" s="46" t="s">
        <v>90</v>
      </c>
      <c r="F30" s="46" t="s">
        <v>91</v>
      </c>
      <c r="G30" s="46"/>
      <c r="H30" s="46"/>
      <c r="I30" s="46"/>
      <c r="J30" s="46"/>
      <c r="K30" s="46"/>
      <c r="L30" s="46">
        <v>100</v>
      </c>
      <c r="M30" s="85"/>
      <c r="N30" s="83"/>
      <c r="O30" s="83"/>
      <c r="P30" s="83" t="s">
        <v>94</v>
      </c>
      <c r="Q30" s="114"/>
      <c r="R30" s="46"/>
      <c r="S30" s="46">
        <v>880000</v>
      </c>
      <c r="T30" s="115"/>
    </row>
    <row r="31" s="5" customFormat="1" ht="20.1" customHeight="1" spans="1:20">
      <c r="A31" s="127">
        <v>13</v>
      </c>
      <c r="B31" s="128">
        <v>44237</v>
      </c>
      <c r="C31" s="129">
        <v>800000</v>
      </c>
      <c r="D31" s="63"/>
      <c r="E31" s="115" t="s">
        <v>95</v>
      </c>
      <c r="F31" s="115" t="s">
        <v>96</v>
      </c>
      <c r="G31" s="115"/>
      <c r="H31" s="130">
        <v>0.01</v>
      </c>
      <c r="I31" s="115">
        <f>C31*0.01</f>
        <v>8000</v>
      </c>
      <c r="J31" s="115"/>
      <c r="K31" s="115"/>
      <c r="L31" s="115"/>
      <c r="M31" s="137"/>
      <c r="N31" s="89"/>
      <c r="O31" s="89"/>
      <c r="P31" s="89"/>
      <c r="Q31" s="139"/>
      <c r="R31" s="115"/>
      <c r="S31" s="115"/>
      <c r="T31" s="115"/>
    </row>
    <row r="32" s="5" customFormat="1" ht="20.1" customHeight="1" spans="1:20">
      <c r="A32" s="127"/>
      <c r="B32" s="131">
        <v>44237</v>
      </c>
      <c r="C32" s="129">
        <v>200000</v>
      </c>
      <c r="D32" s="63"/>
      <c r="E32" s="115" t="s">
        <v>97</v>
      </c>
      <c r="F32" s="115" t="s">
        <v>96</v>
      </c>
      <c r="G32" s="115"/>
      <c r="H32" s="130"/>
      <c r="I32" s="115"/>
      <c r="J32" s="115"/>
      <c r="K32" s="115"/>
      <c r="L32" s="115"/>
      <c r="M32" s="137"/>
      <c r="N32" s="89"/>
      <c r="O32" s="89"/>
      <c r="P32" s="89"/>
      <c r="Q32" s="139"/>
      <c r="R32" s="115"/>
      <c r="S32" s="115"/>
      <c r="T32" s="115"/>
    </row>
    <row r="33" s="5" customFormat="1" ht="20.1" customHeight="1" spans="1:20">
      <c r="A33" s="127"/>
      <c r="B33" s="131">
        <v>44264</v>
      </c>
      <c r="C33" s="129"/>
      <c r="D33" s="63"/>
      <c r="E33" s="115"/>
      <c r="F33" s="115"/>
      <c r="G33" s="115"/>
      <c r="H33" s="115"/>
      <c r="I33" s="115"/>
      <c r="J33" s="115"/>
      <c r="K33" s="115">
        <v>0</v>
      </c>
      <c r="L33" s="122">
        <v>300</v>
      </c>
      <c r="M33" s="138" t="s">
        <v>98</v>
      </c>
      <c r="N33" s="89">
        <v>-566054.56</v>
      </c>
      <c r="O33" s="89"/>
      <c r="P33" s="89" t="s">
        <v>94</v>
      </c>
      <c r="Q33" s="139"/>
      <c r="R33" s="115"/>
      <c r="S33" s="115">
        <v>67680</v>
      </c>
      <c r="T33" s="115"/>
    </row>
    <row r="34" s="5" customFormat="1" ht="20.1" customHeight="1" spans="1:20">
      <c r="A34" s="127"/>
      <c r="B34" s="131">
        <v>44264</v>
      </c>
      <c r="C34" s="129"/>
      <c r="D34" s="63"/>
      <c r="E34" s="115"/>
      <c r="F34" s="115"/>
      <c r="G34" s="115"/>
      <c r="H34" s="115"/>
      <c r="I34" s="115"/>
      <c r="J34" s="115"/>
      <c r="K34" s="115"/>
      <c r="L34" s="138"/>
      <c r="M34" s="138"/>
      <c r="N34" s="89"/>
      <c r="O34" s="89"/>
      <c r="P34" s="89" t="s">
        <v>99</v>
      </c>
      <c r="Q34" s="139"/>
      <c r="R34" s="115"/>
      <c r="S34" s="115">
        <v>412320</v>
      </c>
      <c r="T34" s="115"/>
    </row>
    <row r="35" s="5" customFormat="1" ht="20.1" customHeight="1" spans="1:20">
      <c r="A35" s="132"/>
      <c r="B35" s="133"/>
      <c r="C35" s="129"/>
      <c r="D35" s="63"/>
      <c r="E35" s="115"/>
      <c r="F35" s="134"/>
      <c r="G35" s="115"/>
      <c r="H35" s="115"/>
      <c r="I35" s="115"/>
      <c r="J35" s="115"/>
      <c r="K35" s="115"/>
      <c r="L35" s="115"/>
      <c r="M35" s="115"/>
      <c r="N35" s="89"/>
      <c r="O35" s="89"/>
      <c r="P35" s="89" t="s">
        <v>58</v>
      </c>
      <c r="Q35" s="139"/>
      <c r="R35" s="115"/>
      <c r="S35" s="115">
        <v>40000</v>
      </c>
      <c r="T35" s="115"/>
    </row>
    <row r="36" s="2" customFormat="1" ht="21" customHeight="1" spans="1:20">
      <c r="A36" s="135"/>
      <c r="B36" s="136"/>
      <c r="C36" s="36"/>
      <c r="D36" s="36"/>
      <c r="E36" s="30"/>
      <c r="F36" s="30"/>
      <c r="G36" s="30"/>
      <c r="H36" s="30"/>
      <c r="I36" s="30"/>
      <c r="J36" s="30"/>
      <c r="K36" s="30"/>
      <c r="L36" s="30"/>
      <c r="M36" s="30"/>
      <c r="N36" s="81"/>
      <c r="O36" s="81"/>
      <c r="P36" s="89" t="s">
        <v>84</v>
      </c>
      <c r="Q36" s="113"/>
      <c r="R36" s="27"/>
      <c r="S36" s="115">
        <v>336000</v>
      </c>
      <c r="T36" s="27"/>
    </row>
    <row r="37" s="2" customFormat="1" ht="30" customHeight="1" spans="1:20">
      <c r="A37" s="65" t="s">
        <v>75</v>
      </c>
      <c r="B37" s="65"/>
      <c r="C37" s="66">
        <f>SUM(C8:C36)</f>
        <v>4500000</v>
      </c>
      <c r="D37" s="67">
        <f>SUM(D8:D36)</f>
        <v>91000</v>
      </c>
      <c r="E37" s="68"/>
      <c r="F37" s="68"/>
      <c r="G37" s="68"/>
      <c r="H37" s="68"/>
      <c r="I37" s="91">
        <f>SUM(I8:I36)</f>
        <v>43000</v>
      </c>
      <c r="J37" s="92"/>
      <c r="K37" s="91">
        <f>SUM(K8:K36)</f>
        <v>383187.34</v>
      </c>
      <c r="L37" s="91">
        <f>SUM(L8:L36)</f>
        <v>1900</v>
      </c>
      <c r="M37" s="92"/>
      <c r="N37" s="93">
        <f>SUM(N8:N36)</f>
        <v>0</v>
      </c>
      <c r="O37" s="81"/>
      <c r="P37" s="94"/>
      <c r="Q37" s="123"/>
      <c r="R37" s="124"/>
      <c r="S37" s="125">
        <f>SUM(S8:S36)</f>
        <v>3957000</v>
      </c>
      <c r="T37" s="126">
        <f>C37+D37-I37-K37-L37-N37-S37</f>
        <v>205912.66</v>
      </c>
    </row>
    <row r="38" s="2" customFormat="1" ht="30" customHeight="1" spans="1:20">
      <c r="A38" s="65" t="s">
        <v>76</v>
      </c>
      <c r="B38" s="65"/>
      <c r="C38" s="65" t="s">
        <v>77</v>
      </c>
      <c r="D38" s="65"/>
      <c r="E38" s="65"/>
      <c r="F38" s="69">
        <f>P38</f>
        <v>856000</v>
      </c>
      <c r="G38" s="70"/>
      <c r="H38" s="70"/>
      <c r="I38" s="70"/>
      <c r="J38" s="70"/>
      <c r="K38" s="95"/>
      <c r="L38" s="96" t="s">
        <v>78</v>
      </c>
      <c r="M38" s="97"/>
      <c r="N38" s="97"/>
      <c r="O38" s="98" t="s">
        <v>79</v>
      </c>
      <c r="P38" s="99">
        <v>856000</v>
      </c>
      <c r="Q38" s="99"/>
      <c r="R38" s="99"/>
      <c r="S38" s="99"/>
      <c r="T38" s="99"/>
    </row>
    <row r="39" s="2" customFormat="1" ht="44" customHeight="1" spans="1:20">
      <c r="A39" s="65"/>
      <c r="B39" s="65"/>
      <c r="C39" s="65" t="s">
        <v>80</v>
      </c>
      <c r="D39" s="65"/>
      <c r="E39" s="65"/>
      <c r="F39" s="69">
        <v>0</v>
      </c>
      <c r="G39" s="70"/>
      <c r="H39" s="70"/>
      <c r="I39" s="70"/>
      <c r="J39" s="70"/>
      <c r="K39" s="95"/>
      <c r="L39" s="100"/>
      <c r="M39" s="101"/>
      <c r="N39" s="101"/>
      <c r="O39" s="98" t="s">
        <v>81</v>
      </c>
      <c r="P39" s="102" t="s">
        <v>100</v>
      </c>
      <c r="Q39" s="102"/>
      <c r="R39" s="102"/>
      <c r="S39" s="102"/>
      <c r="T39" s="102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71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L33:L34"/>
    <mergeCell ref="M29:M30"/>
    <mergeCell ref="M33:M34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topLeftCell="H21" workbookViewId="0">
      <selection activeCell="A37" sqref="A37:S37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3" t="s">
        <v>7</v>
      </c>
      <c r="T2" s="103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93</v>
      </c>
      <c r="K3" s="76"/>
      <c r="L3" s="76"/>
      <c r="M3" s="76"/>
      <c r="N3" s="9" t="s">
        <v>13</v>
      </c>
      <c r="O3" s="9"/>
      <c r="P3" s="76" t="s">
        <v>14</v>
      </c>
      <c r="Q3" s="104" t="s">
        <v>15</v>
      </c>
      <c r="R3" s="105"/>
      <c r="S3" s="106" t="s">
        <v>16</v>
      </c>
      <c r="T3" s="10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8" t="s">
        <v>25</v>
      </c>
      <c r="T4" s="109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10"/>
      <c r="R5" s="110"/>
      <c r="S5" s="108" t="s">
        <v>34</v>
      </c>
      <c r="T5" s="111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2"/>
      <c r="R6" s="112"/>
      <c r="S6" s="108"/>
      <c r="T6" s="111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8"/>
      <c r="T7" s="111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3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3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3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29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3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29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3"/>
      <c r="R12" s="27"/>
      <c r="S12" s="28"/>
      <c r="T12" s="27"/>
    </row>
    <row r="13" s="2" customFormat="1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3"/>
      <c r="R13" s="27"/>
      <c r="S13" s="28"/>
      <c r="T13" s="27"/>
    </row>
    <row r="14" s="2" customFormat="1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3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3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3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3"/>
      <c r="R17" s="28"/>
      <c r="S17" s="28">
        <v>200000</v>
      </c>
      <c r="T17" s="28"/>
    </row>
    <row r="18" s="4" customFormat="1" ht="20.1" customHeight="1" spans="1:20">
      <c r="A18" s="42">
        <v>6</v>
      </c>
      <c r="B18" s="43">
        <v>44090</v>
      </c>
      <c r="C18" s="44">
        <v>800000</v>
      </c>
      <c r="D18" s="45"/>
      <c r="E18" s="46" t="s">
        <v>64</v>
      </c>
      <c r="F18" s="47">
        <v>175202745165</v>
      </c>
      <c r="G18" s="46"/>
      <c r="H18" s="48">
        <v>0.01</v>
      </c>
      <c r="I18" s="46">
        <v>8000</v>
      </c>
      <c r="J18" s="46" t="s">
        <v>65</v>
      </c>
      <c r="K18" s="46"/>
      <c r="L18" s="46">
        <v>100</v>
      </c>
      <c r="M18" s="46" t="s">
        <v>70</v>
      </c>
      <c r="N18" s="83">
        <v>-16085</v>
      </c>
      <c r="O18" s="83" t="s">
        <v>83</v>
      </c>
      <c r="P18" s="83"/>
      <c r="Q18" s="114"/>
      <c r="R18" s="46"/>
      <c r="S18" s="46"/>
      <c r="T18" s="115"/>
    </row>
    <row r="19" s="5" customFormat="1" ht="20.1" customHeight="1" spans="1:20">
      <c r="A19" s="49"/>
      <c r="B19" s="43">
        <v>44090</v>
      </c>
      <c r="C19" s="44">
        <v>200000</v>
      </c>
      <c r="D19" s="45"/>
      <c r="E19" s="50" t="s">
        <v>62</v>
      </c>
      <c r="F19" s="47" t="s">
        <v>63</v>
      </c>
      <c r="G19" s="46"/>
      <c r="H19" s="48">
        <v>0.01</v>
      </c>
      <c r="I19" s="46">
        <v>2000</v>
      </c>
      <c r="J19" s="46" t="s">
        <v>65</v>
      </c>
      <c r="K19" s="46"/>
      <c r="L19" s="46"/>
      <c r="M19" s="46"/>
      <c r="N19" s="83"/>
      <c r="O19" s="83"/>
      <c r="P19" s="83"/>
      <c r="Q19" s="114"/>
      <c r="R19" s="46"/>
      <c r="S19" s="46"/>
      <c r="T19" s="115"/>
    </row>
    <row r="20" s="3" customFormat="1" ht="20.1" customHeight="1" spans="1:20">
      <c r="A20" s="51"/>
      <c r="B20" s="43">
        <v>44092</v>
      </c>
      <c r="C20" s="44"/>
      <c r="D20" s="45"/>
      <c r="E20" s="46" t="s">
        <v>68</v>
      </c>
      <c r="F20" s="47" t="s">
        <v>69</v>
      </c>
      <c r="G20" s="46"/>
      <c r="H20" s="46"/>
      <c r="I20" s="46"/>
      <c r="J20" s="46"/>
      <c r="K20" s="46"/>
      <c r="L20" s="46"/>
      <c r="M20" s="46"/>
      <c r="N20" s="83"/>
      <c r="O20" s="83"/>
      <c r="P20" s="83" t="s">
        <v>84</v>
      </c>
      <c r="Q20" s="114"/>
      <c r="R20" s="46"/>
      <c r="S20" s="46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3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3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3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3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3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3"/>
      <c r="R26" s="28"/>
      <c r="S26" s="28">
        <v>180000</v>
      </c>
      <c r="T26" s="28"/>
    </row>
    <row r="27" s="5" customFormat="1" ht="20.1" customHeight="1" spans="1:20">
      <c r="A27" s="42">
        <v>12</v>
      </c>
      <c r="B27" s="52">
        <v>44235</v>
      </c>
      <c r="C27" s="44">
        <v>1200000</v>
      </c>
      <c r="D27" s="45"/>
      <c r="E27" s="46" t="s">
        <v>64</v>
      </c>
      <c r="F27" s="47">
        <v>175202745165</v>
      </c>
      <c r="G27" s="46"/>
      <c r="H27" s="53">
        <v>0.01</v>
      </c>
      <c r="I27" s="84">
        <v>15000</v>
      </c>
      <c r="J27" s="84" t="s">
        <v>65</v>
      </c>
      <c r="K27" s="46">
        <v>236061.34</v>
      </c>
      <c r="L27" s="46"/>
      <c r="M27" s="46"/>
      <c r="N27" s="83">
        <v>566054.56</v>
      </c>
      <c r="O27" s="83" t="s">
        <v>67</v>
      </c>
      <c r="P27" s="83"/>
      <c r="Q27" s="114"/>
      <c r="R27" s="46"/>
      <c r="S27" s="46"/>
      <c r="T27" s="115"/>
    </row>
    <row r="28" s="5" customFormat="1" ht="20.1" customHeight="1" spans="1:20">
      <c r="A28" s="49"/>
      <c r="B28" s="54"/>
      <c r="C28" s="44">
        <v>300000</v>
      </c>
      <c r="D28" s="45"/>
      <c r="E28" s="50" t="s">
        <v>62</v>
      </c>
      <c r="F28" s="47" t="s">
        <v>63</v>
      </c>
      <c r="G28" s="46"/>
      <c r="H28" s="53"/>
      <c r="I28" s="85"/>
      <c r="J28" s="85"/>
      <c r="K28" s="46"/>
      <c r="L28" s="46"/>
      <c r="M28" s="46"/>
      <c r="N28" s="83"/>
      <c r="O28" s="83"/>
      <c r="P28" s="86"/>
      <c r="Q28" s="86"/>
      <c r="R28" s="86"/>
      <c r="S28" s="86"/>
      <c r="T28" s="115"/>
    </row>
    <row r="29" s="5" customFormat="1" ht="20.1" customHeight="1" spans="1:20">
      <c r="A29" s="51"/>
      <c r="B29" s="54">
        <v>44236</v>
      </c>
      <c r="C29" s="44"/>
      <c r="D29" s="45"/>
      <c r="E29" s="46" t="s">
        <v>72</v>
      </c>
      <c r="F29" s="46" t="s">
        <v>73</v>
      </c>
      <c r="G29" s="46"/>
      <c r="H29" s="46"/>
      <c r="I29" s="46"/>
      <c r="J29" s="46"/>
      <c r="K29" s="46"/>
      <c r="L29" s="46">
        <v>100</v>
      </c>
      <c r="M29" s="87" t="s">
        <v>70</v>
      </c>
      <c r="N29" s="83"/>
      <c r="O29" s="83"/>
      <c r="P29" s="83" t="s">
        <v>74</v>
      </c>
      <c r="Q29" s="114"/>
      <c r="R29" s="46"/>
      <c r="S29" s="46">
        <v>300000</v>
      </c>
      <c r="T29" s="115"/>
    </row>
    <row r="30" s="5" customFormat="1" ht="20.1" customHeight="1" spans="1:20">
      <c r="A30" s="51"/>
      <c r="B30" s="54">
        <v>44236</v>
      </c>
      <c r="C30" s="44"/>
      <c r="D30" s="45"/>
      <c r="E30" s="46" t="s">
        <v>90</v>
      </c>
      <c r="F30" s="46" t="s">
        <v>91</v>
      </c>
      <c r="G30" s="46"/>
      <c r="H30" s="46"/>
      <c r="I30" s="46"/>
      <c r="J30" s="46"/>
      <c r="K30" s="46"/>
      <c r="L30" s="46">
        <v>100</v>
      </c>
      <c r="M30" s="85"/>
      <c r="N30" s="83"/>
      <c r="O30" s="83"/>
      <c r="P30" s="83" t="s">
        <v>94</v>
      </c>
      <c r="Q30" s="114"/>
      <c r="R30" s="46"/>
      <c r="S30" s="46">
        <v>880000</v>
      </c>
      <c r="T30" s="115"/>
    </row>
    <row r="31" s="5" customFormat="1" ht="20.1" customHeight="1" spans="1:20">
      <c r="A31" s="51">
        <v>13</v>
      </c>
      <c r="B31" s="55">
        <v>44237</v>
      </c>
      <c r="C31" s="44">
        <v>800000</v>
      </c>
      <c r="D31" s="45"/>
      <c r="E31" s="46" t="s">
        <v>95</v>
      </c>
      <c r="F31" s="46" t="s">
        <v>96</v>
      </c>
      <c r="G31" s="46"/>
      <c r="H31" s="56">
        <v>0.01</v>
      </c>
      <c r="I31" s="46">
        <f>C31*0.01</f>
        <v>8000</v>
      </c>
      <c r="J31" s="46"/>
      <c r="K31" s="46"/>
      <c r="L31" s="46"/>
      <c r="M31" s="85"/>
      <c r="N31" s="83"/>
      <c r="O31" s="83"/>
      <c r="P31" s="83"/>
      <c r="Q31" s="114"/>
      <c r="R31" s="46"/>
      <c r="S31" s="46"/>
      <c r="T31" s="115"/>
    </row>
    <row r="32" s="5" customFormat="1" ht="20.1" customHeight="1" spans="1:20">
      <c r="A32" s="51"/>
      <c r="B32" s="54">
        <v>44237</v>
      </c>
      <c r="C32" s="44">
        <v>200000</v>
      </c>
      <c r="D32" s="45"/>
      <c r="E32" s="46" t="s">
        <v>97</v>
      </c>
      <c r="F32" s="46" t="s">
        <v>96</v>
      </c>
      <c r="G32" s="46"/>
      <c r="H32" s="56"/>
      <c r="I32" s="46"/>
      <c r="J32" s="46"/>
      <c r="K32" s="46"/>
      <c r="L32" s="46"/>
      <c r="M32" s="85"/>
      <c r="N32" s="83"/>
      <c r="O32" s="83"/>
      <c r="P32" s="83"/>
      <c r="Q32" s="114"/>
      <c r="R32" s="46"/>
      <c r="S32" s="46"/>
      <c r="T32" s="115"/>
    </row>
    <row r="33" s="5" customFormat="1" ht="20.1" customHeight="1" spans="1:20">
      <c r="A33" s="51"/>
      <c r="B33" s="54">
        <v>44264</v>
      </c>
      <c r="C33" s="44"/>
      <c r="D33" s="45"/>
      <c r="E33" s="46"/>
      <c r="F33" s="46"/>
      <c r="G33" s="46"/>
      <c r="H33" s="46"/>
      <c r="I33" s="46"/>
      <c r="J33" s="46"/>
      <c r="K33" s="46">
        <v>0</v>
      </c>
      <c r="L33" s="84">
        <v>300</v>
      </c>
      <c r="M33" s="87" t="s">
        <v>98</v>
      </c>
      <c r="N33" s="83">
        <v>-566054.56</v>
      </c>
      <c r="O33" s="83"/>
      <c r="P33" s="83" t="s">
        <v>94</v>
      </c>
      <c r="Q33" s="114"/>
      <c r="R33" s="46"/>
      <c r="S33" s="46">
        <v>67680</v>
      </c>
      <c r="T33" s="115"/>
    </row>
    <row r="34" s="5" customFormat="1" ht="20.1" customHeight="1" spans="1:20">
      <c r="A34" s="51"/>
      <c r="B34" s="54">
        <v>44264</v>
      </c>
      <c r="C34" s="44"/>
      <c r="D34" s="45"/>
      <c r="E34" s="46"/>
      <c r="F34" s="46"/>
      <c r="G34" s="46"/>
      <c r="H34" s="46"/>
      <c r="I34" s="46"/>
      <c r="J34" s="46"/>
      <c r="K34" s="46"/>
      <c r="L34" s="87"/>
      <c r="M34" s="87"/>
      <c r="N34" s="83"/>
      <c r="O34" s="83"/>
      <c r="P34" s="83" t="s">
        <v>99</v>
      </c>
      <c r="Q34" s="114"/>
      <c r="R34" s="46"/>
      <c r="S34" s="46">
        <v>412320</v>
      </c>
      <c r="T34" s="115"/>
    </row>
    <row r="35" s="5" customFormat="1" ht="20.1" customHeight="1" spans="1:20">
      <c r="A35" s="57"/>
      <c r="B35" s="43"/>
      <c r="C35" s="44"/>
      <c r="D35" s="45"/>
      <c r="E35" s="46"/>
      <c r="F35" s="47"/>
      <c r="G35" s="46"/>
      <c r="H35" s="46"/>
      <c r="I35" s="46"/>
      <c r="J35" s="46"/>
      <c r="K35" s="46"/>
      <c r="L35" s="46"/>
      <c r="M35" s="46"/>
      <c r="N35" s="83"/>
      <c r="O35" s="83"/>
      <c r="P35" s="83" t="s">
        <v>58</v>
      </c>
      <c r="Q35" s="114"/>
      <c r="R35" s="46"/>
      <c r="S35" s="46">
        <v>40000</v>
      </c>
      <c r="T35" s="115"/>
    </row>
    <row r="36" s="2" customFormat="1" ht="21" customHeight="1" spans="1:20">
      <c r="A36" s="58"/>
      <c r="B36" s="59"/>
      <c r="C36" s="45"/>
      <c r="D36" s="45"/>
      <c r="E36" s="60"/>
      <c r="F36" s="60"/>
      <c r="G36" s="60"/>
      <c r="H36" s="60"/>
      <c r="I36" s="60"/>
      <c r="J36" s="60"/>
      <c r="K36" s="60"/>
      <c r="L36" s="60"/>
      <c r="M36" s="60"/>
      <c r="N36" s="83"/>
      <c r="O36" s="83"/>
      <c r="P36" s="83" t="s">
        <v>84</v>
      </c>
      <c r="Q36" s="114"/>
      <c r="R36" s="116"/>
      <c r="S36" s="46">
        <v>336000</v>
      </c>
      <c r="T36" s="27"/>
    </row>
    <row r="37" s="2" customFormat="1" ht="21" customHeight="1" spans="1:20">
      <c r="A37" s="58">
        <v>14</v>
      </c>
      <c r="B37" s="59"/>
      <c r="C37" s="45"/>
      <c r="D37" s="45"/>
      <c r="E37" s="60"/>
      <c r="F37" s="60"/>
      <c r="G37" s="60"/>
      <c r="H37" s="60"/>
      <c r="I37" s="60"/>
      <c r="J37" s="60"/>
      <c r="K37" s="60"/>
      <c r="L37" s="60"/>
      <c r="M37" s="60"/>
      <c r="N37" s="83"/>
      <c r="O37" s="83"/>
      <c r="P37" s="88" t="s">
        <v>74</v>
      </c>
      <c r="Q37" s="117"/>
      <c r="R37" s="118"/>
      <c r="S37" s="84">
        <v>94490</v>
      </c>
      <c r="T37" s="119"/>
    </row>
    <row r="38" s="2" customFormat="1" ht="21" customHeight="1" spans="1:20">
      <c r="A38" s="61"/>
      <c r="B38" s="62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89"/>
      <c r="O38" s="89"/>
      <c r="P38" s="90"/>
      <c r="Q38" s="120"/>
      <c r="R38" s="121"/>
      <c r="S38" s="122"/>
      <c r="T38" s="119"/>
    </row>
    <row r="39" s="2" customFormat="1" ht="30" customHeight="1" spans="1:20">
      <c r="A39" s="65" t="s">
        <v>75</v>
      </c>
      <c r="B39" s="65"/>
      <c r="C39" s="66">
        <f>SUM(C8:C38)</f>
        <v>4500000</v>
      </c>
      <c r="D39" s="67">
        <f>SUM(D8:D36)</f>
        <v>91000</v>
      </c>
      <c r="E39" s="68"/>
      <c r="F39" s="68"/>
      <c r="G39" s="68"/>
      <c r="H39" s="68"/>
      <c r="I39" s="91">
        <f>SUM(I8:I38)</f>
        <v>43000</v>
      </c>
      <c r="J39" s="92"/>
      <c r="K39" s="91">
        <f>SUM(K13:K38)</f>
        <v>383187.34</v>
      </c>
      <c r="L39" s="91">
        <f>SUM(L13:L38)</f>
        <v>1900</v>
      </c>
      <c r="M39" s="92"/>
      <c r="N39" s="93">
        <f>SUM(N8:N38)</f>
        <v>0</v>
      </c>
      <c r="O39" s="81"/>
      <c r="P39" s="94"/>
      <c r="Q39" s="123"/>
      <c r="R39" s="124"/>
      <c r="S39" s="125">
        <f>SUM(S9:S38)</f>
        <v>4051490</v>
      </c>
      <c r="T39" s="126">
        <f>C39+D39-I39-K39-L39-N39-S39</f>
        <v>111422.66</v>
      </c>
    </row>
    <row r="40" s="2" customFormat="1" ht="30" customHeight="1" spans="1:20">
      <c r="A40" s="65" t="s">
        <v>76</v>
      </c>
      <c r="B40" s="65"/>
      <c r="C40" s="65" t="s">
        <v>77</v>
      </c>
      <c r="D40" s="65"/>
      <c r="E40" s="65"/>
      <c r="F40" s="69">
        <f>P40</f>
        <v>856000</v>
      </c>
      <c r="G40" s="70"/>
      <c r="H40" s="70"/>
      <c r="I40" s="70"/>
      <c r="J40" s="70"/>
      <c r="K40" s="95"/>
      <c r="L40" s="96" t="s">
        <v>78</v>
      </c>
      <c r="M40" s="97"/>
      <c r="N40" s="97"/>
      <c r="O40" s="98" t="s">
        <v>79</v>
      </c>
      <c r="P40" s="99">
        <v>856000</v>
      </c>
      <c r="Q40" s="99"/>
      <c r="R40" s="99"/>
      <c r="S40" s="99"/>
      <c r="T40" s="99"/>
    </row>
    <row r="41" s="2" customFormat="1" ht="44" customHeight="1" spans="1:20">
      <c r="A41" s="65"/>
      <c r="B41" s="65"/>
      <c r="C41" s="65" t="s">
        <v>80</v>
      </c>
      <c r="D41" s="65"/>
      <c r="E41" s="65"/>
      <c r="F41" s="69">
        <v>0</v>
      </c>
      <c r="G41" s="70"/>
      <c r="H41" s="70"/>
      <c r="I41" s="70"/>
      <c r="J41" s="70"/>
      <c r="K41" s="95"/>
      <c r="L41" s="100"/>
      <c r="M41" s="101"/>
      <c r="N41" s="101"/>
      <c r="O41" s="98" t="s">
        <v>81</v>
      </c>
      <c r="P41" s="102" t="s">
        <v>100</v>
      </c>
      <c r="Q41" s="102"/>
      <c r="R41" s="102"/>
      <c r="S41" s="102"/>
      <c r="T41" s="102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ht="13.5" spans="2:19">
      <c r="B46" s="71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9:B39"/>
    <mergeCell ref="C40:E40"/>
    <mergeCell ref="F40:K40"/>
    <mergeCell ref="P40:T40"/>
    <mergeCell ref="C41:E41"/>
    <mergeCell ref="F41:K41"/>
    <mergeCell ref="P41:T41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L33:L34"/>
    <mergeCell ref="M29:M30"/>
    <mergeCell ref="M33:M34"/>
    <mergeCell ref="S5:S7"/>
    <mergeCell ref="T5:T7"/>
    <mergeCell ref="A40:B41"/>
    <mergeCell ref="L40:N41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第2次 </vt:lpstr>
      <vt:lpstr>第3次</vt:lpstr>
      <vt:lpstr>第四次</vt:lpstr>
      <vt:lpstr>第五次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2021-05-07T02:13:30Z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223BC6B356B546A1B145F201D640D4D7</vt:lpwstr>
  </property>
</Properties>
</file>