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 activeTab="8"/>
  </bookViews>
  <sheets>
    <sheet name="第1次" sheetId="1" r:id="rId1"/>
    <sheet name="6" sheetId="2" r:id="rId2"/>
    <sheet name="6.1" sheetId="3" r:id="rId3"/>
    <sheet name="6.2" sheetId="4" r:id="rId4"/>
    <sheet name="6.3" sheetId="5" r:id="rId5"/>
    <sheet name="7" sheetId="6" r:id="rId6"/>
    <sheet name="8" sheetId="7" r:id="rId7"/>
    <sheet name="8.1" sheetId="8" r:id="rId8"/>
    <sheet name="9" sheetId="9" r:id="rId9"/>
  </sheets>
  <definedNames>
    <definedName name="_xlnm._FilterDatabase" localSheetId="8" hidden="1">'9'!$A$7:$XEG$45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cw05</author>
  </authors>
  <commentList>
    <comment ref="R8" authorId="0">
      <text>
        <r>
          <rPr>
            <b/>
            <sz val="9"/>
            <rFont val="宋体"/>
            <charset val="134"/>
          </rPr>
          <t>cw05:</t>
        </r>
        <r>
          <rPr>
            <sz val="9"/>
            <rFont val="宋体"/>
            <charset val="134"/>
          </rPr>
          <t xml:space="preserve">
填写成本发票含税金额</t>
        </r>
      </text>
    </comment>
    <comment ref="S8" authorId="0">
      <text>
        <r>
          <rPr>
            <b/>
            <sz val="9"/>
            <rFont val="宋体"/>
            <charset val="134"/>
          </rPr>
          <t>cw05:</t>
        </r>
        <r>
          <rPr>
            <sz val="9"/>
            <rFont val="宋体"/>
            <charset val="134"/>
          </rPr>
          <t xml:space="preserve">
填写成本发票含税金额</t>
        </r>
      </text>
    </comment>
  </commentList>
</comments>
</file>

<file path=xl/comments2.xml><?xml version="1.0" encoding="utf-8"?>
<comments xmlns="http://schemas.openxmlformats.org/spreadsheetml/2006/main">
  <authors>
    <author>cw05</author>
  </authors>
  <commentList>
    <comment ref="R8" authorId="0">
      <text>
        <r>
          <rPr>
            <b/>
            <sz val="9"/>
            <rFont val="宋体"/>
            <charset val="134"/>
          </rPr>
          <t>cw05:</t>
        </r>
        <r>
          <rPr>
            <sz val="9"/>
            <rFont val="宋体"/>
            <charset val="134"/>
          </rPr>
          <t xml:space="preserve">
填写成本发票含税金额</t>
        </r>
      </text>
    </comment>
    <comment ref="S8" authorId="0">
      <text>
        <r>
          <rPr>
            <b/>
            <sz val="9"/>
            <rFont val="宋体"/>
            <charset val="134"/>
          </rPr>
          <t>cw05:</t>
        </r>
        <r>
          <rPr>
            <sz val="9"/>
            <rFont val="宋体"/>
            <charset val="134"/>
          </rPr>
          <t xml:space="preserve">
填写成本发票含税金额</t>
        </r>
      </text>
    </comment>
  </commentList>
</comments>
</file>

<file path=xl/comments3.xml><?xml version="1.0" encoding="utf-8"?>
<comments xmlns="http://schemas.openxmlformats.org/spreadsheetml/2006/main">
  <authors>
    <author>cw05</author>
  </authors>
  <commentList>
    <comment ref="R8" authorId="0">
      <text>
        <r>
          <rPr>
            <b/>
            <sz val="9"/>
            <rFont val="宋体"/>
            <charset val="134"/>
          </rPr>
          <t>cw05:</t>
        </r>
        <r>
          <rPr>
            <sz val="9"/>
            <rFont val="宋体"/>
            <charset val="134"/>
          </rPr>
          <t xml:space="preserve">
填写成本发票含税金额</t>
        </r>
      </text>
    </comment>
    <comment ref="S8" authorId="0">
      <text>
        <r>
          <rPr>
            <b/>
            <sz val="9"/>
            <rFont val="宋体"/>
            <charset val="134"/>
          </rPr>
          <t>cw05:</t>
        </r>
        <r>
          <rPr>
            <sz val="9"/>
            <rFont val="宋体"/>
            <charset val="134"/>
          </rPr>
          <t xml:space="preserve">
填写成本发票含税金额</t>
        </r>
      </text>
    </comment>
  </commentList>
</comments>
</file>

<file path=xl/comments4.xml><?xml version="1.0" encoding="utf-8"?>
<comments xmlns="http://schemas.openxmlformats.org/spreadsheetml/2006/main">
  <authors>
    <author>cw05</author>
  </authors>
  <commentList>
    <comment ref="R8" authorId="0">
      <text>
        <r>
          <rPr>
            <b/>
            <sz val="9"/>
            <rFont val="宋体"/>
            <charset val="134"/>
          </rPr>
          <t>cw05:</t>
        </r>
        <r>
          <rPr>
            <sz val="9"/>
            <rFont val="宋体"/>
            <charset val="134"/>
          </rPr>
          <t xml:space="preserve">
填写成本发票含税金额</t>
        </r>
      </text>
    </comment>
    <comment ref="S8" authorId="0">
      <text>
        <r>
          <rPr>
            <b/>
            <sz val="9"/>
            <rFont val="宋体"/>
            <charset val="134"/>
          </rPr>
          <t>cw05:</t>
        </r>
        <r>
          <rPr>
            <sz val="9"/>
            <rFont val="宋体"/>
            <charset val="134"/>
          </rPr>
          <t xml:space="preserve">
填写成本发票含税金额</t>
        </r>
      </text>
    </comment>
  </commentList>
</comments>
</file>

<file path=xl/comments5.xml><?xml version="1.0" encoding="utf-8"?>
<comments xmlns="http://schemas.openxmlformats.org/spreadsheetml/2006/main">
  <authors>
    <author>cw05</author>
  </authors>
  <commentList>
    <comment ref="R8" authorId="0">
      <text>
        <r>
          <rPr>
            <b/>
            <sz val="9"/>
            <rFont val="宋体"/>
            <charset val="134"/>
          </rPr>
          <t>cw05:</t>
        </r>
        <r>
          <rPr>
            <sz val="9"/>
            <rFont val="宋体"/>
            <charset val="134"/>
          </rPr>
          <t xml:space="preserve">
填写成本发票含税金额</t>
        </r>
      </text>
    </comment>
    <comment ref="S8" authorId="0">
      <text>
        <r>
          <rPr>
            <b/>
            <sz val="9"/>
            <rFont val="宋体"/>
            <charset val="134"/>
          </rPr>
          <t>cw05:</t>
        </r>
        <r>
          <rPr>
            <sz val="9"/>
            <rFont val="宋体"/>
            <charset val="134"/>
          </rPr>
          <t xml:space="preserve">
填写成本发票含税金额</t>
        </r>
      </text>
    </comment>
  </commentList>
</comments>
</file>

<file path=xl/comments6.xml><?xml version="1.0" encoding="utf-8"?>
<comments xmlns="http://schemas.openxmlformats.org/spreadsheetml/2006/main">
  <authors>
    <author>cw05</author>
  </authors>
  <commentList>
    <comment ref="R8" authorId="0">
      <text>
        <r>
          <rPr>
            <b/>
            <sz val="9"/>
            <rFont val="宋体"/>
            <charset val="134"/>
          </rPr>
          <t>cw05:</t>
        </r>
        <r>
          <rPr>
            <sz val="9"/>
            <rFont val="宋体"/>
            <charset val="134"/>
          </rPr>
          <t xml:space="preserve">
填写成本发票含税金额</t>
        </r>
      </text>
    </comment>
    <comment ref="S8" authorId="0">
      <text>
        <r>
          <rPr>
            <b/>
            <sz val="9"/>
            <rFont val="宋体"/>
            <charset val="134"/>
          </rPr>
          <t>cw05:</t>
        </r>
        <r>
          <rPr>
            <sz val="9"/>
            <rFont val="宋体"/>
            <charset val="134"/>
          </rPr>
          <t xml:space="preserve">
填写成本发票含税金额</t>
        </r>
      </text>
    </comment>
  </commentList>
</comments>
</file>

<file path=xl/comments7.xml><?xml version="1.0" encoding="utf-8"?>
<comments xmlns="http://schemas.openxmlformats.org/spreadsheetml/2006/main">
  <authors>
    <author>cw05</author>
  </authors>
  <commentList>
    <comment ref="R8" authorId="0">
      <text>
        <r>
          <rPr>
            <b/>
            <sz val="9"/>
            <rFont val="宋体"/>
            <charset val="134"/>
          </rPr>
          <t>cw05:</t>
        </r>
        <r>
          <rPr>
            <sz val="9"/>
            <rFont val="宋体"/>
            <charset val="134"/>
          </rPr>
          <t xml:space="preserve">
填写成本发票含税金额</t>
        </r>
      </text>
    </comment>
    <comment ref="S8" authorId="0">
      <text>
        <r>
          <rPr>
            <b/>
            <sz val="9"/>
            <rFont val="宋体"/>
            <charset val="134"/>
          </rPr>
          <t>cw05:</t>
        </r>
        <r>
          <rPr>
            <sz val="9"/>
            <rFont val="宋体"/>
            <charset val="134"/>
          </rPr>
          <t xml:space="preserve">
填写成本发票含税金额</t>
        </r>
      </text>
    </comment>
  </commentList>
</comments>
</file>

<file path=xl/comments8.xml><?xml version="1.0" encoding="utf-8"?>
<comments xmlns="http://schemas.openxmlformats.org/spreadsheetml/2006/main">
  <authors>
    <author>cw05</author>
  </authors>
  <commentList>
    <comment ref="R8" authorId="0">
      <text>
        <r>
          <rPr>
            <b/>
            <sz val="9"/>
            <rFont val="宋体"/>
            <charset val="134"/>
          </rPr>
          <t>cw05:</t>
        </r>
        <r>
          <rPr>
            <sz val="9"/>
            <rFont val="宋体"/>
            <charset val="134"/>
          </rPr>
          <t xml:space="preserve">
填写成本发票含税金额</t>
        </r>
      </text>
    </comment>
    <comment ref="S8" authorId="0">
      <text>
        <r>
          <rPr>
            <b/>
            <sz val="9"/>
            <rFont val="宋体"/>
            <charset val="134"/>
          </rPr>
          <t>cw05:</t>
        </r>
        <r>
          <rPr>
            <sz val="9"/>
            <rFont val="宋体"/>
            <charset val="134"/>
          </rPr>
          <t xml:space="preserve">
填写成本发票含税金额</t>
        </r>
      </text>
    </comment>
  </commentList>
</comments>
</file>

<file path=xl/comments9.xml><?xml version="1.0" encoding="utf-8"?>
<comments xmlns="http://schemas.openxmlformats.org/spreadsheetml/2006/main">
  <authors>
    <author>cw05</author>
  </authors>
  <commentList>
    <comment ref="R8" authorId="0">
      <text>
        <r>
          <rPr>
            <b/>
            <sz val="9"/>
            <rFont val="宋体"/>
            <charset val="134"/>
          </rPr>
          <t>cw05:</t>
        </r>
        <r>
          <rPr>
            <sz val="9"/>
            <rFont val="宋体"/>
            <charset val="134"/>
          </rPr>
          <t xml:space="preserve">
填写成本发票含税金额</t>
        </r>
      </text>
    </comment>
    <comment ref="S8" authorId="0">
      <text>
        <r>
          <rPr>
            <b/>
            <sz val="9"/>
            <rFont val="宋体"/>
            <charset val="134"/>
          </rPr>
          <t>cw05:</t>
        </r>
        <r>
          <rPr>
            <sz val="9"/>
            <rFont val="宋体"/>
            <charset val="134"/>
          </rPr>
          <t xml:space="preserve">
填写成本发票含税金额</t>
        </r>
      </text>
    </comment>
  </commentList>
</comments>
</file>

<file path=xl/sharedStrings.xml><?xml version="1.0" encoding="utf-8"?>
<sst xmlns="http://schemas.openxmlformats.org/spreadsheetml/2006/main" count="1500" uniqueCount="115">
  <si>
    <t xml:space="preserve">工程款支付证书 </t>
  </si>
  <si>
    <t>工程名称</t>
  </si>
  <si>
    <t>大埔县湖寮镇双坑至双髻山旅游产业公路新建工程施工</t>
  </si>
  <si>
    <t>建设单位</t>
  </si>
  <si>
    <t>大埔县湖寮镇人民政府</t>
  </si>
  <si>
    <t>ERP编号</t>
  </si>
  <si>
    <t>档案编号</t>
  </si>
  <si>
    <t>合同金额</t>
  </si>
  <si>
    <t>中标时间</t>
  </si>
  <si>
    <t>已提供工程资料</t>
  </si>
  <si>
    <t>保存地址</t>
  </si>
  <si>
    <t>责任单位</t>
  </si>
  <si>
    <t>第四大区广东省</t>
  </si>
  <si>
    <t>决算金额</t>
  </si>
  <si>
    <t>决算时间</t>
  </si>
  <si>
    <t>项目部印章</t>
  </si>
  <si>
    <t>施工人</t>
  </si>
  <si>
    <t>廖细梅</t>
  </si>
  <si>
    <t>区域责任人</t>
  </si>
  <si>
    <t>何昌宝</t>
  </si>
  <si>
    <t>省办负责人</t>
  </si>
  <si>
    <t>杨学良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</si>
  <si>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</si>
  <si>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</si>
  <si>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</si>
  <si>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</si>
  <si>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</si>
  <si>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</si>
  <si>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</si>
  <si>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</si>
  <si>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</si>
  <si>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</si>
  <si>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</si>
  <si>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</si>
  <si>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</si>
  <si>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</si>
  <si>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</si>
  <si>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</si>
  <si>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</si>
  <si>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</si>
  <si>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</si>
  <si>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</si>
  <si>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</si>
  <si>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</si>
  <si>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</si>
  <si>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</si>
  <si>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</si>
  <si>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</si>
  <si>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</si>
  <si>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中行庐江支行</t>
  </si>
  <si>
    <t>175202745165</t>
  </si>
  <si>
    <t>按进度款</t>
  </si>
  <si>
    <t>2019.5.9-7.9建造师占用费</t>
  </si>
  <si>
    <t>工行大埔支行</t>
  </si>
  <si>
    <t>2007001109024928826</t>
  </si>
  <si>
    <t>梅州市宏宝水泥有限公司</t>
  </si>
  <si>
    <t>平安银行深圳桂园支行</t>
  </si>
  <si>
    <t>11017411306009</t>
  </si>
  <si>
    <t>深圳市兴新源贸易有限公司</t>
  </si>
  <si>
    <t>剩余合同额（已全部扣完）</t>
  </si>
  <si>
    <t>2019.7.9-2020.1.9建造师占用费</t>
  </si>
  <si>
    <t>暂扣企税</t>
  </si>
  <si>
    <t>梅县客家村镇银行大埔县支行</t>
  </si>
  <si>
    <t>6683 0204 9605 9000 10</t>
  </si>
  <si>
    <t>中行梅州分行</t>
  </si>
  <si>
    <t>6509 5881 2532</t>
  </si>
  <si>
    <t>财务手续费</t>
  </si>
  <si>
    <t>梅州市宇安实业有限公司（供电安装）</t>
  </si>
  <si>
    <t>深圳市兴新源贸易有限公司（机械）</t>
  </si>
  <si>
    <t>4405 0172 7255 0000 0001</t>
  </si>
  <si>
    <t>大埔森鑫源建材有限公司（钢材）</t>
  </si>
  <si>
    <t>梅州市宏宝水泥有限公司（水泥）</t>
  </si>
  <si>
    <t>专户</t>
  </si>
  <si>
    <t>深圳农村商业银行</t>
  </si>
  <si>
    <t>0002 2360 9469</t>
  </si>
  <si>
    <t>深圳市佳信建筑劳务有限公司（劳务）</t>
  </si>
  <si>
    <t>退暂扣企税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</si>
  <si>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</si>
  <si>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</si>
  <si>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</si>
  <si>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</si>
  <si>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</si>
  <si>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</si>
  <si>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</si>
  <si>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</si>
  <si>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捌拾贰万叁仟柒佰柒拾贰元整</t>
  </si>
  <si>
    <t>管理费已扣完</t>
  </si>
  <si>
    <t>2020.1.10-2020.7.10 建造师占用费</t>
  </si>
  <si>
    <t xml:space="preserve"> 深圳农村商业银行股份有限公司</t>
  </si>
  <si>
    <t xml:space="preserve">000223609469   </t>
  </si>
  <si>
    <t>工商银行大埔支行</t>
  </si>
  <si>
    <t>（黄明清）农业银行深圳布吉支行</t>
  </si>
  <si>
    <t>6228 4801 2833 2917 276</t>
  </si>
  <si>
    <t>黄明清(河沙)</t>
  </si>
  <si>
    <t>（许春燕）建设银行广东潮洲湘桥区宏天支行</t>
  </si>
  <si>
    <t>6236 6832 5000 0086 230</t>
  </si>
  <si>
    <t>许春燕(河沙)</t>
  </si>
  <si>
    <t>沈文昌）中国银行广东梅州支行</t>
  </si>
  <si>
    <t>6013 8270 1600 3959 917</t>
  </si>
  <si>
    <t>沈文昌(河沙)</t>
  </si>
  <si>
    <t>梁艳）建行深圳布吉支行</t>
  </si>
  <si>
    <t>6217 0072 0008 2006 308 </t>
  </si>
  <si>
    <t>梁艳(河沙)</t>
  </si>
  <si>
    <t>工商银行和平路支行</t>
  </si>
  <si>
    <t>1302010719200144316</t>
  </si>
  <si>
    <t>2020.7.10-2020.12.10建造师占用费</t>
  </si>
  <si>
    <t>（民工专户）梅州客家村镇银行大埔县银行</t>
  </si>
  <si>
    <t>668302049605900010</t>
  </si>
  <si>
    <t>7.8.9月民工工资个人账户(详见附表)</t>
  </si>
  <si>
    <t>开具转账支票</t>
  </si>
  <si>
    <t>付民工工资7、8、9月工资（见附表）</t>
  </si>
  <si>
    <t>10.18质安巡查费用</t>
  </si>
  <si>
    <t>中行蜀山支行</t>
  </si>
  <si>
    <t>175257190682</t>
  </si>
  <si>
    <t>中标通知书、施工合同、施工合同补充协议、审计报告、竣工报告、结算书、现场确认单、工程签证单、图纸、竣工图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</si>
</sst>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/m/d;@"/>
    <numFmt numFmtId="177" formatCode="#,##0.00_ "/>
    <numFmt numFmtId="178" formatCode="yyyy&quot;年&quot;m&quot;月&quot;d&quot;日&quot;;@"/>
    <numFmt numFmtId="179" formatCode="0.0%"/>
    <numFmt numFmtId="180" formatCode="0.00_ "/>
    <numFmt numFmtId="181" formatCode="0.00_);[Red]\(0.00\)"/>
    <numFmt numFmtId="182" formatCode="_ * #,##0_ ;_ * \-#,##0_ ;_ * &quot;-&quot;??_ ;_ @_ "/>
    <numFmt numFmtId="183" formatCode="#,##0_ "/>
    <numFmt numFmtId="184" formatCode="[DBNum2][$RMB]General;[Red][DBNum2][$RMB]General"/>
  </numFmts>
  <fonts count="40">
    <font>
      <sz val="11"/>
      <name val="宋体"/>
      <charset val="134"/>
    </font>
    <font>
      <sz val="11"/>
      <color rgb="FFFF0000"/>
      <name val="宋体"/>
      <charset val="134"/>
    </font>
    <font>
      <b/>
      <sz val="18"/>
      <name val="宋体"/>
      <charset val="134"/>
    </font>
    <font>
      <b/>
      <sz val="11"/>
      <name val="宋体"/>
      <charset val="134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b/>
      <sz val="11"/>
      <name val="Arial"/>
      <charset val="134"/>
    </font>
    <font>
      <b/>
      <sz val="11"/>
      <color rgb="FFFF0000"/>
      <name val="宋体"/>
      <charset val="134"/>
    </font>
    <font>
      <sz val="9"/>
      <name val="宋体"/>
      <charset val="134"/>
    </font>
    <font>
      <sz val="9"/>
      <color rgb="FFFF0000"/>
      <name val="宋体"/>
      <charset val="134"/>
    </font>
    <font>
      <b/>
      <sz val="9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2"/>
      <name val="宋体"/>
      <charset val="134"/>
    </font>
    <font>
      <sz val="12"/>
      <color rgb="FFFF0000"/>
      <name val="宋体"/>
      <charset val="134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4" fillId="0" borderId="0">
      <protection locked="0"/>
    </xf>
    <xf numFmtId="44" fontId="4" fillId="0" borderId="0">
      <protection locked="0"/>
    </xf>
    <xf numFmtId="9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2" fontId="17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5" borderId="14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6" borderId="17" applyNumberFormat="0" applyAlignment="0" applyProtection="0">
      <alignment vertical="center"/>
    </xf>
    <xf numFmtId="0" fontId="27" fillId="7" borderId="18" applyNumberFormat="0" applyAlignment="0" applyProtection="0">
      <alignment vertical="center"/>
    </xf>
    <xf numFmtId="0" fontId="28" fillId="7" borderId="17" applyNumberFormat="0" applyAlignment="0" applyProtection="0">
      <alignment vertical="center"/>
    </xf>
    <xf numFmtId="0" fontId="29" fillId="8" borderId="19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9" fontId="4" fillId="0" borderId="0">
      <protection locked="0"/>
    </xf>
    <xf numFmtId="0" fontId="37" fillId="0" borderId="0">
      <protection locked="0"/>
    </xf>
  </cellStyleXfs>
  <cellXfs count="235">
    <xf numFmtId="0" fontId="0" fillId="0" borderId="0" xfId="0">
      <alignment vertical="center"/>
    </xf>
    <xf numFmtId="0" fontId="0" fillId="0" borderId="0" xfId="0" applyProtection="1">
      <alignment vertical="center"/>
    </xf>
    <xf numFmtId="0" fontId="0" fillId="2" borderId="0" xfId="50" applyFont="1" applyFill="1" applyBorder="1" applyAlignment="1" applyProtection="1">
      <alignment horizontal="center" vertical="center"/>
    </xf>
    <xf numFmtId="0" fontId="0" fillId="0" borderId="0" xfId="0" applyFont="1" applyProtection="1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176" fontId="0" fillId="2" borderId="0" xfId="50" applyNumberFormat="1" applyFont="1" applyFill="1" applyBorder="1" applyAlignment="1" applyProtection="1">
      <alignment horizontal="center" vertical="center"/>
    </xf>
    <xf numFmtId="177" fontId="0" fillId="2" borderId="0" xfId="50" applyNumberFormat="1" applyFont="1" applyFill="1" applyBorder="1" applyAlignment="1" applyProtection="1">
      <alignment horizontal="center" vertical="center"/>
    </xf>
    <xf numFmtId="0" fontId="0" fillId="0" borderId="0" xfId="0" applyFont="1">
      <alignment vertical="center"/>
    </xf>
    <xf numFmtId="0" fontId="2" fillId="2" borderId="1" xfId="50" applyFont="1" applyFill="1" applyBorder="1" applyAlignment="1" applyProtection="1">
      <alignment horizontal="center" vertical="center"/>
    </xf>
    <xf numFmtId="0" fontId="3" fillId="2" borderId="2" xfId="50" applyFont="1" applyFill="1" applyBorder="1" applyAlignment="1" applyProtection="1">
      <alignment horizontal="center" vertical="center" wrapText="1"/>
    </xf>
    <xf numFmtId="0" fontId="0" fillId="2" borderId="2" xfId="50" applyFont="1" applyFill="1" applyBorder="1" applyAlignment="1" applyProtection="1">
      <alignment horizontal="center" vertical="center" shrinkToFit="1"/>
    </xf>
    <xf numFmtId="0" fontId="3" fillId="2" borderId="2" xfId="50" applyFont="1" applyFill="1" applyBorder="1" applyAlignment="1" applyProtection="1">
      <alignment horizontal="center" vertical="center" shrinkToFit="1"/>
    </xf>
    <xf numFmtId="177" fontId="0" fillId="2" borderId="2" xfId="50" applyNumberFormat="1" applyFont="1" applyFill="1" applyBorder="1" applyAlignment="1" applyProtection="1">
      <alignment horizontal="center" vertical="center" wrapText="1"/>
    </xf>
    <xf numFmtId="177" fontId="3" fillId="2" borderId="2" xfId="50" applyNumberFormat="1" applyFont="1" applyFill="1" applyBorder="1" applyAlignment="1" applyProtection="1">
      <alignment horizontal="center" vertical="center" wrapText="1"/>
    </xf>
    <xf numFmtId="178" fontId="0" fillId="2" borderId="3" xfId="50" applyNumberFormat="1" applyFont="1" applyFill="1" applyBorder="1" applyAlignment="1" applyProtection="1">
      <alignment horizontal="center" vertical="center" wrapText="1"/>
    </xf>
    <xf numFmtId="177" fontId="0" fillId="2" borderId="2" xfId="50" applyNumberFormat="1" applyFont="1" applyFill="1" applyBorder="1" applyAlignment="1" applyProtection="1">
      <alignment horizontal="right" vertical="center" wrapText="1"/>
    </xf>
    <xf numFmtId="177" fontId="0" fillId="2" borderId="3" xfId="50" applyNumberFormat="1" applyFont="1" applyFill="1" applyBorder="1" applyAlignment="1" applyProtection="1">
      <alignment horizontal="center" vertical="center" wrapText="1"/>
    </xf>
    <xf numFmtId="0" fontId="3" fillId="3" borderId="4" xfId="50" applyFont="1" applyFill="1" applyBorder="1" applyAlignment="1" applyProtection="1">
      <alignment horizontal="center" vertical="center" wrapText="1"/>
    </xf>
    <xf numFmtId="0" fontId="3" fillId="3" borderId="5" xfId="50" applyFont="1" applyFill="1" applyBorder="1" applyAlignment="1" applyProtection="1">
      <alignment horizontal="center" vertical="center" wrapText="1"/>
    </xf>
    <xf numFmtId="0" fontId="3" fillId="3" borderId="3" xfId="50" applyFont="1" applyFill="1" applyBorder="1" applyAlignment="1" applyProtection="1">
      <alignment horizontal="center" vertical="center" wrapText="1"/>
    </xf>
    <xf numFmtId="0" fontId="3" fillId="3" borderId="2" xfId="50" applyFont="1" applyFill="1" applyBorder="1" applyAlignment="1" applyProtection="1">
      <alignment horizontal="center" vertical="center" wrapText="1"/>
    </xf>
    <xf numFmtId="0" fontId="3" fillId="2" borderId="4" xfId="50" applyFont="1" applyFill="1" applyBorder="1" applyAlignment="1" applyProtection="1">
      <alignment horizontal="center" vertical="center" wrapText="1"/>
    </xf>
    <xf numFmtId="0" fontId="3" fillId="2" borderId="5" xfId="50" applyFont="1" applyFill="1" applyBorder="1" applyAlignment="1" applyProtection="1">
      <alignment horizontal="center" vertical="center" wrapText="1"/>
    </xf>
    <xf numFmtId="0" fontId="3" fillId="2" borderId="3" xfId="50" applyFont="1" applyFill="1" applyBorder="1" applyAlignment="1" applyProtection="1">
      <alignment horizontal="center" vertical="center" wrapText="1"/>
    </xf>
    <xf numFmtId="176" fontId="3" fillId="2" borderId="2" xfId="50" applyNumberFormat="1" applyFont="1" applyFill="1" applyBorder="1" applyAlignment="1" applyProtection="1">
      <alignment horizontal="center" vertical="center" wrapText="1"/>
    </xf>
    <xf numFmtId="0" fontId="0" fillId="2" borderId="6" xfId="50" applyFont="1" applyFill="1" applyBorder="1" applyAlignment="1" applyProtection="1">
      <alignment horizontal="center" vertical="center" wrapText="1"/>
    </xf>
    <xf numFmtId="178" fontId="0" fillId="2" borderId="6" xfId="50" applyNumberFormat="1" applyFont="1" applyFill="1" applyBorder="1" applyAlignment="1" applyProtection="1">
      <alignment horizontal="left" vertical="center" shrinkToFit="1"/>
    </xf>
    <xf numFmtId="177" fontId="0" fillId="2" borderId="2" xfId="50" applyNumberFormat="1" applyFont="1" applyFill="1" applyBorder="1" applyAlignment="1" applyProtection="1">
      <alignment horizontal="right" vertical="center" shrinkToFit="1"/>
    </xf>
    <xf numFmtId="177" fontId="0" fillId="2" borderId="2" xfId="50" applyNumberFormat="1" applyFont="1" applyFill="1" applyBorder="1" applyAlignment="1" applyProtection="1">
      <alignment horizontal="center" vertical="center" wrapText="1" shrinkToFit="1"/>
    </xf>
    <xf numFmtId="49" fontId="0" fillId="2" borderId="2" xfId="50" applyNumberFormat="1" applyFont="1" applyFill="1" applyBorder="1" applyAlignment="1" applyProtection="1">
      <alignment horizontal="center" vertical="center" wrapText="1" shrinkToFit="1"/>
    </xf>
    <xf numFmtId="179" fontId="0" fillId="2" borderId="2" xfId="49" applyNumberFormat="1" applyFont="1" applyFill="1" applyBorder="1" applyAlignment="1" applyProtection="1">
      <alignment horizontal="center" vertical="center" wrapText="1"/>
    </xf>
    <xf numFmtId="0" fontId="0" fillId="2" borderId="7" xfId="50" applyFont="1" applyFill="1" applyBorder="1" applyAlignment="1" applyProtection="1">
      <alignment horizontal="center" vertical="center" wrapText="1"/>
    </xf>
    <xf numFmtId="178" fontId="0" fillId="2" borderId="2" xfId="50" applyNumberFormat="1" applyFont="1" applyFill="1" applyBorder="1" applyAlignment="1" applyProtection="1">
      <alignment horizontal="left" vertical="center" shrinkToFit="1"/>
    </xf>
    <xf numFmtId="43" fontId="4" fillId="0" borderId="2" xfId="1" applyFont="1" applyFill="1" applyBorder="1" applyAlignment="1" applyProtection="1">
      <alignment horizontal="center" vertical="center"/>
    </xf>
    <xf numFmtId="180" fontId="0" fillId="2" borderId="2" xfId="2" applyNumberFormat="1" applyFont="1" applyFill="1" applyBorder="1" applyAlignment="1" applyProtection="1">
      <alignment horizontal="center" vertical="center" wrapText="1"/>
    </xf>
    <xf numFmtId="0" fontId="0" fillId="2" borderId="8" xfId="50" applyFont="1" applyFill="1" applyBorder="1" applyAlignment="1" applyProtection="1">
      <alignment horizontal="center" vertical="center" wrapText="1"/>
    </xf>
    <xf numFmtId="0" fontId="0" fillId="2" borderId="2" xfId="50" applyFont="1" applyFill="1" applyBorder="1" applyAlignment="1" applyProtection="1">
      <alignment horizontal="center" vertical="center" wrapText="1"/>
    </xf>
    <xf numFmtId="177" fontId="0" fillId="2" borderId="2" xfId="50" applyNumberFormat="1" applyFont="1" applyFill="1" applyBorder="1" applyAlignment="1" applyProtection="1">
      <alignment horizontal="center" vertical="center" shrinkToFit="1"/>
    </xf>
    <xf numFmtId="177" fontId="0" fillId="2" borderId="2" xfId="50" applyNumberFormat="1" applyFont="1" applyFill="1" applyBorder="1" applyAlignment="1" applyProtection="1">
      <alignment vertical="center" shrinkToFit="1"/>
    </xf>
    <xf numFmtId="9" fontId="0" fillId="2" borderId="2" xfId="49" applyFont="1" applyFill="1" applyBorder="1" applyAlignment="1" applyProtection="1">
      <alignment horizontal="center" vertical="center" wrapText="1"/>
    </xf>
    <xf numFmtId="43" fontId="0" fillId="0" borderId="2" xfId="1" applyFont="1" applyFill="1" applyBorder="1" applyAlignment="1" applyProtection="1">
      <alignment horizontal="center" vertical="center"/>
    </xf>
    <xf numFmtId="9" fontId="0" fillId="2" borderId="2" xfId="49" applyNumberFormat="1" applyFont="1" applyFill="1" applyBorder="1" applyAlignment="1" applyProtection="1">
      <alignment horizontal="center" vertical="center" wrapText="1"/>
    </xf>
    <xf numFmtId="178" fontId="0" fillId="2" borderId="8" xfId="50" applyNumberFormat="1" applyFont="1" applyFill="1" applyBorder="1" applyAlignment="1" applyProtection="1">
      <alignment horizontal="left" vertical="center" shrinkToFit="1"/>
    </xf>
    <xf numFmtId="180" fontId="0" fillId="2" borderId="8" xfId="2" applyNumberFormat="1" applyFont="1" applyFill="1" applyBorder="1" applyAlignment="1" applyProtection="1">
      <alignment horizontal="center" vertical="center" wrapText="1"/>
    </xf>
    <xf numFmtId="177" fontId="0" fillId="2" borderId="8" xfId="50" applyNumberFormat="1" applyFont="1" applyFill="1" applyBorder="1" applyAlignment="1" applyProtection="1">
      <alignment vertical="center" wrapText="1" shrinkToFit="1"/>
    </xf>
    <xf numFmtId="9" fontId="0" fillId="2" borderId="8" xfId="49" applyFont="1" applyFill="1" applyBorder="1" applyAlignment="1" applyProtection="1">
      <alignment horizontal="center" vertical="center" wrapText="1"/>
    </xf>
    <xf numFmtId="177" fontId="0" fillId="2" borderId="8" xfId="50" applyNumberFormat="1" applyFont="1" applyFill="1" applyBorder="1" applyAlignment="1" applyProtection="1">
      <alignment horizontal="center" vertical="center" wrapText="1" shrinkToFit="1"/>
    </xf>
    <xf numFmtId="49" fontId="0" fillId="2" borderId="8" xfId="50" applyNumberFormat="1" applyFont="1" applyFill="1" applyBorder="1" applyAlignment="1" applyProtection="1">
      <alignment horizontal="center" vertical="center" wrapText="1" shrinkToFit="1"/>
    </xf>
    <xf numFmtId="178" fontId="0" fillId="2" borderId="7" xfId="50" applyNumberFormat="1" applyFont="1" applyFill="1" applyBorder="1" applyAlignment="1" applyProtection="1">
      <alignment horizontal="center" vertical="center" shrinkToFit="1"/>
    </xf>
    <xf numFmtId="177" fontId="0" fillId="2" borderId="2" xfId="50" applyNumberFormat="1" applyFont="1" applyFill="1" applyBorder="1" applyAlignment="1" applyProtection="1">
      <alignment vertical="center" wrapText="1" shrinkToFit="1"/>
    </xf>
    <xf numFmtId="178" fontId="0" fillId="2" borderId="8" xfId="50" applyNumberFormat="1" applyFont="1" applyFill="1" applyBorder="1" applyAlignment="1" applyProtection="1">
      <alignment horizontal="center" vertical="center" shrinkToFit="1"/>
    </xf>
    <xf numFmtId="0" fontId="0" fillId="0" borderId="2" xfId="0" applyFont="1" applyBorder="1" applyAlignment="1" applyProtection="1">
      <alignment horizontal="center" vertical="top" wrapText="1"/>
    </xf>
    <xf numFmtId="177" fontId="3" fillId="4" borderId="2" xfId="50" applyNumberFormat="1" applyFont="1" applyFill="1" applyBorder="1" applyAlignment="1" applyProtection="1">
      <alignment horizontal="center" vertical="center" wrapText="1" shrinkToFit="1"/>
    </xf>
    <xf numFmtId="49" fontId="3" fillId="4" borderId="2" xfId="50" applyNumberFormat="1" applyFont="1" applyFill="1" applyBorder="1" applyAlignment="1" applyProtection="1">
      <alignment horizontal="center" vertical="center" shrinkToFit="1"/>
    </xf>
    <xf numFmtId="0" fontId="1" fillId="2" borderId="8" xfId="50" applyFont="1" applyFill="1" applyBorder="1" applyAlignment="1" applyProtection="1">
      <alignment horizontal="center" vertical="center" wrapText="1"/>
    </xf>
    <xf numFmtId="178" fontId="1" fillId="2" borderId="8" xfId="50" applyNumberFormat="1" applyFont="1" applyFill="1" applyBorder="1" applyAlignment="1" applyProtection="1">
      <alignment horizontal="center" vertical="center" shrinkToFit="1"/>
    </xf>
    <xf numFmtId="43" fontId="1" fillId="0" borderId="2" xfId="1" applyFont="1" applyFill="1" applyBorder="1" applyAlignment="1" applyProtection="1">
      <alignment horizontal="center" vertical="center"/>
    </xf>
    <xf numFmtId="180" fontId="1" fillId="2" borderId="2" xfId="2" applyNumberFormat="1" applyFont="1" applyFill="1" applyBorder="1" applyAlignment="1" applyProtection="1">
      <alignment horizontal="center" vertical="center" wrapText="1"/>
    </xf>
    <xf numFmtId="0" fontId="1" fillId="0" borderId="2" xfId="0" applyFont="1" applyBorder="1" applyAlignment="1" applyProtection="1">
      <alignment horizontal="center" vertical="top" wrapText="1"/>
    </xf>
    <xf numFmtId="177" fontId="1" fillId="2" borderId="2" xfId="50" applyNumberFormat="1" applyFont="1" applyFill="1" applyBorder="1" applyAlignment="1" applyProtection="1">
      <alignment vertical="center" wrapText="1" shrinkToFit="1"/>
    </xf>
    <xf numFmtId="9" fontId="1" fillId="2" borderId="2" xfId="49" applyFont="1" applyFill="1" applyBorder="1" applyAlignment="1" applyProtection="1">
      <alignment horizontal="center" vertical="center" wrapText="1"/>
    </xf>
    <xf numFmtId="43" fontId="5" fillId="0" borderId="2" xfId="1" applyFont="1" applyFill="1" applyBorder="1" applyAlignment="1" applyProtection="1">
      <alignment horizontal="center" vertical="center"/>
    </xf>
    <xf numFmtId="180" fontId="3" fillId="2" borderId="2" xfId="50" applyNumberFormat="1" applyFont="1" applyFill="1" applyBorder="1" applyAlignment="1" applyProtection="1">
      <alignment horizontal="center" vertical="center" shrinkToFit="1"/>
    </xf>
    <xf numFmtId="177" fontId="6" fillId="2" borderId="2" xfId="50" applyNumberFormat="1" applyFont="1" applyFill="1" applyBorder="1" applyAlignment="1" applyProtection="1">
      <alignment horizontal="right" vertical="center" shrinkToFit="1"/>
    </xf>
    <xf numFmtId="177" fontId="3" fillId="2" borderId="4" xfId="50" applyNumberFormat="1" applyFont="1" applyFill="1" applyBorder="1" applyAlignment="1" applyProtection="1">
      <alignment horizontal="center" vertical="center" shrinkToFit="1"/>
    </xf>
    <xf numFmtId="177" fontId="3" fillId="2" borderId="5" xfId="50" applyNumberFormat="1" applyFont="1" applyFill="1" applyBorder="1" applyAlignment="1" applyProtection="1">
      <alignment horizontal="center" vertical="center" shrinkToFit="1"/>
    </xf>
    <xf numFmtId="0" fontId="3" fillId="2" borderId="9" xfId="50" applyFont="1" applyFill="1" applyBorder="1" applyAlignment="1" applyProtection="1">
      <alignment horizontal="center" vertical="center" wrapText="1"/>
    </xf>
    <xf numFmtId="181" fontId="3" fillId="2" borderId="4" xfId="50" applyNumberFormat="1" applyFont="1" applyFill="1" applyBorder="1" applyAlignment="1" applyProtection="1">
      <alignment horizontal="center" vertical="center" shrinkToFit="1"/>
    </xf>
    <xf numFmtId="181" fontId="3" fillId="2" borderId="5" xfId="50" applyNumberFormat="1" applyFont="1" applyFill="1" applyBorder="1" applyAlignment="1" applyProtection="1">
      <alignment horizontal="center" vertical="center" shrinkToFit="1"/>
    </xf>
    <xf numFmtId="0" fontId="3" fillId="2" borderId="10" xfId="50" applyFont="1" applyFill="1" applyBorder="1" applyAlignment="1" applyProtection="1">
      <alignment horizontal="center" vertical="center" wrapText="1"/>
    </xf>
    <xf numFmtId="0" fontId="0" fillId="2" borderId="0" xfId="0" applyFont="1" applyFill="1" applyProtection="1">
      <alignment vertical="center"/>
    </xf>
    <xf numFmtId="0" fontId="3" fillId="2" borderId="2" xfId="50" applyFont="1" applyFill="1" applyBorder="1" applyAlignment="1" applyProtection="1">
      <alignment horizontal="center" vertical="center"/>
    </xf>
    <xf numFmtId="0" fontId="0" fillId="2" borderId="2" xfId="50" applyNumberFormat="1" applyFont="1" applyFill="1" applyBorder="1" applyAlignment="1" applyProtection="1">
      <alignment horizontal="center" vertical="center" shrinkToFit="1"/>
    </xf>
    <xf numFmtId="177" fontId="3" fillId="3" borderId="4" xfId="50" applyNumberFormat="1" applyFont="1" applyFill="1" applyBorder="1" applyAlignment="1" applyProtection="1">
      <alignment horizontal="center" vertical="center" wrapText="1"/>
    </xf>
    <xf numFmtId="177" fontId="3" fillId="2" borderId="4" xfId="50" applyNumberFormat="1" applyFont="1" applyFill="1" applyBorder="1" applyAlignment="1" applyProtection="1">
      <alignment vertical="center" wrapText="1"/>
    </xf>
    <xf numFmtId="177" fontId="3" fillId="2" borderId="2" xfId="50" applyNumberFormat="1" applyFont="1" applyFill="1" applyBorder="1" applyAlignment="1" applyProtection="1">
      <alignment horizontal="center" vertical="center" shrinkToFit="1"/>
    </xf>
    <xf numFmtId="0" fontId="0" fillId="2" borderId="2" xfId="50" applyFont="1" applyFill="1" applyBorder="1" applyAlignment="1" applyProtection="1">
      <alignment horizontal="center" vertical="center"/>
    </xf>
    <xf numFmtId="10" fontId="0" fillId="0" borderId="2" xfId="0" applyNumberFormat="1" applyFont="1" applyBorder="1" applyProtection="1">
      <alignment vertical="center"/>
    </xf>
    <xf numFmtId="177" fontId="0" fillId="2" borderId="2" xfId="50" applyNumberFormat="1" applyFont="1" applyFill="1" applyBorder="1" applyAlignment="1" applyProtection="1">
      <alignment horizontal="left" vertical="center" wrapText="1" shrinkToFit="1"/>
    </xf>
    <xf numFmtId="0" fontId="0" fillId="2" borderId="2" xfId="50" applyFont="1" applyFill="1" applyBorder="1" applyAlignment="1" applyProtection="1">
      <alignment vertical="center"/>
    </xf>
    <xf numFmtId="177" fontId="0" fillId="2" borderId="2" xfId="50" applyNumberFormat="1" applyFont="1" applyFill="1" applyBorder="1" applyAlignment="1" applyProtection="1">
      <alignment horizontal="left" vertical="center" wrapText="1"/>
    </xf>
    <xf numFmtId="182" fontId="0" fillId="2" borderId="2" xfId="1" applyNumberFormat="1" applyFont="1" applyFill="1" applyBorder="1" applyAlignment="1" applyProtection="1">
      <alignment horizontal="center" vertical="center"/>
    </xf>
    <xf numFmtId="183" fontId="0" fillId="2" borderId="2" xfId="50" applyNumberFormat="1" applyFont="1" applyFill="1" applyBorder="1" applyAlignment="1" applyProtection="1">
      <alignment horizontal="right" vertical="center" shrinkToFit="1"/>
    </xf>
    <xf numFmtId="177" fontId="0" fillId="2" borderId="8" xfId="50" applyNumberFormat="1" applyFont="1" applyFill="1" applyBorder="1" applyAlignment="1" applyProtection="1">
      <alignment horizontal="right" vertical="center" shrinkToFit="1"/>
    </xf>
    <xf numFmtId="177" fontId="0" fillId="2" borderId="8" xfId="50" applyNumberFormat="1" applyFont="1" applyFill="1" applyBorder="1" applyAlignment="1" applyProtection="1">
      <alignment horizontal="center" vertical="center" wrapText="1"/>
    </xf>
    <xf numFmtId="10" fontId="0" fillId="0" borderId="8" xfId="0" applyNumberFormat="1" applyFont="1" applyBorder="1" applyProtection="1">
      <alignment vertical="center"/>
    </xf>
    <xf numFmtId="177" fontId="1" fillId="2" borderId="2" xfId="50" applyNumberFormat="1" applyFont="1" applyFill="1" applyBorder="1" applyAlignment="1" applyProtection="1">
      <alignment horizontal="right" vertical="center" shrinkToFit="1"/>
    </xf>
    <xf numFmtId="0" fontId="0" fillId="0" borderId="2" xfId="0" applyFont="1" applyBorder="1" applyAlignment="1" applyProtection="1">
      <alignment horizontal="center" vertical="center"/>
    </xf>
    <xf numFmtId="0" fontId="0" fillId="0" borderId="2" xfId="0" applyFont="1" applyBorder="1" applyProtection="1">
      <alignment vertical="center"/>
    </xf>
    <xf numFmtId="10" fontId="0" fillId="0" borderId="2" xfId="0" applyNumberFormat="1" applyFont="1" applyBorder="1" applyAlignment="1" applyProtection="1">
      <alignment horizontal="center" vertical="center"/>
    </xf>
    <xf numFmtId="177" fontId="0" fillId="2" borderId="6" xfId="50" applyNumberFormat="1" applyFont="1" applyFill="1" applyBorder="1" applyAlignment="1" applyProtection="1">
      <alignment horizontal="center" vertical="center" shrinkToFit="1"/>
    </xf>
    <xf numFmtId="177" fontId="0" fillId="2" borderId="8" xfId="50" applyNumberFormat="1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center" vertical="center" wrapText="1"/>
    </xf>
    <xf numFmtId="0" fontId="1" fillId="2" borderId="2" xfId="50" applyFont="1" applyFill="1" applyBorder="1" applyAlignment="1" applyProtection="1">
      <alignment horizontal="center" vertical="center"/>
    </xf>
    <xf numFmtId="10" fontId="1" fillId="0" borderId="2" xfId="0" applyNumberFormat="1" applyFont="1" applyBorder="1" applyAlignment="1" applyProtection="1">
      <alignment horizontal="center" vertical="center"/>
    </xf>
    <xf numFmtId="0" fontId="1" fillId="0" borderId="2" xfId="0" applyFont="1" applyBorder="1" applyAlignment="1" applyProtection="1">
      <alignment horizontal="center" vertical="center"/>
    </xf>
    <xf numFmtId="177" fontId="3" fillId="2" borderId="2" xfId="50" applyNumberFormat="1" applyFont="1" applyFill="1" applyBorder="1" applyAlignment="1" applyProtection="1">
      <alignment horizontal="right" vertical="center" shrinkToFit="1"/>
    </xf>
    <xf numFmtId="183" fontId="3" fillId="2" borderId="2" xfId="50" applyNumberFormat="1" applyFont="1" applyFill="1" applyBorder="1" applyAlignment="1" applyProtection="1">
      <alignment horizontal="right" vertical="center" wrapText="1" shrinkToFit="1"/>
    </xf>
    <xf numFmtId="0" fontId="3" fillId="2" borderId="11" xfId="50" applyFont="1" applyFill="1" applyBorder="1" applyAlignment="1" applyProtection="1">
      <alignment horizontal="center" vertical="center" wrapText="1"/>
    </xf>
    <xf numFmtId="0" fontId="3" fillId="2" borderId="12" xfId="50" applyFont="1" applyFill="1" applyBorder="1" applyAlignment="1" applyProtection="1">
      <alignment horizontal="center" vertical="center" wrapText="1"/>
    </xf>
    <xf numFmtId="177" fontId="7" fillId="2" borderId="4" xfId="50" applyNumberFormat="1" applyFont="1" applyFill="1" applyBorder="1" applyAlignment="1" applyProtection="1">
      <alignment horizontal="center" vertical="center" shrinkToFit="1"/>
    </xf>
    <xf numFmtId="177" fontId="7" fillId="2" borderId="5" xfId="50" applyNumberFormat="1" applyFont="1" applyFill="1" applyBorder="1" applyAlignment="1" applyProtection="1">
      <alignment horizontal="center" vertical="center" shrinkToFit="1"/>
    </xf>
    <xf numFmtId="0" fontId="3" fillId="2" borderId="1" xfId="50" applyFont="1" applyFill="1" applyBorder="1" applyAlignment="1" applyProtection="1">
      <alignment horizontal="center" vertical="center" wrapText="1"/>
    </xf>
    <xf numFmtId="0" fontId="3" fillId="2" borderId="13" xfId="50" applyFont="1" applyFill="1" applyBorder="1" applyAlignment="1" applyProtection="1">
      <alignment horizontal="center" vertical="center" wrapText="1"/>
    </xf>
    <xf numFmtId="184" fontId="7" fillId="2" borderId="4" xfId="50" applyNumberFormat="1" applyFont="1" applyFill="1" applyBorder="1" applyAlignment="1" applyProtection="1">
      <alignment horizontal="center" vertical="center" shrinkToFit="1"/>
    </xf>
    <xf numFmtId="184" fontId="7" fillId="2" borderId="5" xfId="50" applyNumberFormat="1" applyFont="1" applyFill="1" applyBorder="1" applyAlignment="1" applyProtection="1">
      <alignment horizontal="center" vertical="center" shrinkToFit="1"/>
    </xf>
    <xf numFmtId="49" fontId="0" fillId="2" borderId="2" xfId="50" applyNumberFormat="1" applyFont="1" applyFill="1" applyBorder="1" applyAlignment="1" applyProtection="1">
      <alignment horizontal="center" vertical="center"/>
    </xf>
    <xf numFmtId="0" fontId="0" fillId="2" borderId="5" xfId="50" applyFont="1" applyFill="1" applyBorder="1" applyAlignment="1" applyProtection="1">
      <alignment horizontal="center" vertical="center" wrapText="1"/>
    </xf>
    <xf numFmtId="0" fontId="0" fillId="2" borderId="3" xfId="50" applyFont="1" applyFill="1" applyBorder="1" applyAlignment="1" applyProtection="1">
      <alignment horizontal="center" vertical="center" wrapText="1"/>
    </xf>
    <xf numFmtId="177" fontId="3" fillId="3" borderId="5" xfId="50" applyNumberFormat="1" applyFont="1" applyFill="1" applyBorder="1" applyAlignment="1" applyProtection="1">
      <alignment horizontal="center" vertical="center" wrapText="1"/>
    </xf>
    <xf numFmtId="177" fontId="3" fillId="2" borderId="5" xfId="50" applyNumberFormat="1" applyFont="1" applyFill="1" applyBorder="1" applyAlignment="1" applyProtection="1">
      <alignment vertical="center" wrapText="1"/>
    </xf>
    <xf numFmtId="43" fontId="0" fillId="2" borderId="2" xfId="1" applyFont="1" applyFill="1" applyBorder="1" applyAlignment="1" applyProtection="1">
      <alignment vertical="center"/>
    </xf>
    <xf numFmtId="180" fontId="0" fillId="2" borderId="2" xfId="50" applyNumberFormat="1" applyFont="1" applyFill="1" applyBorder="1" applyAlignment="1" applyProtection="1">
      <alignment horizontal="center" vertical="center"/>
    </xf>
    <xf numFmtId="43" fontId="0" fillId="2" borderId="2" xfId="1" applyFont="1" applyFill="1" applyBorder="1" applyAlignment="1" applyProtection="1">
      <alignment horizontal="left" vertical="center" wrapText="1"/>
    </xf>
    <xf numFmtId="43" fontId="4" fillId="0" borderId="2" xfId="1" applyFont="1" applyBorder="1" applyAlignment="1" applyProtection="1">
      <alignment vertical="center"/>
    </xf>
    <xf numFmtId="43" fontId="0" fillId="0" borderId="2" xfId="1" applyFont="1" applyBorder="1" applyAlignment="1" applyProtection="1">
      <alignment vertical="center"/>
    </xf>
    <xf numFmtId="180" fontId="0" fillId="2" borderId="8" xfId="50" applyNumberFormat="1" applyFont="1" applyFill="1" applyBorder="1" applyAlignment="1" applyProtection="1">
      <alignment horizontal="center" vertical="center"/>
    </xf>
    <xf numFmtId="43" fontId="0" fillId="0" borderId="2" xfId="1" applyFont="1" applyBorder="1" applyAlignment="1" applyProtection="1">
      <alignment horizontal="center" vertical="center"/>
    </xf>
    <xf numFmtId="43" fontId="4" fillId="0" borderId="2" xfId="1" applyFont="1" applyBorder="1" applyAlignment="1" applyProtection="1">
      <alignment horizontal="center" vertical="center"/>
    </xf>
    <xf numFmtId="43" fontId="0" fillId="0" borderId="3" xfId="1" applyFont="1" applyBorder="1" applyAlignment="1" applyProtection="1">
      <alignment horizontal="center" vertical="center"/>
    </xf>
    <xf numFmtId="180" fontId="0" fillId="0" borderId="3" xfId="0" applyNumberFormat="1" applyFont="1" applyBorder="1" applyProtection="1">
      <alignment vertical="center"/>
    </xf>
    <xf numFmtId="177" fontId="1" fillId="2" borderId="2" xfId="50" applyNumberFormat="1" applyFont="1" applyFill="1" applyBorder="1" applyAlignment="1" applyProtection="1">
      <alignment horizontal="left" vertical="center" wrapText="1"/>
    </xf>
    <xf numFmtId="180" fontId="1" fillId="0" borderId="3" xfId="0" applyNumberFormat="1" applyFont="1" applyBorder="1" applyProtection="1">
      <alignment vertical="center"/>
    </xf>
    <xf numFmtId="180" fontId="1" fillId="2" borderId="8" xfId="50" applyNumberFormat="1" applyFont="1" applyFill="1" applyBorder="1" applyAlignment="1" applyProtection="1">
      <alignment horizontal="center" vertical="center"/>
    </xf>
    <xf numFmtId="180" fontId="1" fillId="2" borderId="8" xfId="50" applyNumberFormat="1" applyFont="1" applyFill="1" applyBorder="1" applyAlignment="1" applyProtection="1">
      <alignment horizontal="center" vertical="center" wrapText="1"/>
    </xf>
    <xf numFmtId="177" fontId="3" fillId="2" borderId="3" xfId="50" applyNumberFormat="1" applyFont="1" applyFill="1" applyBorder="1" applyAlignment="1" applyProtection="1">
      <alignment horizontal="right" vertical="center" shrinkToFit="1"/>
    </xf>
    <xf numFmtId="180" fontId="3" fillId="2" borderId="2" xfId="50" applyNumberFormat="1" applyFont="1" applyFill="1" applyBorder="1" applyAlignment="1" applyProtection="1">
      <alignment horizontal="center" vertical="center"/>
    </xf>
    <xf numFmtId="177" fontId="7" fillId="2" borderId="3" xfId="50" applyNumberFormat="1" applyFont="1" applyFill="1" applyBorder="1" applyAlignment="1" applyProtection="1">
      <alignment horizontal="center" vertical="center" shrinkToFit="1"/>
    </xf>
    <xf numFmtId="184" fontId="7" fillId="2" borderId="3" xfId="50" applyNumberFormat="1" applyFont="1" applyFill="1" applyBorder="1" applyAlignment="1" applyProtection="1">
      <alignment horizontal="center" vertical="center" shrinkToFit="1"/>
    </xf>
    <xf numFmtId="0" fontId="1" fillId="0" borderId="0" xfId="0" applyFont="1" applyProtection="1">
      <alignment vertical="center"/>
    </xf>
    <xf numFmtId="177" fontId="1" fillId="2" borderId="8" xfId="50" applyNumberFormat="1" applyFont="1" applyFill="1" applyBorder="1" applyAlignment="1" applyProtection="1">
      <alignment horizontal="center" vertical="center" wrapText="1" shrinkToFit="1"/>
    </xf>
    <xf numFmtId="0" fontId="1" fillId="0" borderId="8" xfId="0" applyNumberFormat="1" applyFont="1" applyFill="1" applyBorder="1" applyAlignment="1" applyProtection="1">
      <alignment horizontal="center" vertical="center"/>
    </xf>
    <xf numFmtId="177" fontId="1" fillId="2" borderId="8" xfId="50" applyNumberFormat="1" applyFont="1" applyFill="1" applyBorder="1" applyAlignment="1" applyProtection="1">
      <alignment vertical="center" wrapText="1" shrinkToFit="1"/>
    </xf>
    <xf numFmtId="9" fontId="1" fillId="2" borderId="8" xfId="49" applyFont="1" applyFill="1" applyBorder="1" applyAlignment="1" applyProtection="1">
      <alignment horizontal="center" vertical="center" wrapText="1"/>
    </xf>
    <xf numFmtId="177" fontId="1" fillId="2" borderId="8" xfId="50" applyNumberFormat="1" applyFont="1" applyFill="1" applyBorder="1" applyAlignment="1" applyProtection="1">
      <alignment horizontal="right" vertical="center" shrinkToFit="1"/>
    </xf>
    <xf numFmtId="177" fontId="1" fillId="2" borderId="8" xfId="50" applyNumberFormat="1" applyFont="1" applyFill="1" applyBorder="1" applyAlignment="1" applyProtection="1">
      <alignment horizontal="center" vertical="center" wrapText="1"/>
    </xf>
    <xf numFmtId="0" fontId="1" fillId="0" borderId="2" xfId="0" applyFont="1" applyBorder="1" applyProtection="1">
      <alignment vertical="center"/>
    </xf>
    <xf numFmtId="43" fontId="1" fillId="0" borderId="2" xfId="1" applyFont="1" applyBorder="1" applyAlignment="1" applyProtection="1">
      <alignment horizontal="center" vertical="center"/>
    </xf>
    <xf numFmtId="0" fontId="8" fillId="2" borderId="0" xfId="50" applyFont="1" applyFill="1" applyBorder="1" applyAlignment="1" applyProtection="1">
      <alignment horizontal="center" vertical="center"/>
    </xf>
    <xf numFmtId="0" fontId="9" fillId="2" borderId="0" xfId="50" applyFont="1" applyFill="1" applyBorder="1" applyAlignment="1" applyProtection="1">
      <alignment horizontal="center" vertical="center"/>
    </xf>
    <xf numFmtId="176" fontId="8" fillId="2" borderId="0" xfId="50" applyNumberFormat="1" applyFont="1" applyFill="1" applyBorder="1" applyAlignment="1" applyProtection="1">
      <alignment horizontal="center" vertical="center"/>
    </xf>
    <xf numFmtId="177" fontId="8" fillId="2" borderId="0" xfId="50" applyNumberFormat="1" applyFont="1" applyFill="1" applyBorder="1" applyAlignment="1" applyProtection="1">
      <alignment horizontal="center" vertical="center"/>
    </xf>
    <xf numFmtId="0" fontId="10" fillId="2" borderId="2" xfId="50" applyFont="1" applyFill="1" applyBorder="1" applyAlignment="1" applyProtection="1">
      <alignment horizontal="center" vertical="center" wrapText="1"/>
    </xf>
    <xf numFmtId="0" fontId="11" fillId="2" borderId="2" xfId="50" applyFont="1" applyFill="1" applyBorder="1" applyAlignment="1" applyProtection="1">
      <alignment horizontal="center" vertical="center" shrinkToFit="1"/>
    </xf>
    <xf numFmtId="0" fontId="12" fillId="2" borderId="2" xfId="50" applyFont="1" applyFill="1" applyBorder="1" applyAlignment="1" applyProtection="1">
      <alignment horizontal="center" vertical="center" shrinkToFit="1"/>
    </xf>
    <xf numFmtId="177" fontId="8" fillId="2" borderId="2" xfId="50" applyNumberFormat="1" applyFont="1" applyFill="1" applyBorder="1" applyAlignment="1" applyProtection="1">
      <alignment horizontal="center" vertical="center" wrapText="1"/>
    </xf>
    <xf numFmtId="177" fontId="10" fillId="2" borderId="2" xfId="50" applyNumberFormat="1" applyFont="1" applyFill="1" applyBorder="1" applyAlignment="1" applyProtection="1">
      <alignment horizontal="center" vertical="center" wrapText="1"/>
    </xf>
    <xf numFmtId="178" fontId="8" fillId="2" borderId="3" xfId="50" applyNumberFormat="1" applyFont="1" applyFill="1" applyBorder="1" applyAlignment="1" applyProtection="1">
      <alignment horizontal="center" vertical="center" wrapText="1"/>
    </xf>
    <xf numFmtId="177" fontId="8" fillId="2" borderId="2" xfId="50" applyNumberFormat="1" applyFont="1" applyFill="1" applyBorder="1" applyAlignment="1" applyProtection="1">
      <alignment horizontal="right" vertical="center" wrapText="1"/>
    </xf>
    <xf numFmtId="177" fontId="8" fillId="2" borderId="3" xfId="50" applyNumberFormat="1" applyFont="1" applyFill="1" applyBorder="1" applyAlignment="1" applyProtection="1">
      <alignment horizontal="center" vertical="center" wrapText="1"/>
    </xf>
    <xf numFmtId="0" fontId="10" fillId="3" borderId="4" xfId="50" applyFont="1" applyFill="1" applyBorder="1" applyAlignment="1" applyProtection="1">
      <alignment horizontal="center" vertical="center" wrapText="1"/>
    </xf>
    <xf numFmtId="0" fontId="10" fillId="3" borderId="5" xfId="50" applyFont="1" applyFill="1" applyBorder="1" applyAlignment="1" applyProtection="1">
      <alignment horizontal="center" vertical="center" wrapText="1"/>
    </xf>
    <xf numFmtId="0" fontId="10" fillId="3" borderId="3" xfId="50" applyFont="1" applyFill="1" applyBorder="1" applyAlignment="1" applyProtection="1">
      <alignment horizontal="center" vertical="center" wrapText="1"/>
    </xf>
    <xf numFmtId="0" fontId="10" fillId="3" borderId="2" xfId="50" applyFont="1" applyFill="1" applyBorder="1" applyAlignment="1" applyProtection="1">
      <alignment horizontal="center" vertical="center" wrapText="1"/>
    </xf>
    <xf numFmtId="0" fontId="10" fillId="2" borderId="4" xfId="50" applyFont="1" applyFill="1" applyBorder="1" applyAlignment="1" applyProtection="1">
      <alignment horizontal="center" vertical="center" wrapText="1"/>
    </xf>
    <xf numFmtId="0" fontId="10" fillId="2" borderId="5" xfId="50" applyFont="1" applyFill="1" applyBorder="1" applyAlignment="1" applyProtection="1">
      <alignment horizontal="center" vertical="center" wrapText="1"/>
    </xf>
    <xf numFmtId="0" fontId="10" fillId="2" borderId="3" xfId="50" applyFont="1" applyFill="1" applyBorder="1" applyAlignment="1" applyProtection="1">
      <alignment horizontal="center" vertical="center" wrapText="1"/>
    </xf>
    <xf numFmtId="176" fontId="10" fillId="2" borderId="2" xfId="50" applyNumberFormat="1" applyFont="1" applyFill="1" applyBorder="1" applyAlignment="1" applyProtection="1">
      <alignment horizontal="center" vertical="center" wrapText="1"/>
    </xf>
    <xf numFmtId="43" fontId="4" fillId="0" borderId="2" xfId="1" applyFont="1" applyFill="1" applyBorder="1" applyAlignment="1">
      <alignment horizontal="center" vertical="center"/>
      <protection locked="0"/>
    </xf>
    <xf numFmtId="43" fontId="0" fillId="0" borderId="2" xfId="1" applyFont="1" applyFill="1" applyBorder="1" applyAlignment="1">
      <alignment horizontal="center" vertical="center"/>
      <protection locked="0"/>
    </xf>
    <xf numFmtId="0" fontId="13" fillId="0" borderId="2" xfId="0" applyFont="1" applyBorder="1" applyAlignment="1">
      <alignment horizontal="center" vertical="top" wrapText="1"/>
    </xf>
    <xf numFmtId="177" fontId="10" fillId="4" borderId="2" xfId="50" applyNumberFormat="1" applyFont="1" applyFill="1" applyBorder="1" applyAlignment="1" applyProtection="1">
      <alignment horizontal="center" vertical="center" wrapText="1" shrinkToFit="1"/>
    </xf>
    <xf numFmtId="49" fontId="12" fillId="4" borderId="2" xfId="50" applyNumberFormat="1" applyFont="1" applyFill="1" applyBorder="1" applyAlignment="1" applyProtection="1">
      <alignment horizontal="center" vertical="center" shrinkToFit="1"/>
    </xf>
    <xf numFmtId="43" fontId="1" fillId="0" borderId="2" xfId="1" applyFont="1" applyFill="1" applyBorder="1" applyAlignment="1">
      <alignment horizontal="center" vertical="center"/>
      <protection locked="0"/>
    </xf>
    <xf numFmtId="0" fontId="14" fillId="0" borderId="2" xfId="0" applyFont="1" applyBorder="1" applyAlignment="1">
      <alignment horizontal="center" vertical="top" wrapText="1"/>
    </xf>
    <xf numFmtId="43" fontId="5" fillId="0" borderId="2" xfId="1" applyFont="1" applyFill="1" applyBorder="1" applyAlignment="1">
      <alignment horizontal="center" vertical="center"/>
      <protection locked="0"/>
    </xf>
    <xf numFmtId="177" fontId="15" fillId="2" borderId="4" xfId="50" applyNumberFormat="1" applyFont="1" applyFill="1" applyBorder="1" applyAlignment="1" applyProtection="1">
      <alignment horizontal="center" vertical="center" shrinkToFit="1"/>
    </xf>
    <xf numFmtId="177" fontId="15" fillId="2" borderId="5" xfId="50" applyNumberFormat="1" applyFont="1" applyFill="1" applyBorder="1" applyAlignment="1" applyProtection="1">
      <alignment horizontal="center" vertical="center" shrinkToFit="1"/>
    </xf>
    <xf numFmtId="0" fontId="15" fillId="2" borderId="9" xfId="50" applyFont="1" applyFill="1" applyBorder="1" applyAlignment="1" applyProtection="1">
      <alignment horizontal="center" vertical="center" wrapText="1"/>
    </xf>
    <xf numFmtId="181" fontId="15" fillId="2" borderId="4" xfId="50" applyNumberFormat="1" applyFont="1" applyFill="1" applyBorder="1" applyAlignment="1" applyProtection="1">
      <alignment horizontal="center" vertical="center" shrinkToFit="1"/>
    </xf>
    <xf numFmtId="181" fontId="15" fillId="2" borderId="5" xfId="50" applyNumberFormat="1" applyFont="1" applyFill="1" applyBorder="1" applyAlignment="1" applyProtection="1">
      <alignment horizontal="center" vertical="center" shrinkToFit="1"/>
    </xf>
    <xf numFmtId="0" fontId="15" fillId="2" borderId="10" xfId="50" applyFont="1" applyFill="1" applyBorder="1" applyAlignment="1" applyProtection="1">
      <alignment horizontal="center" vertical="center" wrapText="1"/>
    </xf>
    <xf numFmtId="0" fontId="0" fillId="2" borderId="0" xfId="0" applyFont="1" applyFill="1">
      <alignment vertical="center"/>
    </xf>
    <xf numFmtId="0" fontId="10" fillId="2" borderId="2" xfId="50" applyFont="1" applyFill="1" applyBorder="1" applyAlignment="1" applyProtection="1">
      <alignment horizontal="center" vertical="center"/>
    </xf>
    <xf numFmtId="0" fontId="8" fillId="2" borderId="2" xfId="50" applyNumberFormat="1" applyFont="1" applyFill="1" applyBorder="1" applyAlignment="1" applyProtection="1">
      <alignment horizontal="center" vertical="center" shrinkToFit="1"/>
    </xf>
    <xf numFmtId="0" fontId="8" fillId="2" borderId="2" xfId="50" applyFont="1" applyFill="1" applyBorder="1" applyAlignment="1" applyProtection="1">
      <alignment horizontal="center" vertical="center" wrapText="1"/>
    </xf>
    <xf numFmtId="177" fontId="10" fillId="3" borderId="4" xfId="50" applyNumberFormat="1" applyFont="1" applyFill="1" applyBorder="1" applyAlignment="1" applyProtection="1">
      <alignment horizontal="center" vertical="center" wrapText="1"/>
    </xf>
    <xf numFmtId="177" fontId="10" fillId="2" borderId="4" xfId="50" applyNumberFormat="1" applyFont="1" applyFill="1" applyBorder="1" applyAlignment="1" applyProtection="1">
      <alignment vertical="center" wrapText="1"/>
    </xf>
    <xf numFmtId="177" fontId="10" fillId="2" borderId="2" xfId="50" applyNumberFormat="1" applyFont="1" applyFill="1" applyBorder="1" applyAlignment="1" applyProtection="1">
      <alignment horizontal="center" vertical="center" shrinkToFit="1"/>
    </xf>
    <xf numFmtId="10" fontId="0" fillId="0" borderId="2" xfId="0" applyNumberFormat="1" applyFont="1" applyBorder="1">
      <alignment vertical="center"/>
    </xf>
    <xf numFmtId="10" fontId="0" fillId="0" borderId="8" xfId="0" applyNumberFormat="1" applyFont="1" applyBorder="1">
      <alignment vertical="center"/>
    </xf>
    <xf numFmtId="0" fontId="0" fillId="0" borderId="2" xfId="0" applyFont="1" applyBorder="1" applyAlignment="1">
      <alignment horizontal="center" vertical="center"/>
    </xf>
    <xf numFmtId="0" fontId="0" fillId="0" borderId="2" xfId="0" applyFont="1" applyBorder="1">
      <alignment vertical="center"/>
    </xf>
    <xf numFmtId="0" fontId="8" fillId="2" borderId="2" xfId="50" applyFont="1" applyFill="1" applyBorder="1" applyAlignment="1" applyProtection="1">
      <alignment horizontal="center" vertical="center"/>
    </xf>
    <xf numFmtId="10" fontId="0" fillId="0" borderId="2" xfId="0" applyNumberFormat="1" applyFont="1" applyBorder="1" applyAlignment="1">
      <alignment horizontal="center" vertical="center"/>
    </xf>
    <xf numFmtId="0" fontId="9" fillId="2" borderId="2" xfId="50" applyFont="1" applyFill="1" applyBorder="1" applyAlignment="1" applyProtection="1">
      <alignment horizontal="center" vertical="center"/>
    </xf>
    <xf numFmtId="10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5" fillId="2" borderId="11" xfId="50" applyFont="1" applyFill="1" applyBorder="1" applyAlignment="1" applyProtection="1">
      <alignment horizontal="center" vertical="center" wrapText="1"/>
    </xf>
    <xf numFmtId="0" fontId="15" fillId="2" borderId="12" xfId="50" applyFont="1" applyFill="1" applyBorder="1" applyAlignment="1" applyProtection="1">
      <alignment horizontal="center" vertical="center" wrapText="1"/>
    </xf>
    <xf numFmtId="177" fontId="16" fillId="2" borderId="4" xfId="50" applyNumberFormat="1" applyFont="1" applyFill="1" applyBorder="1" applyAlignment="1" applyProtection="1">
      <alignment horizontal="center" vertical="center" shrinkToFit="1"/>
    </xf>
    <xf numFmtId="177" fontId="16" fillId="2" borderId="5" xfId="50" applyNumberFormat="1" applyFont="1" applyFill="1" applyBorder="1" applyAlignment="1" applyProtection="1">
      <alignment horizontal="center" vertical="center" shrinkToFit="1"/>
    </xf>
    <xf numFmtId="0" fontId="15" fillId="2" borderId="1" xfId="50" applyFont="1" applyFill="1" applyBorder="1" applyAlignment="1" applyProtection="1">
      <alignment horizontal="center" vertical="center" wrapText="1"/>
    </xf>
    <xf numFmtId="0" fontId="15" fillId="2" borderId="13" xfId="50" applyFont="1" applyFill="1" applyBorder="1" applyAlignment="1" applyProtection="1">
      <alignment horizontal="center" vertical="center" wrapText="1"/>
    </xf>
    <xf numFmtId="184" fontId="16" fillId="2" borderId="4" xfId="50" applyNumberFormat="1" applyFont="1" applyFill="1" applyBorder="1" applyAlignment="1" applyProtection="1">
      <alignment horizontal="center" vertical="center" shrinkToFit="1"/>
    </xf>
    <xf numFmtId="184" fontId="16" fillId="2" borderId="5" xfId="50" applyNumberFormat="1" applyFont="1" applyFill="1" applyBorder="1" applyAlignment="1" applyProtection="1">
      <alignment horizontal="center" vertical="center" shrinkToFit="1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12" fillId="2" borderId="4" xfId="50" applyFont="1" applyFill="1" applyBorder="1" applyAlignment="1" applyProtection="1">
      <alignment horizontal="center" vertical="center" wrapText="1"/>
    </xf>
    <xf numFmtId="0" fontId="12" fillId="2" borderId="5" xfId="50" applyFont="1" applyFill="1" applyBorder="1" applyAlignment="1" applyProtection="1">
      <alignment horizontal="center" vertical="center" wrapText="1"/>
    </xf>
    <xf numFmtId="0" fontId="11" fillId="2" borderId="5" xfId="50" applyFont="1" applyFill="1" applyBorder="1" applyAlignment="1" applyProtection="1">
      <alignment horizontal="center" vertical="center" wrapText="1"/>
    </xf>
    <xf numFmtId="0" fontId="11" fillId="2" borderId="3" xfId="50" applyFont="1" applyFill="1" applyBorder="1" applyAlignment="1" applyProtection="1">
      <alignment horizontal="center" vertical="center" wrapText="1"/>
    </xf>
    <xf numFmtId="177" fontId="12" fillId="2" borderId="2" xfId="50" applyNumberFormat="1" applyFont="1" applyFill="1" applyBorder="1" applyAlignment="1" applyProtection="1">
      <alignment horizontal="center" vertical="center" wrapText="1"/>
    </xf>
    <xf numFmtId="177" fontId="11" fillId="2" borderId="2" xfId="50" applyNumberFormat="1" applyFont="1" applyFill="1" applyBorder="1" applyAlignment="1" applyProtection="1">
      <alignment horizontal="center" vertical="center" wrapText="1"/>
    </xf>
    <xf numFmtId="177" fontId="10" fillId="3" borderId="5" xfId="50" applyNumberFormat="1" applyFont="1" applyFill="1" applyBorder="1" applyAlignment="1" applyProtection="1">
      <alignment horizontal="center" vertical="center" wrapText="1"/>
    </xf>
    <xf numFmtId="0" fontId="12" fillId="2" borderId="2" xfId="50" applyFont="1" applyFill="1" applyBorder="1" applyAlignment="1" applyProtection="1">
      <alignment horizontal="center" vertical="center"/>
    </xf>
    <xf numFmtId="177" fontId="10" fillId="2" borderId="5" xfId="50" applyNumberFormat="1" applyFont="1" applyFill="1" applyBorder="1" applyAlignment="1" applyProtection="1">
      <alignment vertical="center" wrapText="1"/>
    </xf>
    <xf numFmtId="43" fontId="0" fillId="0" borderId="2" xfId="1" applyFont="1" applyBorder="1" applyAlignment="1">
      <alignment horizontal="center" vertical="center"/>
      <protection locked="0"/>
    </xf>
    <xf numFmtId="43" fontId="4" fillId="0" borderId="2" xfId="1" applyFont="1" applyBorder="1" applyAlignment="1">
      <alignment horizontal="center" vertical="center"/>
      <protection locked="0"/>
    </xf>
    <xf numFmtId="43" fontId="0" fillId="0" borderId="3" xfId="1" applyFont="1" applyBorder="1" applyAlignment="1">
      <alignment horizontal="center" vertical="center"/>
      <protection locked="0"/>
    </xf>
    <xf numFmtId="180" fontId="0" fillId="0" borderId="3" xfId="0" applyNumberFormat="1" applyFont="1" applyBorder="1">
      <alignment vertical="center"/>
    </xf>
    <xf numFmtId="180" fontId="1" fillId="0" borderId="3" xfId="0" applyNumberFormat="1" applyFont="1" applyBorder="1">
      <alignment vertical="center"/>
    </xf>
    <xf numFmtId="177" fontId="16" fillId="2" borderId="3" xfId="50" applyNumberFormat="1" applyFont="1" applyFill="1" applyBorder="1" applyAlignment="1" applyProtection="1">
      <alignment horizontal="center" vertical="center" shrinkToFit="1"/>
    </xf>
    <xf numFmtId="184" fontId="16" fillId="2" borderId="3" xfId="50" applyNumberFormat="1" applyFont="1" applyFill="1" applyBorder="1" applyAlignment="1" applyProtection="1">
      <alignment horizontal="center" vertical="center" shrinkToFit="1"/>
    </xf>
    <xf numFmtId="0" fontId="1" fillId="0" borderId="0" xfId="0" applyFont="1">
      <alignment vertical="center"/>
    </xf>
    <xf numFmtId="0" fontId="1" fillId="0" borderId="2" xfId="0" applyFont="1" applyBorder="1">
      <alignment vertical="center"/>
    </xf>
    <xf numFmtId="43" fontId="1" fillId="0" borderId="2" xfId="1" applyFont="1" applyBorder="1" applyAlignment="1">
      <alignment horizontal="center" vertical="center"/>
      <protection locked="0"/>
    </xf>
    <xf numFmtId="177" fontId="1" fillId="2" borderId="6" xfId="50" applyNumberFormat="1" applyFont="1" applyFill="1" applyBorder="1" applyAlignment="1" applyProtection="1">
      <alignment horizontal="center" vertical="center" shrinkToFit="1"/>
    </xf>
    <xf numFmtId="177" fontId="1" fillId="2" borderId="8" xfId="50" applyNumberFormat="1" applyFont="1" applyFill="1" applyBorder="1" applyAlignment="1" applyProtection="1">
      <alignment horizontal="center" vertical="center" shrinkToFit="1"/>
    </xf>
    <xf numFmtId="184" fontId="15" fillId="2" borderId="4" xfId="50" applyNumberFormat="1" applyFont="1" applyFill="1" applyBorder="1" applyAlignment="1" applyProtection="1">
      <alignment horizontal="center" vertical="center" shrinkToFit="1"/>
    </xf>
    <xf numFmtId="184" fontId="15" fillId="2" borderId="5" xfId="50" applyNumberFormat="1" applyFont="1" applyFill="1" applyBorder="1" applyAlignment="1" applyProtection="1">
      <alignment horizontal="center" vertical="center" shrinkToFit="1"/>
    </xf>
    <xf numFmtId="177" fontId="15" fillId="2" borderId="3" xfId="50" applyNumberFormat="1" applyFont="1" applyFill="1" applyBorder="1" applyAlignment="1" applyProtection="1">
      <alignment horizontal="center" vertical="center" shrinkToFit="1"/>
    </xf>
    <xf numFmtId="184" fontId="15" fillId="2" borderId="3" xfId="50" applyNumberFormat="1" applyFont="1" applyFill="1" applyBorder="1" applyAlignment="1" applyProtection="1">
      <alignment horizontal="center" vertical="center" shrinkToFit="1"/>
    </xf>
    <xf numFmtId="0" fontId="1" fillId="2" borderId="7" xfId="50" applyFont="1" applyFill="1" applyBorder="1" applyAlignment="1" applyProtection="1">
      <alignment horizontal="center" vertical="center" wrapText="1"/>
    </xf>
    <xf numFmtId="178" fontId="1" fillId="2" borderId="7" xfId="50" applyNumberFormat="1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center" vertical="center" wrapText="1" shrinkToFit="1"/>
    </xf>
    <xf numFmtId="49" fontId="1" fillId="2" borderId="2" xfId="50" applyNumberFormat="1" applyFont="1" applyFill="1" applyBorder="1" applyAlignment="1" applyProtection="1">
      <alignment horizontal="center" vertical="center" wrapText="1" shrinkToFit="1"/>
    </xf>
    <xf numFmtId="177" fontId="1" fillId="2" borderId="2" xfId="50" applyNumberFormat="1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vertical="center" shrinkToFit="1"/>
    </xf>
    <xf numFmtId="43" fontId="5" fillId="0" borderId="0" xfId="1" applyFont="1" applyFill="1" applyAlignment="1">
      <alignment horizontal="center" vertical="center"/>
      <protection locked="0"/>
    </xf>
    <xf numFmtId="180" fontId="4" fillId="0" borderId="3" xfId="0" applyNumberFormat="1" applyFont="1" applyBorder="1">
      <alignment vertical="center"/>
    </xf>
    <xf numFmtId="0" fontId="15" fillId="2" borderId="4" xfId="50" applyFont="1" applyFill="1" applyBorder="1" applyAlignment="1" applyProtection="1">
      <alignment horizontal="center" vertical="center" shrinkToFit="1"/>
    </xf>
    <xf numFmtId="0" fontId="15" fillId="2" borderId="5" xfId="50" applyFont="1" applyFill="1" applyBorder="1" applyAlignment="1" applyProtection="1">
      <alignment horizontal="center" vertical="center" shrinkToFit="1"/>
    </xf>
    <xf numFmtId="177" fontId="0" fillId="2" borderId="8" xfId="50" applyNumberFormat="1" applyFont="1" applyFill="1" applyBorder="1" applyAlignment="1" applyProtection="1">
      <alignment horizontal="left" vertical="center" wrapText="1"/>
    </xf>
    <xf numFmtId="180" fontId="4" fillId="0" borderId="2" xfId="0" applyNumberFormat="1" applyFont="1" applyBorder="1">
      <alignment vertical="center"/>
    </xf>
    <xf numFmtId="0" fontId="15" fillId="2" borderId="3" xfId="50" applyFont="1" applyFill="1" applyBorder="1" applyAlignment="1" applyProtection="1">
      <alignment horizontal="center" vertical="center" shrinkToFit="1"/>
    </xf>
    <xf numFmtId="177" fontId="0" fillId="2" borderId="2" xfId="50" applyNumberFormat="1" applyFont="1" applyFill="1" applyBorder="1" applyAlignment="1" applyProtection="1" quotePrefix="1">
      <alignment horizontal="center" vertical="center" wrapText="1" shrinkToFit="1"/>
    </xf>
    <xf numFmtId="49" fontId="0" fillId="2" borderId="2" xfId="50" applyNumberFormat="1" applyFont="1" applyFill="1" applyBorder="1" applyAlignment="1" applyProtection="1" quotePrefix="1">
      <alignment horizontal="center" vertical="center" wrapText="1" shrinkToFit="1"/>
    </xf>
    <xf numFmtId="49" fontId="0" fillId="2" borderId="8" xfId="50" applyNumberFormat="1" applyFont="1" applyFill="1" applyBorder="1" applyAlignment="1" applyProtection="1" quotePrefix="1">
      <alignment horizontal="center" vertical="center" wrapText="1" shrinkToFit="1"/>
    </xf>
    <xf numFmtId="0" fontId="1" fillId="0" borderId="8" xfId="0" applyNumberFormat="1" applyFont="1" applyFill="1" applyBorder="1" applyAlignment="1" applyProtection="1" quotePrefix="1">
      <alignment horizontal="center" vertical="center"/>
    </xf>
    <xf numFmtId="0" fontId="14" fillId="0" borderId="2" xfId="0" applyFont="1" applyBorder="1" applyAlignment="1" quotePrefix="1">
      <alignment horizontal="center" vertical="top" wrapText="1"/>
    </xf>
    <xf numFmtId="177" fontId="1" fillId="2" borderId="2" xfId="50" applyNumberFormat="1" applyFont="1" applyFill="1" applyBorder="1" applyAlignment="1" applyProtection="1" quotePrefix="1">
      <alignment horizontal="center" vertical="center" wrapText="1" shrinkToFit="1"/>
    </xf>
    <xf numFmtId="0" fontId="13" fillId="0" borderId="2" xfId="0" applyFont="1" applyBorder="1" applyAlignment="1" quotePrefix="1">
      <alignment horizontal="center" vertical="top" wrapText="1"/>
    </xf>
    <xf numFmtId="0" fontId="0" fillId="0" borderId="2" xfId="0" applyFont="1" applyBorder="1" applyAlignment="1" applyProtection="1" quotePrefix="1">
      <alignment horizontal="center" vertical="top" wrapText="1"/>
    </xf>
    <xf numFmtId="0" fontId="1" fillId="0" borderId="2" xfId="0" applyFont="1" applyBorder="1" applyAlignment="1" applyProtection="1" quotePrefix="1">
      <alignment horizontal="center" vertical="top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百分比 2 2" xfId="49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tyles" Target="styles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7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0.png"/><Relationship Id="rId2" Type="http://schemas.openxmlformats.org/officeDocument/2006/relationships/image" Target="../media/image9.png"/><Relationship Id="rId1" Type="http://schemas.openxmlformats.org/officeDocument/2006/relationships/image" Target="../media/image7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0.png"/><Relationship Id="rId2" Type="http://schemas.openxmlformats.org/officeDocument/2006/relationships/image" Target="../media/image9.png"/><Relationship Id="rId1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102235</xdr:colOff>
      <xdr:row>31</xdr:row>
      <xdr:rowOff>11430</xdr:rowOff>
    </xdr:from>
    <xdr:to>
      <xdr:col>6</xdr:col>
      <xdr:colOff>131445</xdr:colOff>
      <xdr:row>60</xdr:row>
      <xdr:rowOff>83820</xdr:rowOff>
    </xdr:to>
    <xdr:pic>
      <xdr:nvPicPr>
        <xdr:cNvPr id="2" name="图片 1" descr="S@$~8MHW8P7M@B246YB$N1O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1960" y="9248140"/>
          <a:ext cx="7844155" cy="5044440"/>
        </a:xfrm>
        <a:prstGeom prst="rect">
          <a:avLst/>
        </a:prstGeom>
      </xdr:spPr>
    </xdr:pic>
    <xdr:clientData/>
  </xdr:twoCellAnchor>
  <xdr:twoCellAnchor editAs="oneCell">
    <xdr:from>
      <xdr:col>6</xdr:col>
      <xdr:colOff>707390</xdr:colOff>
      <xdr:row>34</xdr:row>
      <xdr:rowOff>34925</xdr:rowOff>
    </xdr:from>
    <xdr:to>
      <xdr:col>17</xdr:col>
      <xdr:colOff>483870</xdr:colOff>
      <xdr:row>45</xdr:row>
      <xdr:rowOff>154305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862060" y="9785985"/>
          <a:ext cx="12411710" cy="20053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21</xdr:col>
      <xdr:colOff>59055</xdr:colOff>
      <xdr:row>13</xdr:row>
      <xdr:rowOff>19050</xdr:rowOff>
    </xdr:from>
    <xdr:to>
      <xdr:col>29</xdr:col>
      <xdr:colOff>182880</xdr:colOff>
      <xdr:row>41</xdr:row>
      <xdr:rowOff>82550</xdr:rowOff>
    </xdr:to>
    <xdr:pic>
      <xdr:nvPicPr>
        <xdr:cNvPr id="4" name="图片 3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5116790" y="4137660"/>
          <a:ext cx="5610225" cy="68961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21</xdr:col>
      <xdr:colOff>59055</xdr:colOff>
      <xdr:row>13</xdr:row>
      <xdr:rowOff>19050</xdr:rowOff>
    </xdr:from>
    <xdr:to>
      <xdr:col>29</xdr:col>
      <xdr:colOff>182880</xdr:colOff>
      <xdr:row>40</xdr:row>
      <xdr:rowOff>57150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337010" y="4137660"/>
          <a:ext cx="5610225" cy="6896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448310</xdr:colOff>
      <xdr:row>38</xdr:row>
      <xdr:rowOff>20320</xdr:rowOff>
    </xdr:from>
    <xdr:to>
      <xdr:col>5</xdr:col>
      <xdr:colOff>2111375</xdr:colOff>
      <xdr:row>79</xdr:row>
      <xdr:rowOff>27940</xdr:rowOff>
    </xdr:to>
    <xdr:pic>
      <xdr:nvPicPr>
        <xdr:cNvPr id="2" name="图片 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906270" y="10654030"/>
          <a:ext cx="6056630" cy="7037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34925</xdr:colOff>
      <xdr:row>34</xdr:row>
      <xdr:rowOff>103505</xdr:rowOff>
    </xdr:from>
    <xdr:to>
      <xdr:col>15</xdr:col>
      <xdr:colOff>1524000</xdr:colOff>
      <xdr:row>41</xdr:row>
      <xdr:rowOff>100965</xdr:rowOff>
    </xdr:to>
    <xdr:pic>
      <xdr:nvPicPr>
        <xdr:cNvPr id="3" name="图片 2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8621395" y="10051415"/>
          <a:ext cx="9142730" cy="119761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21</xdr:col>
      <xdr:colOff>59055</xdr:colOff>
      <xdr:row>13</xdr:row>
      <xdr:rowOff>19050</xdr:rowOff>
    </xdr:from>
    <xdr:to>
      <xdr:col>29</xdr:col>
      <xdr:colOff>182880</xdr:colOff>
      <xdr:row>38</xdr:row>
      <xdr:rowOff>76200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337010" y="4137660"/>
          <a:ext cx="5610225" cy="68961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744220</xdr:colOff>
      <xdr:row>43</xdr:row>
      <xdr:rowOff>88900</xdr:rowOff>
    </xdr:from>
    <xdr:to>
      <xdr:col>6</xdr:col>
      <xdr:colOff>149225</xdr:colOff>
      <xdr:row>70</xdr:row>
      <xdr:rowOff>81280</xdr:rowOff>
    </xdr:to>
    <xdr:pic>
      <xdr:nvPicPr>
        <xdr:cNvPr id="3" name="图片 2" descr="`JOJ`I[4872K8FNAF]M$~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83945" y="13256260"/>
          <a:ext cx="7134860" cy="4621530"/>
        </a:xfrm>
        <a:prstGeom prst="rect">
          <a:avLst/>
        </a:prstGeom>
      </xdr:spPr>
    </xdr:pic>
    <xdr:clientData/>
  </xdr:twoCellAnchor>
  <xdr:twoCellAnchor editAs="oneCell">
    <xdr:from>
      <xdr:col>6</xdr:col>
      <xdr:colOff>414655</xdr:colOff>
      <xdr:row>25</xdr:row>
      <xdr:rowOff>231775</xdr:rowOff>
    </xdr:from>
    <xdr:to>
      <xdr:col>11</xdr:col>
      <xdr:colOff>348615</xdr:colOff>
      <xdr:row>27</xdr:row>
      <xdr:rowOff>273050</xdr:rowOff>
    </xdr:to>
    <xdr:pic>
      <xdr:nvPicPr>
        <xdr:cNvPr id="2" name="图片 1"/>
        <xdr:cNvPicPr>
          <a:picLocks noChangeAspect="1"/>
        </xdr:cNvPicPr>
      </xdr:nvPicPr>
      <xdr:blipFill>
        <a:blip r:embed="rId2"/>
        <a:srcRect r="24945"/>
        <a:stretch>
          <a:fillRect/>
        </a:stretch>
      </xdr:blipFill>
      <xdr:spPr>
        <a:xfrm>
          <a:off x="8484235" y="7792085"/>
          <a:ext cx="3465195" cy="60007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414655</xdr:colOff>
      <xdr:row>25</xdr:row>
      <xdr:rowOff>231775</xdr:rowOff>
    </xdr:from>
    <xdr:to>
      <xdr:col>11</xdr:col>
      <xdr:colOff>348615</xdr:colOff>
      <xdr:row>27</xdr:row>
      <xdr:rowOff>273050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rcRect r="24945"/>
        <a:stretch>
          <a:fillRect/>
        </a:stretch>
      </xdr:blipFill>
      <xdr:spPr>
        <a:xfrm>
          <a:off x="8484235" y="7792085"/>
          <a:ext cx="3465195" cy="600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304800</xdr:colOff>
      <xdr:row>47</xdr:row>
      <xdr:rowOff>29210</xdr:rowOff>
    </xdr:from>
    <xdr:to>
      <xdr:col>9</xdr:col>
      <xdr:colOff>887730</xdr:colOff>
      <xdr:row>70</xdr:row>
      <xdr:rowOff>114935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44525" y="14498320"/>
          <a:ext cx="10239375" cy="402907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414655</xdr:colOff>
      <xdr:row>25</xdr:row>
      <xdr:rowOff>231775</xdr:rowOff>
    </xdr:from>
    <xdr:to>
      <xdr:col>11</xdr:col>
      <xdr:colOff>348615</xdr:colOff>
      <xdr:row>27</xdr:row>
      <xdr:rowOff>273050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rcRect r="24945"/>
        <a:stretch>
          <a:fillRect/>
        </a:stretch>
      </xdr:blipFill>
      <xdr:spPr>
        <a:xfrm>
          <a:off x="8484235" y="7792085"/>
          <a:ext cx="3465195" cy="600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459740</xdr:colOff>
      <xdr:row>33</xdr:row>
      <xdr:rowOff>208915</xdr:rowOff>
    </xdr:from>
    <xdr:to>
      <xdr:col>12</xdr:col>
      <xdr:colOff>1104900</xdr:colOff>
      <xdr:row>37</xdr:row>
      <xdr:rowOff>217805</xdr:rowOff>
    </xdr:to>
    <xdr:pic>
      <xdr:nvPicPr>
        <xdr:cNvPr id="3" name="图片 2" descr="BERP]8[T2HYZBDC9IS2(8BK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046210" y="10004425"/>
          <a:ext cx="4528185" cy="1482090"/>
        </a:xfrm>
        <a:prstGeom prst="rect">
          <a:avLst/>
        </a:prstGeom>
      </xdr:spPr>
    </xdr:pic>
    <xdr:clientData/>
  </xdr:twoCellAnchor>
  <xdr:twoCellAnchor editAs="oneCell">
    <xdr:from>
      <xdr:col>1</xdr:col>
      <xdr:colOff>545465</xdr:colOff>
      <xdr:row>50</xdr:row>
      <xdr:rowOff>52705</xdr:rowOff>
    </xdr:from>
    <xdr:to>
      <xdr:col>7</xdr:col>
      <xdr:colOff>155575</xdr:colOff>
      <xdr:row>78</xdr:row>
      <xdr:rowOff>141605</xdr:rowOff>
    </xdr:to>
    <xdr:pic>
      <xdr:nvPicPr>
        <xdr:cNvPr id="4" name="图片 3" descr="H]9I$HO9Y3XF$M6{~K825`2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885190" y="15721965"/>
          <a:ext cx="7856855" cy="48895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414655</xdr:colOff>
      <xdr:row>25</xdr:row>
      <xdr:rowOff>231775</xdr:rowOff>
    </xdr:from>
    <xdr:to>
      <xdr:col>10</xdr:col>
      <xdr:colOff>570230</xdr:colOff>
      <xdr:row>27</xdr:row>
      <xdr:rowOff>273050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rcRect r="24945"/>
        <a:stretch>
          <a:fillRect/>
        </a:stretch>
      </xdr:blipFill>
      <xdr:spPr>
        <a:xfrm>
          <a:off x="6240780" y="7792085"/>
          <a:ext cx="3465195" cy="600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104775</xdr:colOff>
      <xdr:row>31</xdr:row>
      <xdr:rowOff>208915</xdr:rowOff>
    </xdr:from>
    <xdr:to>
      <xdr:col>10</xdr:col>
      <xdr:colOff>427355</xdr:colOff>
      <xdr:row>36</xdr:row>
      <xdr:rowOff>103505</xdr:rowOff>
    </xdr:to>
    <xdr:pic>
      <xdr:nvPicPr>
        <xdr:cNvPr id="3" name="图片 2" descr="BERP]8[T2HYZBDC9IS2(8BK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034915" y="9445625"/>
          <a:ext cx="4528185" cy="1482090"/>
        </a:xfrm>
        <a:prstGeom prst="rect">
          <a:avLst/>
        </a:prstGeom>
      </xdr:spPr>
    </xdr:pic>
    <xdr:clientData/>
  </xdr:twoCellAnchor>
  <xdr:twoCellAnchor editAs="oneCell">
    <xdr:from>
      <xdr:col>1</xdr:col>
      <xdr:colOff>545465</xdr:colOff>
      <xdr:row>52</xdr:row>
      <xdr:rowOff>52705</xdr:rowOff>
    </xdr:from>
    <xdr:to>
      <xdr:col>9</xdr:col>
      <xdr:colOff>499745</xdr:colOff>
      <xdr:row>80</xdr:row>
      <xdr:rowOff>141605</xdr:rowOff>
    </xdr:to>
    <xdr:pic>
      <xdr:nvPicPr>
        <xdr:cNvPr id="4" name="图片 3" descr="H]9I$HO9Y3XF$M6{~K825`2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885190" y="16623665"/>
          <a:ext cx="7856855" cy="4889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3.xml"/><Relationship Id="rId1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comments" Target="../comments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4.xml"/><Relationship Id="rId1" Type="http://schemas.openxmlformats.org/officeDocument/2006/relationships/comments" Target="../comments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5.xml"/><Relationship Id="rId1" Type="http://schemas.openxmlformats.org/officeDocument/2006/relationships/comments" Target="../comments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6.xml"/><Relationship Id="rId1" Type="http://schemas.openxmlformats.org/officeDocument/2006/relationships/comments" Target="../comments8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7.xml"/><Relationship Id="rId1" Type="http://schemas.openxmlformats.org/officeDocument/2006/relationships/comments" Target="../comments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XFD30"/>
  <sheetViews>
    <sheetView zoomScale="85" zoomScaleNormal="85" topLeftCell="G16" workbookViewId="0">
      <selection activeCell="M37" sqref="M37"/>
    </sheetView>
  </sheetViews>
  <sheetFormatPr defaultColWidth="9" defaultRowHeight="13.5"/>
  <cols>
    <col min="1" max="1" width="3.21666666666667" style="138" customWidth="1"/>
    <col min="2" max="2" width="14.675" style="140" customWidth="1"/>
    <col min="3" max="3" width="19.1" style="138" customWidth="1"/>
    <col min="4" max="4" width="14.2833333333333" style="138" customWidth="1"/>
    <col min="5" max="5" width="27.4" style="141" customWidth="1"/>
    <col min="6" max="6" width="27.1" style="141" customWidth="1"/>
    <col min="7" max="7" width="17.4416666666667" style="141" customWidth="1"/>
    <col min="8" max="8" width="4.89166666666667" style="138" customWidth="1"/>
    <col min="9" max="9" width="12.0666666666667" style="141" customWidth="1"/>
    <col min="10" max="10" width="11.725" style="141" customWidth="1"/>
    <col min="11" max="11" width="9.33333333333333" style="138" customWidth="1"/>
    <col min="12" max="12" width="11.4" style="141" customWidth="1"/>
    <col min="13" max="13" width="30.2666666666667" style="138" customWidth="1"/>
    <col min="14" max="14" width="10.1083333333333" style="138" customWidth="1"/>
    <col min="15" max="15" width="9.10833333333333" style="138" customWidth="1"/>
    <col min="16" max="16" width="34.675" style="138" customWidth="1"/>
    <col min="17" max="17" width="14.8" style="138" customWidth="1"/>
    <col min="18" max="18" width="17.1916666666667" style="138" customWidth="1"/>
    <col min="19" max="19" width="14.375" style="141" customWidth="1"/>
    <col min="20" max="20" width="15.4416666666667" style="138" customWidth="1"/>
    <col min="21" max="16361" width="9" style="138" customWidth="1"/>
  </cols>
  <sheetData>
    <row r="1" ht="24.9" customHeight="1" spans="1:19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</row>
    <row r="2" ht="27.9" customHeight="1" spans="1:20">
      <c r="A2" s="142" t="s">
        <v>1</v>
      </c>
      <c r="B2" s="142"/>
      <c r="C2" s="143" t="s">
        <v>2</v>
      </c>
      <c r="D2" s="143"/>
      <c r="E2" s="143"/>
      <c r="F2" s="143"/>
      <c r="G2" s="143"/>
      <c r="H2" s="144" t="s">
        <v>3</v>
      </c>
      <c r="I2" s="144"/>
      <c r="J2" s="143" t="s">
        <v>4</v>
      </c>
      <c r="K2" s="143"/>
      <c r="L2" s="143"/>
      <c r="M2" s="143"/>
      <c r="N2" s="173" t="s">
        <v>5</v>
      </c>
      <c r="O2" s="173"/>
      <c r="P2" s="174">
        <v>11281</v>
      </c>
      <c r="Q2" s="178" t="s">
        <v>6</v>
      </c>
      <c r="R2" s="178"/>
      <c r="S2" s="196"/>
      <c r="T2" s="196"/>
    </row>
    <row r="3" ht="27.9" customHeight="1" spans="1:20">
      <c r="A3" s="142" t="s">
        <v>7</v>
      </c>
      <c r="B3" s="142"/>
      <c r="C3" s="145">
        <v>17098941</v>
      </c>
      <c r="D3" s="145"/>
      <c r="E3" s="145"/>
      <c r="F3" s="146" t="s">
        <v>8</v>
      </c>
      <c r="G3" s="147">
        <v>43594</v>
      </c>
      <c r="H3" s="142" t="s">
        <v>9</v>
      </c>
      <c r="I3" s="142"/>
      <c r="J3" s="175"/>
      <c r="K3" s="175"/>
      <c r="L3" s="175"/>
      <c r="M3" s="175"/>
      <c r="N3" s="142" t="s">
        <v>10</v>
      </c>
      <c r="O3" s="142"/>
      <c r="P3" s="175"/>
      <c r="Q3" s="197" t="s">
        <v>11</v>
      </c>
      <c r="R3" s="198"/>
      <c r="S3" s="199" t="s">
        <v>12</v>
      </c>
      <c r="T3" s="200"/>
    </row>
    <row r="4" ht="27.9" customHeight="1" spans="1:20">
      <c r="A4" s="142" t="s">
        <v>13</v>
      </c>
      <c r="B4" s="142"/>
      <c r="C4" s="148"/>
      <c r="D4" s="148"/>
      <c r="E4" s="148"/>
      <c r="F4" s="146" t="s">
        <v>14</v>
      </c>
      <c r="G4" s="149"/>
      <c r="H4" s="142" t="s">
        <v>15</v>
      </c>
      <c r="I4" s="142"/>
      <c r="J4" s="175"/>
      <c r="K4" s="175"/>
      <c r="L4" s="175"/>
      <c r="M4" s="175"/>
      <c r="N4" s="142" t="s">
        <v>16</v>
      </c>
      <c r="O4" s="142"/>
      <c r="P4" s="145" t="s">
        <v>17</v>
      </c>
      <c r="Q4" s="146" t="s">
        <v>18</v>
      </c>
      <c r="R4" s="145" t="s">
        <v>19</v>
      </c>
      <c r="S4" s="201" t="s">
        <v>20</v>
      </c>
      <c r="T4" s="202" t="s">
        <v>21</v>
      </c>
    </row>
    <row r="5" ht="27.9" customHeight="1" spans="1:20">
      <c r="A5" s="142" t="s">
        <v>22</v>
      </c>
      <c r="B5" s="150" t="s">
        <v>23</v>
      </c>
      <c r="C5" s="151"/>
      <c r="D5" s="151"/>
      <c r="E5" s="151"/>
      <c r="F5" s="152"/>
      <c r="G5" s="153" t="s">
        <v>24</v>
      </c>
      <c r="H5" s="150" t="s">
        <v>23</v>
      </c>
      <c r="I5" s="151"/>
      <c r="J5" s="152"/>
      <c r="K5" s="153" t="s">
        <v>25</v>
      </c>
      <c r="L5" s="150" t="s">
        <v>26</v>
      </c>
      <c r="M5" s="152"/>
      <c r="N5" s="150" t="s">
        <v>27</v>
      </c>
      <c r="O5" s="152"/>
      <c r="P5" s="176" t="s">
        <v>28</v>
      </c>
      <c r="Q5" s="203"/>
      <c r="R5" s="203"/>
      <c r="S5" s="201" t="s">
        <v>29</v>
      </c>
      <c r="T5" s="204" t="s">
        <v>30</v>
      </c>
    </row>
    <row r="6" ht="27.9" customHeight="1" spans="1:20">
      <c r="A6" s="142"/>
      <c r="B6" s="154" t="s">
        <v>31</v>
      </c>
      <c r="C6" s="155"/>
      <c r="D6" s="155"/>
      <c r="E6" s="155"/>
      <c r="F6" s="156"/>
      <c r="G6" s="142"/>
      <c r="H6" s="154" t="s">
        <v>32</v>
      </c>
      <c r="I6" s="155"/>
      <c r="J6" s="156"/>
      <c r="K6" s="142" t="s">
        <v>33</v>
      </c>
      <c r="L6" s="154" t="s">
        <v>34</v>
      </c>
      <c r="M6" s="156"/>
      <c r="N6" s="154" t="s">
        <v>35</v>
      </c>
      <c r="O6" s="156"/>
      <c r="P6" s="177" t="s">
        <v>36</v>
      </c>
      <c r="Q6" s="205"/>
      <c r="R6" s="205"/>
      <c r="S6" s="201"/>
      <c r="T6" s="204"/>
    </row>
    <row r="7" ht="27.9" customHeight="1" spans="1:20">
      <c r="A7" s="142"/>
      <c r="B7" s="157" t="s">
        <v>37</v>
      </c>
      <c r="C7" s="142" t="s">
        <v>38</v>
      </c>
      <c r="D7" s="142" t="s">
        <v>39</v>
      </c>
      <c r="E7" s="146" t="s">
        <v>40</v>
      </c>
      <c r="F7" s="146" t="s">
        <v>41</v>
      </c>
      <c r="G7" s="157" t="s">
        <v>42</v>
      </c>
      <c r="H7" s="142" t="s">
        <v>43</v>
      </c>
      <c r="I7" s="146" t="s">
        <v>44</v>
      </c>
      <c r="J7" s="146" t="s">
        <v>45</v>
      </c>
      <c r="K7" s="178" t="s">
        <v>44</v>
      </c>
      <c r="L7" s="146" t="s">
        <v>44</v>
      </c>
      <c r="M7" s="142" t="s">
        <v>45</v>
      </c>
      <c r="N7" s="142" t="s">
        <v>44</v>
      </c>
      <c r="O7" s="142" t="s">
        <v>45</v>
      </c>
      <c r="P7" s="146" t="s">
        <v>46</v>
      </c>
      <c r="Q7" s="146" t="s">
        <v>47</v>
      </c>
      <c r="R7" s="146" t="s">
        <v>48</v>
      </c>
      <c r="S7" s="201"/>
      <c r="T7" s="204"/>
    </row>
    <row r="8" ht="22" customHeight="1" spans="1:20">
      <c r="A8" s="25">
        <v>1</v>
      </c>
      <c r="B8" s="26">
        <v>43682</v>
      </c>
      <c r="C8" s="27">
        <v>2564841.15</v>
      </c>
      <c r="D8" s="27"/>
      <c r="E8" s="28" t="s">
        <v>49</v>
      </c>
      <c r="F8" s="29" t="s">
        <v>50</v>
      </c>
      <c r="G8" s="27"/>
      <c r="H8" s="30">
        <v>0.02</v>
      </c>
      <c r="I8" s="27">
        <f>C8*H8</f>
        <v>51296.823</v>
      </c>
      <c r="J8" s="28" t="s">
        <v>51</v>
      </c>
      <c r="K8" s="76">
        <f>47062+1412</f>
        <v>48474</v>
      </c>
      <c r="L8" s="27">
        <f>1500*2</f>
        <v>3000</v>
      </c>
      <c r="M8" s="12" t="s">
        <v>52</v>
      </c>
      <c r="N8" s="27"/>
      <c r="O8" s="12"/>
      <c r="P8" s="179"/>
      <c r="Q8" s="13"/>
      <c r="R8" s="111"/>
      <c r="S8" s="111"/>
      <c r="T8" s="76"/>
    </row>
    <row r="9" ht="22" customHeight="1" spans="1:20">
      <c r="A9" s="31"/>
      <c r="B9" s="32">
        <v>43683</v>
      </c>
      <c r="C9" s="158"/>
      <c r="D9" s="34"/>
      <c r="E9" s="28" t="s">
        <v>53</v>
      </c>
      <c r="F9" s="235" t="s">
        <v>54</v>
      </c>
      <c r="G9" s="27"/>
      <c r="H9" s="30"/>
      <c r="I9" s="27"/>
      <c r="J9" s="78"/>
      <c r="K9" s="79"/>
      <c r="L9" s="38"/>
      <c r="M9" s="12"/>
      <c r="N9" s="38"/>
      <c r="O9" s="12"/>
      <c r="P9" s="80" t="s">
        <v>55</v>
      </c>
      <c r="Q9" s="15">
        <v>700000</v>
      </c>
      <c r="R9" s="27">
        <v>700000</v>
      </c>
      <c r="S9" s="27">
        <v>700000</v>
      </c>
      <c r="T9" s="76"/>
    </row>
    <row r="10" ht="22" customHeight="1" spans="1:20">
      <c r="A10" s="35"/>
      <c r="B10" s="32">
        <v>43683</v>
      </c>
      <c r="C10" s="158"/>
      <c r="D10" s="34"/>
      <c r="E10" s="28" t="s">
        <v>56</v>
      </c>
      <c r="F10" s="235" t="s">
        <v>57</v>
      </c>
      <c r="G10" s="27"/>
      <c r="H10" s="30"/>
      <c r="I10" s="27"/>
      <c r="J10" s="78"/>
      <c r="K10" s="81"/>
      <c r="L10" s="27"/>
      <c r="M10" s="12"/>
      <c r="N10" s="82"/>
      <c r="O10" s="12"/>
      <c r="P10" s="80" t="s">
        <v>58</v>
      </c>
      <c r="Q10" s="15">
        <v>1717552</v>
      </c>
      <c r="R10" s="27">
        <v>1190000</v>
      </c>
      <c r="S10" s="27">
        <v>1190000</v>
      </c>
      <c r="T10" s="112"/>
    </row>
    <row r="11" ht="22" customHeight="1" spans="1:20">
      <c r="A11" s="36">
        <v>2</v>
      </c>
      <c r="B11" s="32">
        <v>43717</v>
      </c>
      <c r="C11" s="158"/>
      <c r="D11" s="34"/>
      <c r="E11" s="37" t="s">
        <v>53</v>
      </c>
      <c r="F11" s="235" t="s">
        <v>54</v>
      </c>
      <c r="G11" s="38"/>
      <c r="H11" s="39"/>
      <c r="I11" s="27"/>
      <c r="J11" s="27"/>
      <c r="K11" s="27"/>
      <c r="L11" s="27"/>
      <c r="M11" s="12"/>
      <c r="N11" s="27"/>
      <c r="O11" s="12"/>
      <c r="P11" s="179" t="s">
        <v>55</v>
      </c>
      <c r="Q11" s="15">
        <v>551100</v>
      </c>
      <c r="R11" s="113">
        <v>551100</v>
      </c>
      <c r="S11" s="114">
        <v>551100</v>
      </c>
      <c r="T11" s="112"/>
    </row>
    <row r="12" s="138" customFormat="1" ht="22" customHeight="1" spans="1:16384">
      <c r="A12" s="25">
        <v>3</v>
      </c>
      <c r="B12" s="32">
        <v>43850</v>
      </c>
      <c r="C12" s="159">
        <v>3665176</v>
      </c>
      <c r="D12" s="34"/>
      <c r="E12" s="28" t="s">
        <v>49</v>
      </c>
      <c r="F12" s="29" t="s">
        <v>50</v>
      </c>
      <c r="G12" s="38"/>
      <c r="H12" s="41">
        <v>0.02</v>
      </c>
      <c r="I12" s="27">
        <f>C3*H12-I8</f>
        <v>290681.997</v>
      </c>
      <c r="J12" s="27" t="s">
        <v>59</v>
      </c>
      <c r="K12" s="27">
        <f>91630+2522</f>
        <v>94152</v>
      </c>
      <c r="L12" s="27">
        <f>1500*6</f>
        <v>9000</v>
      </c>
      <c r="M12" s="12" t="s">
        <v>60</v>
      </c>
      <c r="N12" s="27">
        <v>931817</v>
      </c>
      <c r="O12" s="12" t="s">
        <v>61</v>
      </c>
      <c r="P12" s="179"/>
      <c r="Q12" s="12"/>
      <c r="R12" s="80"/>
      <c r="S12" s="115"/>
      <c r="T12" s="112"/>
      <c r="XEO12" s="7"/>
      <c r="XEP12" s="7"/>
      <c r="XEQ12" s="7"/>
      <c r="XER12" s="7"/>
      <c r="XES12" s="7"/>
      <c r="XET12" s="7"/>
      <c r="XEU12" s="7"/>
      <c r="XEV12" s="7"/>
      <c r="XEW12" s="7"/>
      <c r="XEX12" s="7"/>
      <c r="XEY12" s="7"/>
      <c r="XEZ12" s="7"/>
      <c r="XFA12" s="7"/>
      <c r="XFB12" s="7"/>
      <c r="XFC12" s="7"/>
      <c r="XFD12" s="7"/>
    </row>
    <row r="13" s="7" customFormat="1" ht="22" customHeight="1" spans="1:20">
      <c r="A13" s="31"/>
      <c r="B13" s="32">
        <v>43850</v>
      </c>
      <c r="C13" s="159">
        <v>916294</v>
      </c>
      <c r="D13" s="34"/>
      <c r="E13" s="28" t="s">
        <v>62</v>
      </c>
      <c r="F13" s="29" t="s">
        <v>63</v>
      </c>
      <c r="G13" s="38"/>
      <c r="H13" s="30"/>
      <c r="I13" s="27"/>
      <c r="J13" s="27"/>
      <c r="K13" s="27"/>
      <c r="L13" s="27"/>
      <c r="M13" s="12"/>
      <c r="N13" s="82"/>
      <c r="O13" s="12"/>
      <c r="P13" s="179"/>
      <c r="Q13" s="80"/>
      <c r="R13" s="80"/>
      <c r="S13" s="115"/>
      <c r="T13" s="112"/>
    </row>
    <row r="14" s="7" customFormat="1" ht="22" customHeight="1" spans="1:20">
      <c r="A14" s="31"/>
      <c r="B14" s="32">
        <v>43850</v>
      </c>
      <c r="C14" s="159"/>
      <c r="D14" s="34"/>
      <c r="E14" s="28" t="s">
        <v>64</v>
      </c>
      <c r="F14" s="29" t="s">
        <v>65</v>
      </c>
      <c r="G14" s="38"/>
      <c r="H14" s="30"/>
      <c r="I14" s="27"/>
      <c r="J14" s="27"/>
      <c r="K14" s="82"/>
      <c r="L14" s="27">
        <v>50</v>
      </c>
      <c r="M14" s="12" t="s">
        <v>66</v>
      </c>
      <c r="N14" s="82"/>
      <c r="O14" s="12"/>
      <c r="P14" s="179" t="s">
        <v>67</v>
      </c>
      <c r="Q14" s="15">
        <v>85000</v>
      </c>
      <c r="R14" s="15">
        <v>85000</v>
      </c>
      <c r="S14" s="115">
        <v>85000</v>
      </c>
      <c r="T14" s="116"/>
    </row>
    <row r="15" s="7" customFormat="1" ht="22" customHeight="1" spans="1:20">
      <c r="A15" s="35"/>
      <c r="B15" s="42">
        <v>43850</v>
      </c>
      <c r="C15" s="159"/>
      <c r="D15" s="43"/>
      <c r="E15" s="28" t="s">
        <v>56</v>
      </c>
      <c r="F15" s="236" t="s">
        <v>57</v>
      </c>
      <c r="G15" s="44"/>
      <c r="H15" s="45"/>
      <c r="I15" s="83"/>
      <c r="J15" s="83"/>
      <c r="K15" s="83"/>
      <c r="L15" s="83">
        <v>100</v>
      </c>
      <c r="M15" s="84" t="s">
        <v>66</v>
      </c>
      <c r="N15" s="83"/>
      <c r="O15" s="84"/>
      <c r="P15" s="180" t="s">
        <v>68</v>
      </c>
      <c r="Q15" s="84"/>
      <c r="R15" s="80"/>
      <c r="S15" s="206">
        <v>527552</v>
      </c>
      <c r="T15" s="116"/>
    </row>
    <row r="16" s="7" customFormat="1" ht="22" customHeight="1" spans="1:20">
      <c r="A16" s="31">
        <v>4</v>
      </c>
      <c r="B16" s="42">
        <v>43851</v>
      </c>
      <c r="C16" s="159"/>
      <c r="D16" s="43"/>
      <c r="E16" s="46" t="s">
        <v>53</v>
      </c>
      <c r="F16" s="47" t="s">
        <v>69</v>
      </c>
      <c r="G16" s="44"/>
      <c r="H16" s="45"/>
      <c r="I16" s="83"/>
      <c r="J16" s="83"/>
      <c r="K16" s="83"/>
      <c r="L16" s="83">
        <v>100</v>
      </c>
      <c r="M16" s="84" t="s">
        <v>66</v>
      </c>
      <c r="N16" s="83"/>
      <c r="O16" s="84"/>
      <c r="P16" s="180" t="s">
        <v>70</v>
      </c>
      <c r="Q16" s="84"/>
      <c r="R16" s="80"/>
      <c r="S16" s="206">
        <v>438000</v>
      </c>
      <c r="T16" s="116"/>
    </row>
    <row r="17" s="7" customFormat="1" ht="22" customHeight="1" spans="1:20">
      <c r="A17" s="31"/>
      <c r="B17" s="42">
        <v>43851</v>
      </c>
      <c r="C17" s="159"/>
      <c r="D17" s="43"/>
      <c r="E17" s="46" t="s">
        <v>53</v>
      </c>
      <c r="F17" s="237" t="s">
        <v>54</v>
      </c>
      <c r="G17" s="44"/>
      <c r="H17" s="45"/>
      <c r="I17" s="83"/>
      <c r="J17" s="83"/>
      <c r="K17" s="83"/>
      <c r="L17" s="83">
        <v>100</v>
      </c>
      <c r="M17" s="84" t="s">
        <v>66</v>
      </c>
      <c r="N17" s="83"/>
      <c r="O17" s="84"/>
      <c r="P17" s="180" t="s">
        <v>71</v>
      </c>
      <c r="Q17" s="84"/>
      <c r="R17" s="80"/>
      <c r="S17" s="206">
        <v>328000</v>
      </c>
      <c r="T17" s="116"/>
    </row>
    <row r="18" ht="22" customHeight="1" spans="1:20">
      <c r="A18" s="31"/>
      <c r="B18" s="42">
        <v>43851</v>
      </c>
      <c r="C18" s="158"/>
      <c r="D18" s="43"/>
      <c r="E18" s="28" t="s">
        <v>62</v>
      </c>
      <c r="F18" s="29" t="s">
        <v>63</v>
      </c>
      <c r="G18" s="44"/>
      <c r="H18" s="45"/>
      <c r="I18" s="83"/>
      <c r="J18" s="83"/>
      <c r="K18" s="83"/>
      <c r="L18" s="83">
        <v>100</v>
      </c>
      <c r="M18" s="84" t="s">
        <v>66</v>
      </c>
      <c r="N18" s="83"/>
      <c r="O18" s="84"/>
      <c r="P18" s="180" t="s">
        <v>72</v>
      </c>
      <c r="Q18" s="84"/>
      <c r="R18" s="80"/>
      <c r="S18" s="207">
        <v>916294</v>
      </c>
      <c r="T18" s="116"/>
    </row>
    <row r="19" ht="22" customHeight="1" spans="1:20">
      <c r="A19" s="35"/>
      <c r="B19" s="42">
        <v>43851</v>
      </c>
      <c r="C19" s="158"/>
      <c r="D19" s="43"/>
      <c r="E19" s="46" t="s">
        <v>73</v>
      </c>
      <c r="F19" s="47" t="s">
        <v>74</v>
      </c>
      <c r="G19" s="44"/>
      <c r="H19" s="45"/>
      <c r="I19" s="83"/>
      <c r="J19" s="83"/>
      <c r="K19" s="83"/>
      <c r="L19" s="83">
        <v>100</v>
      </c>
      <c r="M19" s="84" t="s">
        <v>66</v>
      </c>
      <c r="N19" s="83"/>
      <c r="O19" s="84"/>
      <c r="P19" s="180" t="s">
        <v>75</v>
      </c>
      <c r="Q19" s="84"/>
      <c r="R19" s="80"/>
      <c r="S19" s="207">
        <v>980000</v>
      </c>
      <c r="T19" s="116"/>
    </row>
    <row r="20" ht="22" customHeight="1" spans="1:20">
      <c r="A20" s="35">
        <v>5</v>
      </c>
      <c r="B20" s="42">
        <v>43900</v>
      </c>
      <c r="C20" s="158"/>
      <c r="D20" s="43"/>
      <c r="E20" s="46" t="s">
        <v>73</v>
      </c>
      <c r="F20" s="47" t="s">
        <v>74</v>
      </c>
      <c r="G20" s="44"/>
      <c r="H20" s="45"/>
      <c r="I20" s="83"/>
      <c r="J20" s="83"/>
      <c r="K20" s="83"/>
      <c r="L20" s="83">
        <v>100</v>
      </c>
      <c r="M20" s="84" t="s">
        <v>66</v>
      </c>
      <c r="N20" s="83">
        <v>-909920</v>
      </c>
      <c r="O20" s="84" t="s">
        <v>76</v>
      </c>
      <c r="P20" s="180" t="s">
        <v>75</v>
      </c>
      <c r="Q20" s="84"/>
      <c r="R20" s="80"/>
      <c r="S20" s="207">
        <v>823772</v>
      </c>
      <c r="T20" s="116"/>
    </row>
    <row r="21" ht="22" customHeight="1" spans="1:20">
      <c r="A21" s="35"/>
      <c r="B21" s="50"/>
      <c r="C21" s="158"/>
      <c r="D21" s="43"/>
      <c r="E21" s="46"/>
      <c r="F21" s="47"/>
      <c r="G21" s="44"/>
      <c r="H21" s="45"/>
      <c r="I21" s="83"/>
      <c r="J21" s="83"/>
      <c r="K21" s="83"/>
      <c r="L21" s="83"/>
      <c r="M21" s="84"/>
      <c r="O21" s="84"/>
      <c r="P21" s="180"/>
      <c r="Q21" s="232"/>
      <c r="R21" s="80"/>
      <c r="S21" s="233"/>
      <c r="T21" s="116"/>
    </row>
    <row r="22" ht="30" customHeight="1" spans="1:20">
      <c r="A22" s="142" t="s">
        <v>77</v>
      </c>
      <c r="B22" s="142"/>
      <c r="C22" s="228">
        <f>SUM(C8:C21)</f>
        <v>7146311.15</v>
      </c>
      <c r="D22" s="62">
        <f>SUM(D8:D21)</f>
        <v>0</v>
      </c>
      <c r="E22" s="63"/>
      <c r="F22" s="63"/>
      <c r="G22" s="63"/>
      <c r="H22" s="11" t="s">
        <v>78</v>
      </c>
      <c r="I22" s="96">
        <f>SUM(I8:I21)</f>
        <v>341978.82</v>
      </c>
      <c r="J22" s="63"/>
      <c r="K22" s="97">
        <f>SUM(K8:K21)</f>
        <v>142626</v>
      </c>
      <c r="L22" s="96">
        <f>SUM(L8:L21)</f>
        <v>12650</v>
      </c>
      <c r="M22" s="11" t="s">
        <v>78</v>
      </c>
      <c r="N22" s="96">
        <f>SUM(N8:N20)</f>
        <v>21897</v>
      </c>
      <c r="O22" s="11" t="s">
        <v>78</v>
      </c>
      <c r="P22" s="11" t="s">
        <v>78</v>
      </c>
      <c r="Q22" s="11"/>
      <c r="R22" s="228">
        <f>SUM(R8:R21)</f>
        <v>2526100</v>
      </c>
      <c r="S22" s="96">
        <f>SUM(S8:S21)</f>
        <v>6539718</v>
      </c>
      <c r="T22" s="126">
        <f>C22+D22-I22-K22-L22-N22-S22</f>
        <v>87441.3300000001</v>
      </c>
    </row>
    <row r="23" ht="30" customHeight="1" spans="1:20">
      <c r="A23" s="9" t="s">
        <v>79</v>
      </c>
      <c r="B23" s="9"/>
      <c r="C23" s="9" t="s">
        <v>80</v>
      </c>
      <c r="D23" s="9"/>
      <c r="E23" s="9"/>
      <c r="F23" s="166">
        <v>823772</v>
      </c>
      <c r="G23" s="167"/>
      <c r="H23" s="168" t="s">
        <v>81</v>
      </c>
      <c r="I23" s="188"/>
      <c r="J23" s="188"/>
      <c r="K23" s="188"/>
      <c r="L23" s="189"/>
      <c r="M23" s="9" t="s">
        <v>82</v>
      </c>
      <c r="N23" s="166">
        <v>823772</v>
      </c>
      <c r="O23" s="167"/>
      <c r="P23" s="167"/>
      <c r="Q23" s="167"/>
      <c r="R23" s="167"/>
      <c r="S23" s="167"/>
      <c r="T23" s="220"/>
    </row>
    <row r="24" ht="30" customHeight="1" spans="1:20">
      <c r="A24" s="9"/>
      <c r="B24" s="9"/>
      <c r="C24" s="9" t="s">
        <v>83</v>
      </c>
      <c r="D24" s="9"/>
      <c r="E24" s="9"/>
      <c r="F24" s="169">
        <v>0</v>
      </c>
      <c r="G24" s="170"/>
      <c r="H24" s="171"/>
      <c r="I24" s="192"/>
      <c r="J24" s="192"/>
      <c r="K24" s="192"/>
      <c r="L24" s="193"/>
      <c r="M24" s="9" t="s">
        <v>84</v>
      </c>
      <c r="N24" s="230" t="s">
        <v>85</v>
      </c>
      <c r="O24" s="231"/>
      <c r="P24" s="231"/>
      <c r="Q24" s="231"/>
      <c r="R24" s="231"/>
      <c r="S24" s="231"/>
      <c r="T24" s="234"/>
    </row>
    <row r="30" spans="2:2">
      <c r="B30" s="172"/>
    </row>
  </sheetData>
  <mergeCells count="44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2:B22"/>
    <mergeCell ref="C23:E23"/>
    <mergeCell ref="F23:G23"/>
    <mergeCell ref="N23:T23"/>
    <mergeCell ref="C24:E24"/>
    <mergeCell ref="F24:G24"/>
    <mergeCell ref="N24:T24"/>
    <mergeCell ref="A5:A7"/>
    <mergeCell ref="A8:A10"/>
    <mergeCell ref="A12:A15"/>
    <mergeCell ref="A16:A19"/>
    <mergeCell ref="S5:S7"/>
    <mergeCell ref="T5:T7"/>
    <mergeCell ref="H23:L24"/>
    <mergeCell ref="A23:B24"/>
  </mergeCells>
  <printOptions horizontalCentered="1" verticalCentered="1"/>
  <pageMargins left="0" right="0" top="0" bottom="0" header="0" footer="0"/>
  <pageSetup paperSize="9" scale="90" orientation="landscape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XFD63"/>
  <sheetViews>
    <sheetView zoomScale="70" zoomScaleNormal="70" topLeftCell="E28" workbookViewId="0">
      <selection activeCell="S44" sqref="S44"/>
    </sheetView>
  </sheetViews>
  <sheetFormatPr defaultColWidth="9" defaultRowHeight="13.5"/>
  <cols>
    <col min="1" max="1" width="4.45833333333333" style="138" customWidth="1"/>
    <col min="2" max="2" width="14.675" style="140" customWidth="1"/>
    <col min="3" max="3" width="19.1" style="138" customWidth="1"/>
    <col min="4" max="4" width="14.2833333333333" style="138" customWidth="1"/>
    <col min="5" max="5" width="27.4" style="141" customWidth="1"/>
    <col min="6" max="6" width="27.1" style="141" customWidth="1"/>
    <col min="7" max="7" width="17.4416666666667" style="141" customWidth="1"/>
    <col min="8" max="8" width="4.89166666666667" style="138" customWidth="1"/>
    <col min="9" max="9" width="12.0666666666667" style="141" customWidth="1"/>
    <col min="10" max="10" width="11.725" style="141" customWidth="1"/>
    <col min="11" max="11" width="9.33333333333333" style="138" customWidth="1"/>
    <col min="12" max="12" width="11.4" style="141" customWidth="1"/>
    <col min="13" max="13" width="30.2666666666667" style="138" customWidth="1"/>
    <col min="14" max="14" width="10.1083333333333" style="138" customWidth="1"/>
    <col min="15" max="15" width="9.10833333333333" style="138" customWidth="1"/>
    <col min="16" max="16" width="34.675" style="138" customWidth="1"/>
    <col min="17" max="17" width="14.8" style="138" customWidth="1"/>
    <col min="18" max="18" width="17.1916666666667" style="138" customWidth="1"/>
    <col min="19" max="19" width="14.375" style="141" customWidth="1"/>
    <col min="20" max="20" width="15.4416666666667" style="138" customWidth="1"/>
    <col min="21" max="16361" width="9" style="138" customWidth="1"/>
  </cols>
  <sheetData>
    <row r="1" ht="24.9" customHeight="1" spans="1:19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</row>
    <row r="2" ht="27.9" customHeight="1" spans="1:20">
      <c r="A2" s="142" t="s">
        <v>1</v>
      </c>
      <c r="B2" s="142"/>
      <c r="C2" s="143" t="s">
        <v>2</v>
      </c>
      <c r="D2" s="143"/>
      <c r="E2" s="143"/>
      <c r="F2" s="143"/>
      <c r="G2" s="143"/>
      <c r="H2" s="144" t="s">
        <v>3</v>
      </c>
      <c r="I2" s="144"/>
      <c r="J2" s="143" t="s">
        <v>4</v>
      </c>
      <c r="K2" s="143"/>
      <c r="L2" s="143"/>
      <c r="M2" s="143"/>
      <c r="N2" s="173" t="s">
        <v>5</v>
      </c>
      <c r="O2" s="173"/>
      <c r="P2" s="174">
        <v>11281</v>
      </c>
      <c r="Q2" s="178" t="s">
        <v>6</v>
      </c>
      <c r="R2" s="178"/>
      <c r="S2" s="196"/>
      <c r="T2" s="196"/>
    </row>
    <row r="3" ht="27.9" customHeight="1" spans="1:20">
      <c r="A3" s="142" t="s">
        <v>7</v>
      </c>
      <c r="B3" s="142"/>
      <c r="C3" s="145">
        <v>17098941</v>
      </c>
      <c r="D3" s="145"/>
      <c r="E3" s="145"/>
      <c r="F3" s="146" t="s">
        <v>8</v>
      </c>
      <c r="G3" s="147">
        <v>43594</v>
      </c>
      <c r="H3" s="142" t="s">
        <v>9</v>
      </c>
      <c r="I3" s="142"/>
      <c r="J3" s="175"/>
      <c r="K3" s="175"/>
      <c r="L3" s="175"/>
      <c r="M3" s="175"/>
      <c r="N3" s="142" t="s">
        <v>10</v>
      </c>
      <c r="O3" s="142"/>
      <c r="P3" s="175"/>
      <c r="Q3" s="197" t="s">
        <v>11</v>
      </c>
      <c r="R3" s="198"/>
      <c r="S3" s="199" t="s">
        <v>12</v>
      </c>
      <c r="T3" s="200"/>
    </row>
    <row r="4" ht="27.9" customHeight="1" spans="1:20">
      <c r="A4" s="142" t="s">
        <v>13</v>
      </c>
      <c r="B4" s="142"/>
      <c r="C4" s="148"/>
      <c r="D4" s="148"/>
      <c r="E4" s="148"/>
      <c r="F4" s="146" t="s">
        <v>14</v>
      </c>
      <c r="G4" s="149"/>
      <c r="H4" s="142" t="s">
        <v>15</v>
      </c>
      <c r="I4" s="142"/>
      <c r="J4" s="175"/>
      <c r="K4" s="175"/>
      <c r="L4" s="175"/>
      <c r="M4" s="175"/>
      <c r="N4" s="142" t="s">
        <v>16</v>
      </c>
      <c r="O4" s="142"/>
      <c r="P4" s="145" t="s">
        <v>17</v>
      </c>
      <c r="Q4" s="146" t="s">
        <v>18</v>
      </c>
      <c r="R4" s="145" t="s">
        <v>19</v>
      </c>
      <c r="S4" s="201" t="s">
        <v>20</v>
      </c>
      <c r="T4" s="202" t="s">
        <v>21</v>
      </c>
    </row>
    <row r="5" ht="27.9" customHeight="1" spans="1:20">
      <c r="A5" s="142" t="s">
        <v>22</v>
      </c>
      <c r="B5" s="150" t="s">
        <v>23</v>
      </c>
      <c r="C5" s="151"/>
      <c r="D5" s="151"/>
      <c r="E5" s="151"/>
      <c r="F5" s="152"/>
      <c r="G5" s="153" t="s">
        <v>24</v>
      </c>
      <c r="H5" s="150" t="s">
        <v>23</v>
      </c>
      <c r="I5" s="151"/>
      <c r="J5" s="152"/>
      <c r="K5" s="153" t="s">
        <v>25</v>
      </c>
      <c r="L5" s="150" t="s">
        <v>26</v>
      </c>
      <c r="M5" s="152"/>
      <c r="N5" s="150" t="s">
        <v>27</v>
      </c>
      <c r="O5" s="152"/>
      <c r="P5" s="176" t="s">
        <v>28</v>
      </c>
      <c r="Q5" s="203"/>
      <c r="R5" s="203"/>
      <c r="S5" s="201" t="s">
        <v>29</v>
      </c>
      <c r="T5" s="204" t="s">
        <v>30</v>
      </c>
    </row>
    <row r="6" ht="27.9" customHeight="1" spans="1:20">
      <c r="A6" s="142"/>
      <c r="B6" s="154" t="s">
        <v>31</v>
      </c>
      <c r="C6" s="155"/>
      <c r="D6" s="155"/>
      <c r="E6" s="155"/>
      <c r="F6" s="156"/>
      <c r="G6" s="142"/>
      <c r="H6" s="154" t="s">
        <v>32</v>
      </c>
      <c r="I6" s="155"/>
      <c r="J6" s="156"/>
      <c r="K6" s="142" t="s">
        <v>33</v>
      </c>
      <c r="L6" s="154" t="s">
        <v>34</v>
      </c>
      <c r="M6" s="156"/>
      <c r="N6" s="154" t="s">
        <v>35</v>
      </c>
      <c r="O6" s="156"/>
      <c r="P6" s="177" t="s">
        <v>36</v>
      </c>
      <c r="Q6" s="205"/>
      <c r="R6" s="205"/>
      <c r="S6" s="201"/>
      <c r="T6" s="204"/>
    </row>
    <row r="7" ht="27.9" customHeight="1" spans="1:20">
      <c r="A7" s="142"/>
      <c r="B7" s="157" t="s">
        <v>37</v>
      </c>
      <c r="C7" s="142" t="s">
        <v>38</v>
      </c>
      <c r="D7" s="142" t="s">
        <v>39</v>
      </c>
      <c r="E7" s="146" t="s">
        <v>40</v>
      </c>
      <c r="F7" s="146" t="s">
        <v>41</v>
      </c>
      <c r="G7" s="157" t="s">
        <v>42</v>
      </c>
      <c r="H7" s="142" t="s">
        <v>43</v>
      </c>
      <c r="I7" s="146" t="s">
        <v>44</v>
      </c>
      <c r="J7" s="146" t="s">
        <v>45</v>
      </c>
      <c r="K7" s="178" t="s">
        <v>44</v>
      </c>
      <c r="L7" s="146" t="s">
        <v>44</v>
      </c>
      <c r="M7" s="142" t="s">
        <v>45</v>
      </c>
      <c r="N7" s="142" t="s">
        <v>44</v>
      </c>
      <c r="O7" s="142" t="s">
        <v>45</v>
      </c>
      <c r="P7" s="146" t="s">
        <v>46</v>
      </c>
      <c r="Q7" s="146" t="s">
        <v>47</v>
      </c>
      <c r="R7" s="146" t="s">
        <v>48</v>
      </c>
      <c r="S7" s="201"/>
      <c r="T7" s="204"/>
    </row>
    <row r="8" ht="22" customHeight="1" spans="1:20">
      <c r="A8" s="25">
        <v>1</v>
      </c>
      <c r="B8" s="26">
        <v>43682</v>
      </c>
      <c r="C8" s="27">
        <v>2564841.15</v>
      </c>
      <c r="D8" s="27"/>
      <c r="E8" s="28" t="s">
        <v>49</v>
      </c>
      <c r="F8" s="29" t="s">
        <v>50</v>
      </c>
      <c r="G8" s="27"/>
      <c r="H8" s="30">
        <v>0.02</v>
      </c>
      <c r="I8" s="27">
        <f>C8*H8</f>
        <v>51296.823</v>
      </c>
      <c r="J8" s="28" t="s">
        <v>51</v>
      </c>
      <c r="K8" s="76">
        <f>47062+1412</f>
        <v>48474</v>
      </c>
      <c r="L8" s="27">
        <f>1500*2</f>
        <v>3000</v>
      </c>
      <c r="M8" s="12" t="s">
        <v>52</v>
      </c>
      <c r="N8" s="27"/>
      <c r="O8" s="12"/>
      <c r="P8" s="179"/>
      <c r="Q8" s="13"/>
      <c r="R8" s="111"/>
      <c r="S8" s="111"/>
      <c r="T8" s="76"/>
    </row>
    <row r="9" ht="22" customHeight="1" spans="1:20">
      <c r="A9" s="31"/>
      <c r="B9" s="32">
        <v>43683</v>
      </c>
      <c r="C9" s="158"/>
      <c r="D9" s="34"/>
      <c r="E9" s="28" t="s">
        <v>53</v>
      </c>
      <c r="F9" s="235" t="s">
        <v>54</v>
      </c>
      <c r="G9" s="27"/>
      <c r="H9" s="30"/>
      <c r="I9" s="27"/>
      <c r="J9" s="78"/>
      <c r="K9" s="79"/>
      <c r="L9" s="38"/>
      <c r="M9" s="12"/>
      <c r="N9" s="38"/>
      <c r="O9" s="12"/>
      <c r="P9" s="80" t="s">
        <v>55</v>
      </c>
      <c r="Q9" s="15">
        <v>700000</v>
      </c>
      <c r="R9" s="27">
        <v>700000</v>
      </c>
      <c r="S9" s="27">
        <v>700000</v>
      </c>
      <c r="T9" s="76"/>
    </row>
    <row r="10" ht="22" customHeight="1" spans="1:20">
      <c r="A10" s="35"/>
      <c r="B10" s="32">
        <v>43683</v>
      </c>
      <c r="C10" s="158"/>
      <c r="D10" s="34"/>
      <c r="E10" s="28" t="s">
        <v>56</v>
      </c>
      <c r="F10" s="235" t="s">
        <v>57</v>
      </c>
      <c r="G10" s="27"/>
      <c r="H10" s="30"/>
      <c r="I10" s="27"/>
      <c r="J10" s="78"/>
      <c r="K10" s="81"/>
      <c r="L10" s="27"/>
      <c r="M10" s="12"/>
      <c r="N10" s="82"/>
      <c r="O10" s="12"/>
      <c r="P10" s="80" t="s">
        <v>58</v>
      </c>
      <c r="Q10" s="15">
        <v>1717552</v>
      </c>
      <c r="R10" s="27">
        <v>1190000</v>
      </c>
      <c r="S10" s="27">
        <v>1190000</v>
      </c>
      <c r="T10" s="112"/>
    </row>
    <row r="11" ht="22" customHeight="1" spans="1:20">
      <c r="A11" s="36">
        <v>2</v>
      </c>
      <c r="B11" s="32">
        <v>43717</v>
      </c>
      <c r="C11" s="158"/>
      <c r="D11" s="34"/>
      <c r="E11" s="37" t="s">
        <v>53</v>
      </c>
      <c r="F11" s="235" t="s">
        <v>54</v>
      </c>
      <c r="G11" s="38"/>
      <c r="H11" s="39"/>
      <c r="I11" s="27"/>
      <c r="J11" s="27"/>
      <c r="K11" s="27"/>
      <c r="L11" s="27"/>
      <c r="M11" s="12"/>
      <c r="N11" s="27"/>
      <c r="O11" s="12"/>
      <c r="P11" s="179" t="s">
        <v>55</v>
      </c>
      <c r="Q11" s="15">
        <v>551100</v>
      </c>
      <c r="R11" s="113">
        <v>551100</v>
      </c>
      <c r="S11" s="114">
        <v>551100</v>
      </c>
      <c r="T11" s="112"/>
    </row>
    <row r="12" s="138" customFormat="1" ht="22" customHeight="1" spans="1:16384">
      <c r="A12" s="25">
        <v>3</v>
      </c>
      <c r="B12" s="32">
        <v>43850</v>
      </c>
      <c r="C12" s="159">
        <v>3665176</v>
      </c>
      <c r="D12" s="34"/>
      <c r="E12" s="28" t="s">
        <v>49</v>
      </c>
      <c r="F12" s="29" t="s">
        <v>50</v>
      </c>
      <c r="G12" s="38"/>
      <c r="H12" s="41">
        <v>0.02</v>
      </c>
      <c r="I12" s="27">
        <f>C3*H12-I8</f>
        <v>290681.997</v>
      </c>
      <c r="J12" s="27" t="s">
        <v>59</v>
      </c>
      <c r="K12" s="27">
        <f>91630+2522</f>
        <v>94152</v>
      </c>
      <c r="L12" s="27">
        <f>1500*6</f>
        <v>9000</v>
      </c>
      <c r="M12" s="12" t="s">
        <v>60</v>
      </c>
      <c r="N12" s="27">
        <v>931817</v>
      </c>
      <c r="O12" s="12" t="s">
        <v>61</v>
      </c>
      <c r="P12" s="179"/>
      <c r="Q12" s="12"/>
      <c r="R12" s="80"/>
      <c r="S12" s="115"/>
      <c r="T12" s="112"/>
      <c r="XEO12" s="7"/>
      <c r="XEP12" s="7"/>
      <c r="XEQ12" s="7"/>
      <c r="XER12" s="7"/>
      <c r="XES12" s="7"/>
      <c r="XET12" s="7"/>
      <c r="XEU12" s="7"/>
      <c r="XEV12" s="7"/>
      <c r="XEW12" s="7"/>
      <c r="XEX12" s="7"/>
      <c r="XEY12" s="7"/>
      <c r="XEZ12" s="7"/>
      <c r="XFA12" s="7"/>
      <c r="XFB12" s="7"/>
      <c r="XFC12" s="7"/>
      <c r="XFD12" s="7"/>
    </row>
    <row r="13" s="7" customFormat="1" ht="22" customHeight="1" spans="1:20">
      <c r="A13" s="31"/>
      <c r="B13" s="32">
        <v>43850</v>
      </c>
      <c r="C13" s="159">
        <v>916294</v>
      </c>
      <c r="D13" s="34"/>
      <c r="E13" s="28" t="s">
        <v>62</v>
      </c>
      <c r="F13" s="29" t="s">
        <v>63</v>
      </c>
      <c r="G13" s="38"/>
      <c r="H13" s="30"/>
      <c r="I13" s="27"/>
      <c r="J13" s="27"/>
      <c r="K13" s="27"/>
      <c r="L13" s="27"/>
      <c r="M13" s="12"/>
      <c r="N13" s="82"/>
      <c r="O13" s="12"/>
      <c r="P13" s="179"/>
      <c r="Q13" s="80"/>
      <c r="R13" s="80"/>
      <c r="S13" s="115"/>
      <c r="T13" s="112"/>
    </row>
    <row r="14" s="7" customFormat="1" ht="22" customHeight="1" spans="1:20">
      <c r="A14" s="31"/>
      <c r="B14" s="32">
        <v>43850</v>
      </c>
      <c r="C14" s="159"/>
      <c r="D14" s="34"/>
      <c r="E14" s="28" t="s">
        <v>64</v>
      </c>
      <c r="F14" s="29" t="s">
        <v>65</v>
      </c>
      <c r="G14" s="38"/>
      <c r="H14" s="30"/>
      <c r="I14" s="27"/>
      <c r="J14" s="27"/>
      <c r="K14" s="82"/>
      <c r="L14" s="27">
        <v>50</v>
      </c>
      <c r="M14" s="12" t="s">
        <v>66</v>
      </c>
      <c r="N14" s="82"/>
      <c r="O14" s="12"/>
      <c r="P14" s="179" t="s">
        <v>67</v>
      </c>
      <c r="Q14" s="15">
        <v>85000</v>
      </c>
      <c r="R14" s="15">
        <v>85000</v>
      </c>
      <c r="S14" s="115">
        <v>85000</v>
      </c>
      <c r="T14" s="116"/>
    </row>
    <row r="15" s="7" customFormat="1" ht="22" customHeight="1" spans="1:20">
      <c r="A15" s="35"/>
      <c r="B15" s="42">
        <v>43850</v>
      </c>
      <c r="C15" s="159"/>
      <c r="D15" s="43"/>
      <c r="E15" s="28" t="s">
        <v>56</v>
      </c>
      <c r="F15" s="236" t="s">
        <v>57</v>
      </c>
      <c r="G15" s="44"/>
      <c r="H15" s="45"/>
      <c r="I15" s="83"/>
      <c r="J15" s="83"/>
      <c r="K15" s="83"/>
      <c r="L15" s="83">
        <v>100</v>
      </c>
      <c r="M15" s="84" t="s">
        <v>66</v>
      </c>
      <c r="N15" s="83"/>
      <c r="O15" s="84"/>
      <c r="P15" s="180" t="s">
        <v>68</v>
      </c>
      <c r="Q15" s="84"/>
      <c r="R15" s="80"/>
      <c r="S15" s="206">
        <v>527552</v>
      </c>
      <c r="T15" s="116"/>
    </row>
    <row r="16" s="7" customFormat="1" ht="22" customHeight="1" spans="1:20">
      <c r="A16" s="31">
        <v>4</v>
      </c>
      <c r="B16" s="42">
        <v>43851</v>
      </c>
      <c r="C16" s="159"/>
      <c r="D16" s="43"/>
      <c r="E16" s="46" t="s">
        <v>53</v>
      </c>
      <c r="F16" s="47" t="s">
        <v>69</v>
      </c>
      <c r="G16" s="44"/>
      <c r="H16" s="45"/>
      <c r="I16" s="83"/>
      <c r="J16" s="83"/>
      <c r="K16" s="83"/>
      <c r="L16" s="83">
        <v>100</v>
      </c>
      <c r="M16" s="84" t="s">
        <v>66</v>
      </c>
      <c r="N16" s="83"/>
      <c r="O16" s="84"/>
      <c r="P16" s="180" t="s">
        <v>70</v>
      </c>
      <c r="Q16" s="84"/>
      <c r="R16" s="80"/>
      <c r="S16" s="206">
        <v>438000</v>
      </c>
      <c r="T16" s="116"/>
    </row>
    <row r="17" s="7" customFormat="1" ht="22" customHeight="1" spans="1:20">
      <c r="A17" s="31"/>
      <c r="B17" s="42">
        <v>43851</v>
      </c>
      <c r="C17" s="159"/>
      <c r="D17" s="43"/>
      <c r="E17" s="46" t="s">
        <v>53</v>
      </c>
      <c r="F17" s="237" t="s">
        <v>54</v>
      </c>
      <c r="G17" s="44"/>
      <c r="H17" s="45"/>
      <c r="I17" s="83"/>
      <c r="J17" s="83"/>
      <c r="K17" s="83"/>
      <c r="L17" s="83">
        <v>100</v>
      </c>
      <c r="M17" s="84" t="s">
        <v>66</v>
      </c>
      <c r="N17" s="83"/>
      <c r="O17" s="84"/>
      <c r="P17" s="180" t="s">
        <v>71</v>
      </c>
      <c r="Q17" s="84"/>
      <c r="R17" s="80"/>
      <c r="S17" s="206">
        <v>328000</v>
      </c>
      <c r="T17" s="116"/>
    </row>
    <row r="18" ht="22" customHeight="1" spans="1:20">
      <c r="A18" s="31"/>
      <c r="B18" s="42">
        <v>43851</v>
      </c>
      <c r="C18" s="158"/>
      <c r="D18" s="43"/>
      <c r="E18" s="28" t="s">
        <v>62</v>
      </c>
      <c r="F18" s="29" t="s">
        <v>63</v>
      </c>
      <c r="G18" s="44"/>
      <c r="H18" s="45"/>
      <c r="I18" s="83"/>
      <c r="J18" s="83"/>
      <c r="K18" s="83"/>
      <c r="L18" s="83">
        <v>100</v>
      </c>
      <c r="M18" s="84" t="s">
        <v>66</v>
      </c>
      <c r="N18" s="83"/>
      <c r="O18" s="84"/>
      <c r="P18" s="180" t="s">
        <v>72</v>
      </c>
      <c r="Q18" s="84"/>
      <c r="R18" s="80"/>
      <c r="S18" s="207">
        <v>916294</v>
      </c>
      <c r="T18" s="116"/>
    </row>
    <row r="19" ht="22" customHeight="1" spans="1:20">
      <c r="A19" s="35"/>
      <c r="B19" s="42">
        <v>43851</v>
      </c>
      <c r="C19" s="158"/>
      <c r="D19" s="43"/>
      <c r="E19" s="46" t="s">
        <v>73</v>
      </c>
      <c r="F19" s="47" t="s">
        <v>74</v>
      </c>
      <c r="G19" s="44"/>
      <c r="H19" s="45"/>
      <c r="I19" s="83"/>
      <c r="J19" s="83"/>
      <c r="K19" s="83"/>
      <c r="L19" s="83">
        <v>100</v>
      </c>
      <c r="M19" s="84" t="s">
        <v>66</v>
      </c>
      <c r="N19" s="83"/>
      <c r="O19" s="84"/>
      <c r="P19" s="180" t="s">
        <v>75</v>
      </c>
      <c r="Q19" s="84"/>
      <c r="R19" s="80"/>
      <c r="S19" s="207">
        <v>980000</v>
      </c>
      <c r="T19" s="116"/>
    </row>
    <row r="20" ht="22" customHeight="1" spans="1:20">
      <c r="A20" s="35">
        <v>5</v>
      </c>
      <c r="B20" s="42">
        <v>43900</v>
      </c>
      <c r="C20" s="158"/>
      <c r="D20" s="43"/>
      <c r="E20" s="46" t="s">
        <v>73</v>
      </c>
      <c r="F20" s="47" t="s">
        <v>74</v>
      </c>
      <c r="G20" s="44"/>
      <c r="H20" s="45"/>
      <c r="I20" s="83"/>
      <c r="J20" s="83"/>
      <c r="K20" s="83"/>
      <c r="L20" s="83">
        <v>100</v>
      </c>
      <c r="M20" s="84" t="s">
        <v>66</v>
      </c>
      <c r="N20" s="83">
        <v>-909920</v>
      </c>
      <c r="O20" s="84" t="s">
        <v>76</v>
      </c>
      <c r="P20" s="180" t="s">
        <v>75</v>
      </c>
      <c r="Q20" s="84"/>
      <c r="R20" s="80"/>
      <c r="S20" s="207">
        <v>823772</v>
      </c>
      <c r="T20" s="116"/>
    </row>
    <row r="21" s="138" customFormat="1" ht="22" customHeight="1" spans="1:16384">
      <c r="A21" s="31">
        <v>6</v>
      </c>
      <c r="B21" s="48">
        <v>43971</v>
      </c>
      <c r="C21" s="159">
        <v>1209016.46</v>
      </c>
      <c r="D21" s="34"/>
      <c r="E21" s="28" t="s">
        <v>49</v>
      </c>
      <c r="F21" s="29" t="s">
        <v>50</v>
      </c>
      <c r="G21" s="49"/>
      <c r="H21" s="39"/>
      <c r="I21" s="27"/>
      <c r="J21" s="27" t="s">
        <v>86</v>
      </c>
      <c r="K21" s="27">
        <v>22849.3</v>
      </c>
      <c r="L21" s="181">
        <v>9000</v>
      </c>
      <c r="M21" s="182" t="s">
        <v>87</v>
      </c>
      <c r="N21" s="27">
        <v>156769.95</v>
      </c>
      <c r="O21" s="12" t="s">
        <v>61</v>
      </c>
      <c r="P21" s="182"/>
      <c r="Q21" s="12"/>
      <c r="R21" s="80"/>
      <c r="S21" s="208"/>
      <c r="T21" s="116"/>
      <c r="XEO21" s="7"/>
      <c r="XEP21" s="7"/>
      <c r="XEQ21" s="7"/>
      <c r="XER21" s="7"/>
      <c r="XES21" s="7"/>
      <c r="XET21" s="7"/>
      <c r="XEU21" s="7"/>
      <c r="XEV21" s="7"/>
      <c r="XEW21" s="7"/>
      <c r="XEX21" s="7"/>
      <c r="XEY21" s="7"/>
      <c r="XEZ21" s="7"/>
      <c r="XFA21" s="7"/>
      <c r="XFB21" s="7"/>
      <c r="XFC21" s="7"/>
      <c r="XFD21" s="7"/>
    </row>
    <row r="22" s="138" customFormat="1" ht="22" customHeight="1" spans="1:16384">
      <c r="A22" s="35"/>
      <c r="B22" s="50"/>
      <c r="C22" s="159"/>
      <c r="D22" s="34"/>
      <c r="E22" s="28" t="s">
        <v>88</v>
      </c>
      <c r="F22" s="29" t="s">
        <v>89</v>
      </c>
      <c r="G22" s="49"/>
      <c r="H22" s="39"/>
      <c r="I22" s="27"/>
      <c r="J22" s="27"/>
      <c r="K22" s="27"/>
      <c r="L22" s="27">
        <v>100</v>
      </c>
      <c r="M22" s="12" t="s">
        <v>66</v>
      </c>
      <c r="N22" s="27"/>
      <c r="O22" s="12"/>
      <c r="P22" s="179" t="s">
        <v>75</v>
      </c>
      <c r="Q22" s="12"/>
      <c r="R22" s="80"/>
      <c r="S22" s="208">
        <v>901394</v>
      </c>
      <c r="T22" s="116"/>
      <c r="XEO22" s="7"/>
      <c r="XEP22" s="7"/>
      <c r="XEQ22" s="7"/>
      <c r="XER22" s="7"/>
      <c r="XES22" s="7"/>
      <c r="XET22" s="7"/>
      <c r="XEU22" s="7"/>
      <c r="XEV22" s="7"/>
      <c r="XEW22" s="7"/>
      <c r="XEX22" s="7"/>
      <c r="XEY22" s="7"/>
      <c r="XEZ22" s="7"/>
      <c r="XFA22" s="7"/>
      <c r="XFB22" s="7"/>
      <c r="XFC22" s="7"/>
      <c r="XFD22" s="7"/>
    </row>
    <row r="23" s="139" customFormat="1" ht="22" customHeight="1" spans="1:16384">
      <c r="A23" s="54">
        <v>6.1</v>
      </c>
      <c r="B23" s="55">
        <v>43973</v>
      </c>
      <c r="C23" s="163"/>
      <c r="D23" s="57"/>
      <c r="E23" s="130" t="s">
        <v>90</v>
      </c>
      <c r="F23" s="238" t="s">
        <v>54</v>
      </c>
      <c r="G23" s="132"/>
      <c r="H23" s="133"/>
      <c r="I23" s="134"/>
      <c r="J23" s="134"/>
      <c r="K23" s="134"/>
      <c r="L23" s="86">
        <v>100</v>
      </c>
      <c r="M23" s="92" t="s">
        <v>66</v>
      </c>
      <c r="N23" s="86"/>
      <c r="O23" s="135"/>
      <c r="P23" s="214" t="s">
        <v>71</v>
      </c>
      <c r="Q23" s="135"/>
      <c r="R23" s="121"/>
      <c r="S23" s="215">
        <v>200000</v>
      </c>
      <c r="T23" s="123"/>
      <c r="XEO23" s="213"/>
      <c r="XEP23" s="213"/>
      <c r="XEQ23" s="213"/>
      <c r="XER23" s="213"/>
      <c r="XES23" s="213"/>
      <c r="XET23" s="213"/>
      <c r="XEU23" s="213"/>
      <c r="XEV23" s="213"/>
      <c r="XEW23" s="213"/>
      <c r="XEX23" s="213"/>
      <c r="XEY23" s="213"/>
      <c r="XEZ23" s="213"/>
      <c r="XFA23" s="213"/>
      <c r="XFB23" s="213"/>
      <c r="XFC23" s="213"/>
      <c r="XFD23" s="213"/>
    </row>
    <row r="24" ht="22" customHeight="1" spans="1:20">
      <c r="A24" s="35"/>
      <c r="B24" s="50"/>
      <c r="C24" s="158"/>
      <c r="D24" s="34"/>
      <c r="E24" s="28"/>
      <c r="F24" s="29"/>
      <c r="G24" s="49"/>
      <c r="H24" s="39"/>
      <c r="I24" s="27"/>
      <c r="J24" s="27"/>
      <c r="K24" s="27"/>
      <c r="L24" s="27"/>
      <c r="M24" s="12"/>
      <c r="N24" s="183"/>
      <c r="O24" s="12"/>
      <c r="P24" s="179"/>
      <c r="Q24" s="80"/>
      <c r="R24" s="80"/>
      <c r="S24" s="229"/>
      <c r="T24" s="116"/>
    </row>
    <row r="25" ht="22" customHeight="1" spans="1:20">
      <c r="A25" s="35"/>
      <c r="B25" s="50"/>
      <c r="C25" s="158"/>
      <c r="D25" s="34"/>
      <c r="E25" s="28"/>
      <c r="F25" s="29"/>
      <c r="G25" s="49"/>
      <c r="H25" s="39"/>
      <c r="I25" s="27"/>
      <c r="J25" s="27"/>
      <c r="K25" s="27"/>
      <c r="L25" s="27"/>
      <c r="M25" s="12"/>
      <c r="N25" s="183"/>
      <c r="O25" s="12"/>
      <c r="P25" s="179"/>
      <c r="Q25" s="80"/>
      <c r="R25" s="80"/>
      <c r="S25" s="229"/>
      <c r="T25" s="116"/>
    </row>
    <row r="26" ht="22" customHeight="1" spans="1:20">
      <c r="A26" s="35"/>
      <c r="B26" s="50"/>
      <c r="C26" s="158"/>
      <c r="D26" s="34"/>
      <c r="E26" s="28"/>
      <c r="F26" s="29"/>
      <c r="G26" s="49"/>
      <c r="H26" s="39"/>
      <c r="I26" s="27"/>
      <c r="J26" s="27"/>
      <c r="K26" s="27"/>
      <c r="L26" s="27"/>
      <c r="M26" s="12"/>
      <c r="N26" s="183"/>
      <c r="O26" s="12"/>
      <c r="P26" s="179"/>
      <c r="Q26" s="80"/>
      <c r="R26" s="80"/>
      <c r="S26" s="229"/>
      <c r="T26" s="116"/>
    </row>
    <row r="27" ht="30" customHeight="1" spans="1:20">
      <c r="A27" s="142" t="s">
        <v>77</v>
      </c>
      <c r="B27" s="142"/>
      <c r="C27" s="228">
        <f>SUM(C8:C26)</f>
        <v>8355327.61</v>
      </c>
      <c r="D27" s="62">
        <f>SUM(D8:D23)</f>
        <v>0</v>
      </c>
      <c r="E27" s="63"/>
      <c r="F27" s="63"/>
      <c r="G27" s="63"/>
      <c r="H27" s="11" t="s">
        <v>78</v>
      </c>
      <c r="I27" s="96">
        <f>SUM(I8:I26)</f>
        <v>341978.82</v>
      </c>
      <c r="J27" s="63"/>
      <c r="K27" s="97">
        <f>SUM(K8:K26)</f>
        <v>165475.3</v>
      </c>
      <c r="L27" s="96">
        <f>SUM(L8:L26)</f>
        <v>21850</v>
      </c>
      <c r="M27" s="11" t="s">
        <v>78</v>
      </c>
      <c r="N27" s="96">
        <f>SUM(N8:N26)</f>
        <v>178666.95</v>
      </c>
      <c r="O27" s="11" t="s">
        <v>78</v>
      </c>
      <c r="P27" s="11" t="s">
        <v>78</v>
      </c>
      <c r="Q27" s="11"/>
      <c r="R27" s="165">
        <f>SUM(R8:R26)</f>
        <v>2526100</v>
      </c>
      <c r="S27" s="125">
        <f>SUM(S8:S26)</f>
        <v>7641112</v>
      </c>
      <c r="T27" s="126">
        <f>C27+D27-I27-K27-L27-N27-S27</f>
        <v>6244.54000000004</v>
      </c>
    </row>
    <row r="28" ht="30" customHeight="1" spans="1:20">
      <c r="A28" s="9" t="s">
        <v>79</v>
      </c>
      <c r="B28" s="9"/>
      <c r="C28" s="9" t="s">
        <v>80</v>
      </c>
      <c r="D28" s="9"/>
      <c r="E28" s="9"/>
      <c r="F28" s="166">
        <f>N28</f>
        <v>200000</v>
      </c>
      <c r="G28" s="167"/>
      <c r="H28" s="168" t="s">
        <v>81</v>
      </c>
      <c r="I28" s="188"/>
      <c r="J28" s="188"/>
      <c r="K28" s="188"/>
      <c r="L28" s="189"/>
      <c r="M28" s="9" t="s">
        <v>82</v>
      </c>
      <c r="N28" s="166">
        <f>S23</f>
        <v>200000</v>
      </c>
      <c r="O28" s="167"/>
      <c r="P28" s="167"/>
      <c r="Q28" s="167"/>
      <c r="R28" s="167"/>
      <c r="S28" s="167"/>
      <c r="T28" s="220"/>
    </row>
    <row r="29" ht="30" customHeight="1" spans="1:20">
      <c r="A29" s="9"/>
      <c r="B29" s="9"/>
      <c r="C29" s="9" t="s">
        <v>83</v>
      </c>
      <c r="D29" s="9"/>
      <c r="E29" s="9"/>
      <c r="F29" s="169">
        <v>0</v>
      </c>
      <c r="G29" s="170"/>
      <c r="H29" s="171"/>
      <c r="I29" s="192"/>
      <c r="J29" s="192"/>
      <c r="K29" s="192"/>
      <c r="L29" s="193"/>
      <c r="M29" s="9" t="s">
        <v>84</v>
      </c>
      <c r="N29" s="218">
        <f>N28</f>
        <v>200000</v>
      </c>
      <c r="O29" s="219"/>
      <c r="P29" s="219"/>
      <c r="Q29" s="219"/>
      <c r="R29" s="219"/>
      <c r="S29" s="219"/>
      <c r="T29" s="221"/>
    </row>
    <row r="35" spans="2:2">
      <c r="B35" s="172"/>
    </row>
    <row r="48" spans="12:12">
      <c r="L48" s="141">
        <v>22183.79</v>
      </c>
    </row>
    <row r="49" spans="12:12">
      <c r="L49" s="141">
        <v>665.51</v>
      </c>
    </row>
    <row r="50" spans="13:13">
      <c r="M50" s="138">
        <f>L48+L49</f>
        <v>22849.3</v>
      </c>
    </row>
    <row r="63" ht="27" spans="10:24">
      <c r="J63" s="130" t="s">
        <v>90</v>
      </c>
      <c r="K63" s="238" t="s">
        <v>54</v>
      </c>
      <c r="L63" s="132"/>
      <c r="M63" s="133"/>
      <c r="N63" s="134"/>
      <c r="O63" s="134"/>
      <c r="P63" s="134"/>
      <c r="Q63" s="86">
        <v>100</v>
      </c>
      <c r="R63" s="92" t="s">
        <v>66</v>
      </c>
      <c r="S63" s="86"/>
      <c r="T63" s="135"/>
      <c r="U63" s="214" t="s">
        <v>71</v>
      </c>
      <c r="V63" s="135"/>
      <c r="W63" s="121"/>
      <c r="X63" s="215">
        <v>200000</v>
      </c>
    </row>
  </sheetData>
  <mergeCells count="46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7:B27"/>
    <mergeCell ref="C28:E28"/>
    <mergeCell ref="F28:G28"/>
    <mergeCell ref="N28:T28"/>
    <mergeCell ref="C29:E29"/>
    <mergeCell ref="F29:G29"/>
    <mergeCell ref="N29:T29"/>
    <mergeCell ref="A5:A7"/>
    <mergeCell ref="A8:A10"/>
    <mergeCell ref="A12:A15"/>
    <mergeCell ref="A16:A19"/>
    <mergeCell ref="A21:A22"/>
    <mergeCell ref="B21:B22"/>
    <mergeCell ref="S5:S7"/>
    <mergeCell ref="T5:T7"/>
    <mergeCell ref="A28:B29"/>
    <mergeCell ref="H28:L29"/>
  </mergeCells>
  <printOptions horizontalCentered="1" verticalCentered="1"/>
  <pageMargins left="0" right="0" top="0" bottom="0" header="0" footer="0"/>
  <pageSetup paperSize="9" scale="90" orientation="landscape"/>
  <headerFooter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XFD64"/>
  <sheetViews>
    <sheetView zoomScale="70" zoomScaleNormal="70" topLeftCell="A19" workbookViewId="0">
      <selection activeCell="C43" sqref="C43"/>
    </sheetView>
  </sheetViews>
  <sheetFormatPr defaultColWidth="9" defaultRowHeight="13.5"/>
  <cols>
    <col min="1" max="1" width="4.45833333333333" style="138" customWidth="1"/>
    <col min="2" max="2" width="14.675" style="140" customWidth="1"/>
    <col min="3" max="3" width="19.1" style="138" customWidth="1"/>
    <col min="4" max="4" width="8.38333333333333" style="138" customWidth="1"/>
    <col min="5" max="5" width="30.175" style="141" customWidth="1"/>
    <col min="6" max="6" width="29.1083333333333" style="141" customWidth="1"/>
    <col min="7" max="7" width="6.78333333333333" style="141" customWidth="1"/>
    <col min="8" max="8" width="6.43333333333333" style="138" customWidth="1"/>
    <col min="9" max="9" width="12.0666666666667" style="141" customWidth="1"/>
    <col min="10" max="10" width="11.725" style="141" customWidth="1"/>
    <col min="11" max="11" width="9.33333333333333" style="138" customWidth="1"/>
    <col min="12" max="12" width="11.4" style="141" customWidth="1"/>
    <col min="13" max="13" width="30.2666666666667" style="138" customWidth="1"/>
    <col min="14" max="14" width="10.1083333333333" style="138" customWidth="1"/>
    <col min="15" max="15" width="9.10833333333333" style="138" customWidth="1"/>
    <col min="16" max="16" width="34.675" style="138" customWidth="1"/>
    <col min="17" max="17" width="14.8" style="138" customWidth="1"/>
    <col min="18" max="18" width="17.1916666666667" style="138" customWidth="1"/>
    <col min="19" max="19" width="14.375" style="141" customWidth="1"/>
    <col min="20" max="20" width="15.4416666666667" style="138" customWidth="1"/>
    <col min="21" max="16361" width="9" style="138" customWidth="1"/>
  </cols>
  <sheetData>
    <row r="1" ht="24.9" customHeight="1" spans="1:19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</row>
    <row r="2" ht="27.9" customHeight="1" spans="1:20">
      <c r="A2" s="142" t="s">
        <v>1</v>
      </c>
      <c r="B2" s="142"/>
      <c r="C2" s="143" t="s">
        <v>2</v>
      </c>
      <c r="D2" s="143"/>
      <c r="E2" s="143"/>
      <c r="F2" s="143"/>
      <c r="G2" s="143"/>
      <c r="H2" s="144" t="s">
        <v>3</v>
      </c>
      <c r="I2" s="144"/>
      <c r="J2" s="143" t="s">
        <v>4</v>
      </c>
      <c r="K2" s="143"/>
      <c r="L2" s="143"/>
      <c r="M2" s="143"/>
      <c r="N2" s="173" t="s">
        <v>5</v>
      </c>
      <c r="O2" s="173"/>
      <c r="P2" s="174">
        <v>11281</v>
      </c>
      <c r="Q2" s="178" t="s">
        <v>6</v>
      </c>
      <c r="R2" s="178"/>
      <c r="S2" s="196"/>
      <c r="T2" s="196"/>
    </row>
    <row r="3" ht="27.9" customHeight="1" spans="1:20">
      <c r="A3" s="142" t="s">
        <v>7</v>
      </c>
      <c r="B3" s="142"/>
      <c r="C3" s="145">
        <v>17098941</v>
      </c>
      <c r="D3" s="145"/>
      <c r="E3" s="145"/>
      <c r="F3" s="146" t="s">
        <v>8</v>
      </c>
      <c r="G3" s="147">
        <v>43594</v>
      </c>
      <c r="H3" s="142" t="s">
        <v>9</v>
      </c>
      <c r="I3" s="142"/>
      <c r="J3" s="175"/>
      <c r="K3" s="175"/>
      <c r="L3" s="175"/>
      <c r="M3" s="175"/>
      <c r="N3" s="142" t="s">
        <v>10</v>
      </c>
      <c r="O3" s="142"/>
      <c r="P3" s="175"/>
      <c r="Q3" s="197" t="s">
        <v>11</v>
      </c>
      <c r="R3" s="198"/>
      <c r="S3" s="199" t="s">
        <v>12</v>
      </c>
      <c r="T3" s="200"/>
    </row>
    <row r="4" ht="27.9" customHeight="1" spans="1:20">
      <c r="A4" s="142" t="s">
        <v>13</v>
      </c>
      <c r="B4" s="142"/>
      <c r="C4" s="148"/>
      <c r="D4" s="148"/>
      <c r="E4" s="148"/>
      <c r="F4" s="146" t="s">
        <v>14</v>
      </c>
      <c r="G4" s="149"/>
      <c r="H4" s="142" t="s">
        <v>15</v>
      </c>
      <c r="I4" s="142"/>
      <c r="J4" s="175"/>
      <c r="K4" s="175"/>
      <c r="L4" s="175"/>
      <c r="M4" s="175"/>
      <c r="N4" s="142" t="s">
        <v>16</v>
      </c>
      <c r="O4" s="142"/>
      <c r="P4" s="145" t="s">
        <v>17</v>
      </c>
      <c r="Q4" s="146" t="s">
        <v>18</v>
      </c>
      <c r="R4" s="145" t="s">
        <v>19</v>
      </c>
      <c r="S4" s="201" t="s">
        <v>20</v>
      </c>
      <c r="T4" s="202" t="s">
        <v>21</v>
      </c>
    </row>
    <row r="5" ht="27.9" customHeight="1" spans="1:20">
      <c r="A5" s="142" t="s">
        <v>22</v>
      </c>
      <c r="B5" s="150" t="s">
        <v>23</v>
      </c>
      <c r="C5" s="151"/>
      <c r="D5" s="151"/>
      <c r="E5" s="151"/>
      <c r="F5" s="152"/>
      <c r="G5" s="153" t="s">
        <v>24</v>
      </c>
      <c r="H5" s="150" t="s">
        <v>23</v>
      </c>
      <c r="I5" s="151"/>
      <c r="J5" s="152"/>
      <c r="K5" s="153" t="s">
        <v>25</v>
      </c>
      <c r="L5" s="150" t="s">
        <v>26</v>
      </c>
      <c r="M5" s="152"/>
      <c r="N5" s="150" t="s">
        <v>27</v>
      </c>
      <c r="O5" s="152"/>
      <c r="P5" s="176" t="s">
        <v>28</v>
      </c>
      <c r="Q5" s="203"/>
      <c r="R5" s="203"/>
      <c r="S5" s="201" t="s">
        <v>29</v>
      </c>
      <c r="T5" s="204" t="s">
        <v>30</v>
      </c>
    </row>
    <row r="6" ht="27.9" customHeight="1" spans="1:20">
      <c r="A6" s="142"/>
      <c r="B6" s="154" t="s">
        <v>31</v>
      </c>
      <c r="C6" s="155"/>
      <c r="D6" s="155"/>
      <c r="E6" s="155"/>
      <c r="F6" s="156"/>
      <c r="G6" s="142"/>
      <c r="H6" s="154" t="s">
        <v>32</v>
      </c>
      <c r="I6" s="155"/>
      <c r="J6" s="156"/>
      <c r="K6" s="142" t="s">
        <v>33</v>
      </c>
      <c r="L6" s="154" t="s">
        <v>34</v>
      </c>
      <c r="M6" s="156"/>
      <c r="N6" s="154" t="s">
        <v>35</v>
      </c>
      <c r="O6" s="156"/>
      <c r="P6" s="177" t="s">
        <v>36</v>
      </c>
      <c r="Q6" s="205"/>
      <c r="R6" s="205"/>
      <c r="S6" s="201"/>
      <c r="T6" s="204"/>
    </row>
    <row r="7" ht="27.9" customHeight="1" spans="1:20">
      <c r="A7" s="142"/>
      <c r="B7" s="157" t="s">
        <v>37</v>
      </c>
      <c r="C7" s="142" t="s">
        <v>38</v>
      </c>
      <c r="D7" s="142" t="s">
        <v>39</v>
      </c>
      <c r="E7" s="146" t="s">
        <v>40</v>
      </c>
      <c r="F7" s="146" t="s">
        <v>41</v>
      </c>
      <c r="G7" s="157" t="s">
        <v>42</v>
      </c>
      <c r="H7" s="142" t="s">
        <v>43</v>
      </c>
      <c r="I7" s="146" t="s">
        <v>44</v>
      </c>
      <c r="J7" s="146" t="s">
        <v>45</v>
      </c>
      <c r="K7" s="178" t="s">
        <v>44</v>
      </c>
      <c r="L7" s="146" t="s">
        <v>44</v>
      </c>
      <c r="M7" s="142" t="s">
        <v>45</v>
      </c>
      <c r="N7" s="142" t="s">
        <v>44</v>
      </c>
      <c r="O7" s="142" t="s">
        <v>45</v>
      </c>
      <c r="P7" s="146" t="s">
        <v>46</v>
      </c>
      <c r="Q7" s="146" t="s">
        <v>47</v>
      </c>
      <c r="R7" s="146" t="s">
        <v>48</v>
      </c>
      <c r="S7" s="201"/>
      <c r="T7" s="204"/>
    </row>
    <row r="8" ht="22" customHeight="1" spans="1:20">
      <c r="A8" s="25">
        <v>1</v>
      </c>
      <c r="B8" s="26">
        <v>43682</v>
      </c>
      <c r="C8" s="27">
        <v>2564841.15</v>
      </c>
      <c r="D8" s="27"/>
      <c r="E8" s="28" t="s">
        <v>49</v>
      </c>
      <c r="F8" s="29" t="s">
        <v>50</v>
      </c>
      <c r="G8" s="27"/>
      <c r="H8" s="30">
        <v>0.02</v>
      </c>
      <c r="I8" s="27">
        <f>C8*H8</f>
        <v>51296.823</v>
      </c>
      <c r="J8" s="28" t="s">
        <v>51</v>
      </c>
      <c r="K8" s="76">
        <f>47062+1412</f>
        <v>48474</v>
      </c>
      <c r="L8" s="27">
        <f>1500*2</f>
        <v>3000</v>
      </c>
      <c r="M8" s="12" t="s">
        <v>52</v>
      </c>
      <c r="N8" s="27"/>
      <c r="O8" s="12"/>
      <c r="P8" s="179"/>
      <c r="Q8" s="13"/>
      <c r="R8" s="111"/>
      <c r="S8" s="111"/>
      <c r="T8" s="76"/>
    </row>
    <row r="9" ht="22" customHeight="1" spans="1:20">
      <c r="A9" s="31"/>
      <c r="B9" s="32">
        <v>43683</v>
      </c>
      <c r="C9" s="158"/>
      <c r="D9" s="34"/>
      <c r="E9" s="28" t="s">
        <v>53</v>
      </c>
      <c r="F9" s="235" t="s">
        <v>54</v>
      </c>
      <c r="G9" s="27"/>
      <c r="H9" s="30"/>
      <c r="I9" s="27"/>
      <c r="J9" s="78"/>
      <c r="K9" s="79"/>
      <c r="L9" s="38"/>
      <c r="M9" s="12"/>
      <c r="N9" s="38"/>
      <c r="O9" s="12"/>
      <c r="P9" s="80" t="s">
        <v>55</v>
      </c>
      <c r="Q9" s="15">
        <v>700000</v>
      </c>
      <c r="R9" s="27">
        <v>700000</v>
      </c>
      <c r="S9" s="27">
        <v>700000</v>
      </c>
      <c r="T9" s="76"/>
    </row>
    <row r="10" ht="22" customHeight="1" spans="1:20">
      <c r="A10" s="35"/>
      <c r="B10" s="32">
        <v>43683</v>
      </c>
      <c r="C10" s="158"/>
      <c r="D10" s="34"/>
      <c r="E10" s="28" t="s">
        <v>56</v>
      </c>
      <c r="F10" s="235" t="s">
        <v>57</v>
      </c>
      <c r="G10" s="27"/>
      <c r="H10" s="30"/>
      <c r="I10" s="27"/>
      <c r="J10" s="78"/>
      <c r="K10" s="81"/>
      <c r="L10" s="27"/>
      <c r="M10" s="12"/>
      <c r="N10" s="82"/>
      <c r="O10" s="12"/>
      <c r="P10" s="80" t="s">
        <v>58</v>
      </c>
      <c r="Q10" s="15">
        <v>1717552</v>
      </c>
      <c r="R10" s="27">
        <v>1190000</v>
      </c>
      <c r="S10" s="27">
        <v>1190000</v>
      </c>
      <c r="T10" s="112"/>
    </row>
    <row r="11" ht="22" customHeight="1" spans="1:20">
      <c r="A11" s="36">
        <v>2</v>
      </c>
      <c r="B11" s="32">
        <v>43717</v>
      </c>
      <c r="C11" s="158"/>
      <c r="D11" s="34"/>
      <c r="E11" s="37" t="s">
        <v>53</v>
      </c>
      <c r="F11" s="235" t="s">
        <v>54</v>
      </c>
      <c r="G11" s="38"/>
      <c r="H11" s="39"/>
      <c r="I11" s="27"/>
      <c r="J11" s="27"/>
      <c r="K11" s="27"/>
      <c r="L11" s="27"/>
      <c r="M11" s="12"/>
      <c r="N11" s="27"/>
      <c r="O11" s="12"/>
      <c r="P11" s="179" t="s">
        <v>55</v>
      </c>
      <c r="Q11" s="15">
        <v>551100</v>
      </c>
      <c r="R11" s="113">
        <v>551100</v>
      </c>
      <c r="S11" s="114">
        <v>551100</v>
      </c>
      <c r="T11" s="112"/>
    </row>
    <row r="12" s="138" customFormat="1" ht="22" customHeight="1" spans="1:16384">
      <c r="A12" s="25">
        <v>3</v>
      </c>
      <c r="B12" s="32">
        <v>43850</v>
      </c>
      <c r="C12" s="159">
        <v>3665176</v>
      </c>
      <c r="D12" s="34"/>
      <c r="E12" s="28" t="s">
        <v>49</v>
      </c>
      <c r="F12" s="29" t="s">
        <v>50</v>
      </c>
      <c r="G12" s="38"/>
      <c r="H12" s="41">
        <v>0.02</v>
      </c>
      <c r="I12" s="27">
        <f>C3*H12-I8</f>
        <v>290681.997</v>
      </c>
      <c r="J12" s="27" t="s">
        <v>59</v>
      </c>
      <c r="K12" s="27">
        <f>91630+2522</f>
        <v>94152</v>
      </c>
      <c r="L12" s="27">
        <f>1500*6</f>
        <v>9000</v>
      </c>
      <c r="M12" s="12" t="s">
        <v>60</v>
      </c>
      <c r="N12" s="27">
        <v>931817</v>
      </c>
      <c r="O12" s="12" t="s">
        <v>61</v>
      </c>
      <c r="P12" s="179"/>
      <c r="Q12" s="12"/>
      <c r="R12" s="80"/>
      <c r="S12" s="115"/>
      <c r="T12" s="112"/>
      <c r="XEO12" s="7"/>
      <c r="XEP12" s="7"/>
      <c r="XEQ12" s="7"/>
      <c r="XER12" s="7"/>
      <c r="XES12" s="7"/>
      <c r="XET12" s="7"/>
      <c r="XEU12" s="7"/>
      <c r="XEV12" s="7"/>
      <c r="XEW12" s="7"/>
      <c r="XEX12" s="7"/>
      <c r="XEY12" s="7"/>
      <c r="XEZ12" s="7"/>
      <c r="XFA12" s="7"/>
      <c r="XFB12" s="7"/>
      <c r="XFC12" s="7"/>
      <c r="XFD12" s="7"/>
    </row>
    <row r="13" s="7" customFormat="1" ht="22" customHeight="1" spans="1:20">
      <c r="A13" s="31"/>
      <c r="B13" s="32">
        <v>43850</v>
      </c>
      <c r="C13" s="159">
        <v>916294</v>
      </c>
      <c r="D13" s="34"/>
      <c r="E13" s="28" t="s">
        <v>62</v>
      </c>
      <c r="F13" s="29" t="s">
        <v>63</v>
      </c>
      <c r="G13" s="38"/>
      <c r="H13" s="30"/>
      <c r="I13" s="27"/>
      <c r="J13" s="27"/>
      <c r="K13" s="27"/>
      <c r="L13" s="27"/>
      <c r="M13" s="12"/>
      <c r="N13" s="82"/>
      <c r="O13" s="12"/>
      <c r="P13" s="179"/>
      <c r="Q13" s="80"/>
      <c r="R13" s="80"/>
      <c r="S13" s="115"/>
      <c r="T13" s="112"/>
    </row>
    <row r="14" s="7" customFormat="1" ht="22" customHeight="1" spans="1:20">
      <c r="A14" s="31"/>
      <c r="B14" s="32">
        <v>43850</v>
      </c>
      <c r="C14" s="159"/>
      <c r="D14" s="34"/>
      <c r="E14" s="28" t="s">
        <v>64</v>
      </c>
      <c r="F14" s="29" t="s">
        <v>65</v>
      </c>
      <c r="G14" s="38"/>
      <c r="H14" s="30"/>
      <c r="I14" s="27"/>
      <c r="J14" s="27"/>
      <c r="K14" s="82"/>
      <c r="L14" s="27">
        <v>50</v>
      </c>
      <c r="M14" s="12" t="s">
        <v>66</v>
      </c>
      <c r="N14" s="82"/>
      <c r="O14" s="12"/>
      <c r="P14" s="179" t="s">
        <v>67</v>
      </c>
      <c r="Q14" s="15">
        <v>85000</v>
      </c>
      <c r="R14" s="15">
        <v>85000</v>
      </c>
      <c r="S14" s="115">
        <v>85000</v>
      </c>
      <c r="T14" s="116"/>
    </row>
    <row r="15" s="7" customFormat="1" ht="22" customHeight="1" spans="1:20">
      <c r="A15" s="35"/>
      <c r="B15" s="42">
        <v>43850</v>
      </c>
      <c r="C15" s="159"/>
      <c r="D15" s="43"/>
      <c r="E15" s="28" t="s">
        <v>56</v>
      </c>
      <c r="F15" s="236" t="s">
        <v>57</v>
      </c>
      <c r="G15" s="44"/>
      <c r="H15" s="45"/>
      <c r="I15" s="83"/>
      <c r="J15" s="83"/>
      <c r="K15" s="83"/>
      <c r="L15" s="83">
        <v>100</v>
      </c>
      <c r="M15" s="84" t="s">
        <v>66</v>
      </c>
      <c r="N15" s="83"/>
      <c r="O15" s="84"/>
      <c r="P15" s="180" t="s">
        <v>68</v>
      </c>
      <c r="Q15" s="84"/>
      <c r="R15" s="80"/>
      <c r="S15" s="206">
        <v>527552</v>
      </c>
      <c r="T15" s="116"/>
    </row>
    <row r="16" s="7" customFormat="1" ht="22" customHeight="1" spans="1:20">
      <c r="A16" s="31">
        <v>4</v>
      </c>
      <c r="B16" s="42">
        <v>43851</v>
      </c>
      <c r="C16" s="159"/>
      <c r="D16" s="43"/>
      <c r="E16" s="46" t="s">
        <v>53</v>
      </c>
      <c r="F16" s="47" t="s">
        <v>69</v>
      </c>
      <c r="G16" s="44"/>
      <c r="H16" s="45"/>
      <c r="I16" s="83"/>
      <c r="J16" s="83"/>
      <c r="K16" s="83"/>
      <c r="L16" s="83">
        <v>100</v>
      </c>
      <c r="M16" s="84" t="s">
        <v>66</v>
      </c>
      <c r="N16" s="83"/>
      <c r="O16" s="84"/>
      <c r="P16" s="180" t="s">
        <v>70</v>
      </c>
      <c r="Q16" s="84"/>
      <c r="R16" s="80"/>
      <c r="S16" s="206">
        <v>438000</v>
      </c>
      <c r="T16" s="116"/>
    </row>
    <row r="17" s="7" customFormat="1" ht="22" customHeight="1" spans="1:20">
      <c r="A17" s="31"/>
      <c r="B17" s="42">
        <v>43851</v>
      </c>
      <c r="C17" s="159"/>
      <c r="D17" s="43"/>
      <c r="E17" s="46" t="s">
        <v>53</v>
      </c>
      <c r="F17" s="237" t="s">
        <v>54</v>
      </c>
      <c r="G17" s="44"/>
      <c r="H17" s="45"/>
      <c r="I17" s="83"/>
      <c r="J17" s="83"/>
      <c r="K17" s="83"/>
      <c r="L17" s="83">
        <v>100</v>
      </c>
      <c r="M17" s="84" t="s">
        <v>66</v>
      </c>
      <c r="N17" s="83"/>
      <c r="O17" s="84"/>
      <c r="P17" s="180" t="s">
        <v>71</v>
      </c>
      <c r="Q17" s="84"/>
      <c r="R17" s="80"/>
      <c r="S17" s="206">
        <v>328000</v>
      </c>
      <c r="T17" s="116"/>
    </row>
    <row r="18" ht="22" customHeight="1" spans="1:20">
      <c r="A18" s="31"/>
      <c r="B18" s="42">
        <v>43851</v>
      </c>
      <c r="C18" s="158"/>
      <c r="D18" s="43"/>
      <c r="E18" s="28" t="s">
        <v>62</v>
      </c>
      <c r="F18" s="29" t="s">
        <v>63</v>
      </c>
      <c r="G18" s="44"/>
      <c r="H18" s="45"/>
      <c r="I18" s="83"/>
      <c r="J18" s="83"/>
      <c r="K18" s="83"/>
      <c r="L18" s="83">
        <v>100</v>
      </c>
      <c r="M18" s="84" t="s">
        <v>66</v>
      </c>
      <c r="N18" s="83"/>
      <c r="O18" s="84"/>
      <c r="P18" s="180" t="s">
        <v>72</v>
      </c>
      <c r="Q18" s="84"/>
      <c r="R18" s="80"/>
      <c r="S18" s="207">
        <v>916294</v>
      </c>
      <c r="T18" s="116"/>
    </row>
    <row r="19" ht="22" customHeight="1" spans="1:20">
      <c r="A19" s="35"/>
      <c r="B19" s="42">
        <v>43851</v>
      </c>
      <c r="C19" s="158"/>
      <c r="D19" s="43"/>
      <c r="E19" s="46" t="s">
        <v>73</v>
      </c>
      <c r="F19" s="47" t="s">
        <v>74</v>
      </c>
      <c r="G19" s="44"/>
      <c r="H19" s="45"/>
      <c r="I19" s="83"/>
      <c r="J19" s="83"/>
      <c r="K19" s="83"/>
      <c r="L19" s="83">
        <v>100</v>
      </c>
      <c r="M19" s="84" t="s">
        <v>66</v>
      </c>
      <c r="N19" s="83"/>
      <c r="O19" s="84"/>
      <c r="P19" s="180" t="s">
        <v>75</v>
      </c>
      <c r="Q19" s="84"/>
      <c r="R19" s="80"/>
      <c r="S19" s="207">
        <v>980000</v>
      </c>
      <c r="T19" s="116"/>
    </row>
    <row r="20" ht="22" customHeight="1" spans="1:20">
      <c r="A20" s="35">
        <v>5</v>
      </c>
      <c r="B20" s="42">
        <v>43900</v>
      </c>
      <c r="C20" s="158"/>
      <c r="D20" s="43"/>
      <c r="E20" s="46" t="s">
        <v>73</v>
      </c>
      <c r="F20" s="47" t="s">
        <v>74</v>
      </c>
      <c r="G20" s="44"/>
      <c r="H20" s="45"/>
      <c r="I20" s="83"/>
      <c r="J20" s="83"/>
      <c r="K20" s="83"/>
      <c r="L20" s="83">
        <v>100</v>
      </c>
      <c r="M20" s="84" t="s">
        <v>66</v>
      </c>
      <c r="N20" s="83">
        <v>-909920</v>
      </c>
      <c r="O20" s="84" t="s">
        <v>76</v>
      </c>
      <c r="P20" s="180" t="s">
        <v>75</v>
      </c>
      <c r="Q20" s="84"/>
      <c r="R20" s="80"/>
      <c r="S20" s="207">
        <v>823772</v>
      </c>
      <c r="T20" s="116"/>
    </row>
    <row r="21" s="138" customFormat="1" ht="22" customHeight="1" spans="1:16384">
      <c r="A21" s="31">
        <v>6</v>
      </c>
      <c r="B21" s="48">
        <v>43971</v>
      </c>
      <c r="C21" s="159">
        <v>1209016.46</v>
      </c>
      <c r="D21" s="34"/>
      <c r="E21" s="28" t="s">
        <v>49</v>
      </c>
      <c r="F21" s="29" t="s">
        <v>50</v>
      </c>
      <c r="G21" s="49"/>
      <c r="H21" s="39"/>
      <c r="I21" s="27" t="s">
        <v>86</v>
      </c>
      <c r="J21" s="27"/>
      <c r="K21" s="27">
        <v>22849.3</v>
      </c>
      <c r="L21" s="181">
        <v>9000</v>
      </c>
      <c r="M21" s="182" t="s">
        <v>87</v>
      </c>
      <c r="N21" s="27">
        <v>156769.95</v>
      </c>
      <c r="O21" s="12" t="s">
        <v>61</v>
      </c>
      <c r="P21" s="182"/>
      <c r="Q21" s="12"/>
      <c r="R21" s="80"/>
      <c r="S21" s="208"/>
      <c r="T21" s="116"/>
      <c r="XEO21" s="7"/>
      <c r="XEP21" s="7"/>
      <c r="XEQ21" s="7"/>
      <c r="XER21" s="7"/>
      <c r="XES21" s="7"/>
      <c r="XET21" s="7"/>
      <c r="XEU21" s="7"/>
      <c r="XEV21" s="7"/>
      <c r="XEW21" s="7"/>
      <c r="XEX21" s="7"/>
      <c r="XEY21" s="7"/>
      <c r="XEZ21" s="7"/>
      <c r="XFA21" s="7"/>
      <c r="XFB21" s="7"/>
      <c r="XFC21" s="7"/>
      <c r="XFD21" s="7"/>
    </row>
    <row r="22" s="138" customFormat="1" ht="22" customHeight="1" spans="1:16384">
      <c r="A22" s="35"/>
      <c r="B22" s="50"/>
      <c r="C22" s="159"/>
      <c r="D22" s="34"/>
      <c r="E22" s="28" t="s">
        <v>88</v>
      </c>
      <c r="F22" s="29" t="s">
        <v>89</v>
      </c>
      <c r="G22" s="49"/>
      <c r="H22" s="39"/>
      <c r="I22" s="27"/>
      <c r="J22" s="27"/>
      <c r="K22" s="27"/>
      <c r="L22" s="27">
        <v>100</v>
      </c>
      <c r="M22" s="12" t="s">
        <v>66</v>
      </c>
      <c r="N22" s="27"/>
      <c r="O22" s="12"/>
      <c r="P22" s="179" t="s">
        <v>75</v>
      </c>
      <c r="Q22" s="12"/>
      <c r="R22" s="80"/>
      <c r="S22" s="208">
        <v>901394</v>
      </c>
      <c r="T22" s="116"/>
      <c r="XEO22" s="7"/>
      <c r="XEP22" s="7"/>
      <c r="XEQ22" s="7"/>
      <c r="XER22" s="7"/>
      <c r="XES22" s="7"/>
      <c r="XET22" s="7"/>
      <c r="XEU22" s="7"/>
      <c r="XEV22" s="7"/>
      <c r="XEW22" s="7"/>
      <c r="XEX22" s="7"/>
      <c r="XEY22" s="7"/>
      <c r="XEZ22" s="7"/>
      <c r="XFA22" s="7"/>
      <c r="XFB22" s="7"/>
      <c r="XFC22" s="7"/>
      <c r="XFD22" s="7"/>
    </row>
    <row r="23" s="139" customFormat="1" ht="22" customHeight="1" spans="1:16384">
      <c r="A23" s="222">
        <v>6.1</v>
      </c>
      <c r="B23" s="223">
        <v>43984</v>
      </c>
      <c r="C23" s="163"/>
      <c r="D23" s="57"/>
      <c r="E23" s="164" t="s">
        <v>91</v>
      </c>
      <c r="F23" s="164" t="s">
        <v>92</v>
      </c>
      <c r="G23" s="132"/>
      <c r="H23" s="133"/>
      <c r="I23" s="134"/>
      <c r="J23" s="134"/>
      <c r="K23" s="134">
        <v>22048</v>
      </c>
      <c r="L23" s="86">
        <v>50</v>
      </c>
      <c r="M23" s="92" t="s">
        <v>66</v>
      </c>
      <c r="N23" s="86">
        <v>-178666.95</v>
      </c>
      <c r="O23" s="135" t="s">
        <v>76</v>
      </c>
      <c r="P23" s="187" t="s">
        <v>93</v>
      </c>
      <c r="Q23" s="135"/>
      <c r="R23" s="121"/>
      <c r="S23" s="215">
        <v>49580</v>
      </c>
      <c r="T23" s="123"/>
      <c r="XEO23" s="213"/>
      <c r="XEP23" s="213"/>
      <c r="XEQ23" s="213"/>
      <c r="XER23" s="213"/>
      <c r="XES23" s="213"/>
      <c r="XET23" s="213"/>
      <c r="XEU23" s="213"/>
      <c r="XEV23" s="213"/>
      <c r="XEW23" s="213"/>
      <c r="XEX23" s="213"/>
      <c r="XEY23" s="213"/>
      <c r="XEZ23" s="213"/>
      <c r="XFA23" s="213"/>
      <c r="XFB23" s="213"/>
      <c r="XFC23" s="213"/>
      <c r="XFD23" s="213"/>
    </row>
    <row r="24" s="139" customFormat="1" ht="29" customHeight="1" spans="1:16384">
      <c r="A24" s="222"/>
      <c r="B24" s="223"/>
      <c r="C24" s="163"/>
      <c r="D24" s="57"/>
      <c r="E24" s="164" t="s">
        <v>94</v>
      </c>
      <c r="F24" s="164" t="s">
        <v>95</v>
      </c>
      <c r="G24" s="59"/>
      <c r="H24" s="60"/>
      <c r="I24" s="86"/>
      <c r="J24" s="86"/>
      <c r="K24" s="86"/>
      <c r="L24" s="86">
        <v>50</v>
      </c>
      <c r="M24" s="92" t="s">
        <v>66</v>
      </c>
      <c r="N24" s="185"/>
      <c r="O24" s="92"/>
      <c r="P24" s="186" t="s">
        <v>96</v>
      </c>
      <c r="Q24" s="121"/>
      <c r="R24" s="121"/>
      <c r="S24" s="210">
        <v>49580</v>
      </c>
      <c r="T24" s="123"/>
      <c r="XEO24" s="213"/>
      <c r="XEP24" s="213"/>
      <c r="XEQ24" s="213"/>
      <c r="XER24" s="213"/>
      <c r="XES24" s="213"/>
      <c r="XET24" s="213"/>
      <c r="XEU24" s="213"/>
      <c r="XEV24" s="213"/>
      <c r="XEW24" s="213"/>
      <c r="XEX24" s="213"/>
      <c r="XEY24" s="213"/>
      <c r="XEZ24" s="213"/>
      <c r="XFA24" s="213"/>
      <c r="XFB24" s="213"/>
      <c r="XFC24" s="213"/>
      <c r="XFD24" s="213"/>
    </row>
    <row r="25" s="139" customFormat="1" ht="22" customHeight="1" spans="1:16384">
      <c r="A25" s="222"/>
      <c r="B25" s="223"/>
      <c r="C25" s="163"/>
      <c r="D25" s="57"/>
      <c r="E25" s="164" t="s">
        <v>97</v>
      </c>
      <c r="F25" s="164" t="s">
        <v>98</v>
      </c>
      <c r="G25" s="59"/>
      <c r="H25" s="60"/>
      <c r="I25" s="86"/>
      <c r="J25" s="86"/>
      <c r="K25" s="86"/>
      <c r="L25" s="86">
        <v>50</v>
      </c>
      <c r="M25" s="92" t="s">
        <v>66</v>
      </c>
      <c r="N25" s="185"/>
      <c r="O25" s="92"/>
      <c r="P25" s="186" t="s">
        <v>99</v>
      </c>
      <c r="Q25" s="121"/>
      <c r="R25" s="121"/>
      <c r="S25" s="210">
        <v>49580</v>
      </c>
      <c r="T25" s="123"/>
      <c r="XEO25" s="213"/>
      <c r="XEP25" s="213"/>
      <c r="XEQ25" s="213"/>
      <c r="XER25" s="213"/>
      <c r="XES25" s="213"/>
      <c r="XET25" s="213"/>
      <c r="XEU25" s="213"/>
      <c r="XEV25" s="213"/>
      <c r="XEW25" s="213"/>
      <c r="XEX25" s="213"/>
      <c r="XEY25" s="213"/>
      <c r="XEZ25" s="213"/>
      <c r="XFA25" s="213"/>
      <c r="XFB25" s="213"/>
      <c r="XFC25" s="213"/>
      <c r="XFD25" s="213"/>
    </row>
    <row r="26" s="139" customFormat="1" ht="22" customHeight="1" spans="1:16384">
      <c r="A26" s="54"/>
      <c r="B26" s="55"/>
      <c r="C26" s="163"/>
      <c r="D26" s="57"/>
      <c r="E26" s="164" t="s">
        <v>100</v>
      </c>
      <c r="F26" s="164" t="s">
        <v>101</v>
      </c>
      <c r="G26" s="59"/>
      <c r="H26" s="60"/>
      <c r="I26" s="86"/>
      <c r="J26" s="86"/>
      <c r="K26" s="86"/>
      <c r="L26" s="86">
        <v>50</v>
      </c>
      <c r="M26" s="92" t="s">
        <v>66</v>
      </c>
      <c r="N26" s="185"/>
      <c r="O26" s="92"/>
      <c r="P26" s="186" t="s">
        <v>102</v>
      </c>
      <c r="Q26" s="121"/>
      <c r="R26" s="121"/>
      <c r="S26" s="210">
        <v>49580</v>
      </c>
      <c r="T26" s="123"/>
      <c r="XEO26" s="213"/>
      <c r="XEP26" s="213"/>
      <c r="XEQ26" s="213"/>
      <c r="XER26" s="213"/>
      <c r="XES26" s="213"/>
      <c r="XET26" s="213"/>
      <c r="XEU26" s="213"/>
      <c r="XEV26" s="213"/>
      <c r="XEW26" s="213"/>
      <c r="XEX26" s="213"/>
      <c r="XEY26" s="213"/>
      <c r="XEZ26" s="213"/>
      <c r="XFA26" s="213"/>
      <c r="XFB26" s="213"/>
      <c r="XFC26" s="213"/>
      <c r="XFD26" s="213"/>
    </row>
    <row r="27" s="139" customFormat="1" ht="22" customHeight="1" spans="1:16384">
      <c r="A27" s="54"/>
      <c r="B27" s="55"/>
      <c r="C27" s="163"/>
      <c r="D27" s="57"/>
      <c r="E27" s="224"/>
      <c r="F27" s="225"/>
      <c r="G27" s="59"/>
      <c r="H27" s="60"/>
      <c r="I27" s="86"/>
      <c r="J27" s="86"/>
      <c r="K27" s="86"/>
      <c r="L27" s="86"/>
      <c r="M27" s="92"/>
      <c r="N27" s="185"/>
      <c r="O27" s="92"/>
      <c r="P27" s="186"/>
      <c r="Q27" s="121"/>
      <c r="R27" s="121"/>
      <c r="S27" s="210"/>
      <c r="T27" s="123"/>
      <c r="XEO27" s="213"/>
      <c r="XEP27" s="213"/>
      <c r="XEQ27" s="213"/>
      <c r="XER27" s="213"/>
      <c r="XES27" s="213"/>
      <c r="XET27" s="213"/>
      <c r="XEU27" s="213"/>
      <c r="XEV27" s="213"/>
      <c r="XEW27" s="213"/>
      <c r="XEX27" s="213"/>
      <c r="XEY27" s="213"/>
      <c r="XEZ27" s="213"/>
      <c r="XFA27" s="213"/>
      <c r="XFB27" s="213"/>
      <c r="XFC27" s="213"/>
      <c r="XFD27" s="213"/>
    </row>
    <row r="28" ht="30" customHeight="1" spans="1:20">
      <c r="A28" s="142" t="s">
        <v>77</v>
      </c>
      <c r="B28" s="142"/>
      <c r="C28" s="165">
        <f>SUM(C8:C26)</f>
        <v>8355327.61</v>
      </c>
      <c r="D28" s="62">
        <f>SUM(D8:D23)</f>
        <v>0</v>
      </c>
      <c r="E28" s="63"/>
      <c r="F28" s="63"/>
      <c r="G28" s="63"/>
      <c r="H28" s="11" t="s">
        <v>78</v>
      </c>
      <c r="I28" s="96">
        <f t="shared" ref="I28:L28" si="0">SUM(I8:I26)</f>
        <v>341978.82</v>
      </c>
      <c r="J28" s="63"/>
      <c r="K28" s="97">
        <f t="shared" si="0"/>
        <v>187523.3</v>
      </c>
      <c r="L28" s="96">
        <f t="shared" si="0"/>
        <v>21950</v>
      </c>
      <c r="M28" s="11" t="s">
        <v>78</v>
      </c>
      <c r="N28" s="96">
        <f t="shared" ref="N28:S28" si="1">SUM(N8:N26)</f>
        <v>0</v>
      </c>
      <c r="O28" s="11" t="s">
        <v>78</v>
      </c>
      <c r="P28" s="11" t="s">
        <v>78</v>
      </c>
      <c r="Q28" s="11"/>
      <c r="R28" s="165">
        <f t="shared" si="1"/>
        <v>2526100</v>
      </c>
      <c r="S28" s="125">
        <f t="shared" si="1"/>
        <v>7639432</v>
      </c>
      <c r="T28" s="126">
        <f>C28+D28-I28-K28-L28-N28-S28</f>
        <v>164443.49</v>
      </c>
    </row>
    <row r="29" ht="30" customHeight="1" spans="1:20">
      <c r="A29" s="9" t="s">
        <v>79</v>
      </c>
      <c r="B29" s="9"/>
      <c r="C29" s="9" t="s">
        <v>80</v>
      </c>
      <c r="D29" s="9"/>
      <c r="E29" s="9"/>
      <c r="F29" s="166">
        <f>N29</f>
        <v>198320</v>
      </c>
      <c r="G29" s="167"/>
      <c r="H29" s="168" t="s">
        <v>81</v>
      </c>
      <c r="I29" s="188"/>
      <c r="J29" s="188"/>
      <c r="K29" s="188"/>
      <c r="L29" s="189"/>
      <c r="M29" s="9" t="s">
        <v>82</v>
      </c>
      <c r="N29" s="166">
        <v>198320</v>
      </c>
      <c r="O29" s="167"/>
      <c r="P29" s="167"/>
      <c r="Q29" s="167"/>
      <c r="R29" s="167"/>
      <c r="S29" s="167"/>
      <c r="T29" s="220"/>
    </row>
    <row r="30" ht="30" customHeight="1" spans="1:20">
      <c r="A30" s="9"/>
      <c r="B30" s="9"/>
      <c r="C30" s="9" t="s">
        <v>83</v>
      </c>
      <c r="D30" s="9"/>
      <c r="E30" s="9"/>
      <c r="F30" s="169">
        <v>0</v>
      </c>
      <c r="G30" s="170"/>
      <c r="H30" s="171"/>
      <c r="I30" s="192"/>
      <c r="J30" s="192"/>
      <c r="K30" s="192"/>
      <c r="L30" s="193"/>
      <c r="M30" s="9" t="s">
        <v>84</v>
      </c>
      <c r="N30" s="218">
        <f>N29</f>
        <v>198320</v>
      </c>
      <c r="O30" s="219"/>
      <c r="P30" s="219"/>
      <c r="Q30" s="219"/>
      <c r="R30" s="219"/>
      <c r="S30" s="219"/>
      <c r="T30" s="221"/>
    </row>
    <row r="36" spans="2:2">
      <c r="B36" s="172"/>
    </row>
    <row r="64" spans="10:24">
      <c r="J64" s="130"/>
      <c r="K64" s="131"/>
      <c r="L64" s="132"/>
      <c r="M64" s="133"/>
      <c r="N64" s="134"/>
      <c r="O64" s="134"/>
      <c r="P64" s="134"/>
      <c r="Q64" s="86"/>
      <c r="R64" s="92"/>
      <c r="S64" s="86"/>
      <c r="T64" s="135"/>
      <c r="U64" s="214"/>
      <c r="V64" s="135"/>
      <c r="W64" s="121"/>
      <c r="X64" s="215">
        <v>200000</v>
      </c>
    </row>
  </sheetData>
  <mergeCells count="48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8:B28"/>
    <mergeCell ref="C29:E29"/>
    <mergeCell ref="F29:G29"/>
    <mergeCell ref="N29:T29"/>
    <mergeCell ref="C30:E30"/>
    <mergeCell ref="F30:G30"/>
    <mergeCell ref="N30:T30"/>
    <mergeCell ref="A5:A7"/>
    <mergeCell ref="A8:A10"/>
    <mergeCell ref="A12:A15"/>
    <mergeCell ref="A16:A19"/>
    <mergeCell ref="A21:A22"/>
    <mergeCell ref="A23:A26"/>
    <mergeCell ref="B21:B22"/>
    <mergeCell ref="B23:B26"/>
    <mergeCell ref="S5:S7"/>
    <mergeCell ref="T5:T7"/>
    <mergeCell ref="A29:B30"/>
    <mergeCell ref="H29:L30"/>
  </mergeCells>
  <printOptions horizontalCentered="1" verticalCentered="1"/>
  <pageMargins left="0" right="0" top="0" bottom="0" header="0" footer="0"/>
  <pageSetup paperSize="9" scale="90" orientation="landscape"/>
  <headerFooter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XFD67"/>
  <sheetViews>
    <sheetView zoomScale="70" zoomScaleNormal="70" topLeftCell="A19" workbookViewId="0">
      <selection activeCell="P29" sqref="E29:P30"/>
    </sheetView>
  </sheetViews>
  <sheetFormatPr defaultColWidth="9" defaultRowHeight="13.5"/>
  <cols>
    <col min="1" max="1" width="4.45833333333333" style="138" customWidth="1"/>
    <col min="2" max="2" width="14.675" style="140" customWidth="1"/>
    <col min="3" max="3" width="19.1" style="138" customWidth="1"/>
    <col min="4" max="4" width="8.38333333333333" style="138" customWidth="1"/>
    <col min="5" max="5" width="30.175" style="141" customWidth="1"/>
    <col min="6" max="6" width="29.1083333333333" style="141" customWidth="1"/>
    <col min="7" max="7" width="6.78333333333333" style="141" customWidth="1"/>
    <col min="8" max="8" width="6.43333333333333" style="138" customWidth="1"/>
    <col min="9" max="9" width="12.0666666666667" style="141" customWidth="1"/>
    <col min="10" max="10" width="11.725" style="141" customWidth="1"/>
    <col min="11" max="11" width="9.33333333333333" style="138" customWidth="1"/>
    <col min="12" max="12" width="11.4" style="141" customWidth="1"/>
    <col min="13" max="13" width="30.2666666666667" style="138" customWidth="1"/>
    <col min="14" max="14" width="10.1083333333333" style="138" customWidth="1"/>
    <col min="15" max="15" width="9.10833333333333" style="138" customWidth="1"/>
    <col min="16" max="16" width="34.675" style="138" customWidth="1"/>
    <col min="17" max="17" width="14.8" style="138" customWidth="1"/>
    <col min="18" max="18" width="17.1916666666667" style="138" customWidth="1"/>
    <col min="19" max="19" width="14.375" style="141" customWidth="1"/>
    <col min="20" max="20" width="15.4416666666667" style="138" customWidth="1"/>
    <col min="21" max="16361" width="9" style="138" customWidth="1"/>
  </cols>
  <sheetData>
    <row r="1" ht="24.9" customHeight="1" spans="1:19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</row>
    <row r="2" ht="27.9" customHeight="1" spans="1:20">
      <c r="A2" s="142" t="s">
        <v>1</v>
      </c>
      <c r="B2" s="142"/>
      <c r="C2" s="143" t="s">
        <v>2</v>
      </c>
      <c r="D2" s="143"/>
      <c r="E2" s="143"/>
      <c r="F2" s="143"/>
      <c r="G2" s="143"/>
      <c r="H2" s="144" t="s">
        <v>3</v>
      </c>
      <c r="I2" s="144"/>
      <c r="J2" s="143" t="s">
        <v>4</v>
      </c>
      <c r="K2" s="143"/>
      <c r="L2" s="143"/>
      <c r="M2" s="143"/>
      <c r="N2" s="173" t="s">
        <v>5</v>
      </c>
      <c r="O2" s="173"/>
      <c r="P2" s="174">
        <v>11281</v>
      </c>
      <c r="Q2" s="178" t="s">
        <v>6</v>
      </c>
      <c r="R2" s="178"/>
      <c r="S2" s="196"/>
      <c r="T2" s="196"/>
    </row>
    <row r="3" ht="27.9" customHeight="1" spans="1:20">
      <c r="A3" s="142" t="s">
        <v>7</v>
      </c>
      <c r="B3" s="142"/>
      <c r="C3" s="145">
        <v>17098941</v>
      </c>
      <c r="D3" s="145"/>
      <c r="E3" s="145"/>
      <c r="F3" s="146" t="s">
        <v>8</v>
      </c>
      <c r="G3" s="147">
        <v>43594</v>
      </c>
      <c r="H3" s="142" t="s">
        <v>9</v>
      </c>
      <c r="I3" s="142"/>
      <c r="J3" s="175"/>
      <c r="K3" s="175"/>
      <c r="L3" s="175"/>
      <c r="M3" s="175"/>
      <c r="N3" s="142" t="s">
        <v>10</v>
      </c>
      <c r="O3" s="142"/>
      <c r="P3" s="175"/>
      <c r="Q3" s="197" t="s">
        <v>11</v>
      </c>
      <c r="R3" s="198"/>
      <c r="S3" s="199" t="s">
        <v>12</v>
      </c>
      <c r="T3" s="200"/>
    </row>
    <row r="4" ht="27.9" customHeight="1" spans="1:20">
      <c r="A4" s="142" t="s">
        <v>13</v>
      </c>
      <c r="B4" s="142"/>
      <c r="C4" s="148"/>
      <c r="D4" s="148"/>
      <c r="E4" s="148"/>
      <c r="F4" s="146" t="s">
        <v>14</v>
      </c>
      <c r="G4" s="149"/>
      <c r="H4" s="142" t="s">
        <v>15</v>
      </c>
      <c r="I4" s="142"/>
      <c r="J4" s="175"/>
      <c r="K4" s="175"/>
      <c r="L4" s="175"/>
      <c r="M4" s="175"/>
      <c r="N4" s="142" t="s">
        <v>16</v>
      </c>
      <c r="O4" s="142"/>
      <c r="P4" s="145" t="s">
        <v>17</v>
      </c>
      <c r="Q4" s="146" t="s">
        <v>18</v>
      </c>
      <c r="R4" s="145" t="s">
        <v>19</v>
      </c>
      <c r="S4" s="201" t="s">
        <v>20</v>
      </c>
      <c r="T4" s="202" t="s">
        <v>21</v>
      </c>
    </row>
    <row r="5" ht="27.9" customHeight="1" spans="1:20">
      <c r="A5" s="142" t="s">
        <v>22</v>
      </c>
      <c r="B5" s="150" t="s">
        <v>23</v>
      </c>
      <c r="C5" s="151"/>
      <c r="D5" s="151"/>
      <c r="E5" s="151"/>
      <c r="F5" s="152"/>
      <c r="G5" s="153" t="s">
        <v>24</v>
      </c>
      <c r="H5" s="150" t="s">
        <v>23</v>
      </c>
      <c r="I5" s="151"/>
      <c r="J5" s="152"/>
      <c r="K5" s="153" t="s">
        <v>25</v>
      </c>
      <c r="L5" s="150" t="s">
        <v>26</v>
      </c>
      <c r="M5" s="152"/>
      <c r="N5" s="150" t="s">
        <v>27</v>
      </c>
      <c r="O5" s="152"/>
      <c r="P5" s="176" t="s">
        <v>28</v>
      </c>
      <c r="Q5" s="203"/>
      <c r="R5" s="203"/>
      <c r="S5" s="201" t="s">
        <v>29</v>
      </c>
      <c r="T5" s="204" t="s">
        <v>30</v>
      </c>
    </row>
    <row r="6" ht="27.9" customHeight="1" spans="1:20">
      <c r="A6" s="142"/>
      <c r="B6" s="154" t="s">
        <v>31</v>
      </c>
      <c r="C6" s="155"/>
      <c r="D6" s="155"/>
      <c r="E6" s="155"/>
      <c r="F6" s="156"/>
      <c r="G6" s="142"/>
      <c r="H6" s="154" t="s">
        <v>32</v>
      </c>
      <c r="I6" s="155"/>
      <c r="J6" s="156"/>
      <c r="K6" s="142" t="s">
        <v>33</v>
      </c>
      <c r="L6" s="154" t="s">
        <v>34</v>
      </c>
      <c r="M6" s="156"/>
      <c r="N6" s="154" t="s">
        <v>35</v>
      </c>
      <c r="O6" s="156"/>
      <c r="P6" s="177" t="s">
        <v>36</v>
      </c>
      <c r="Q6" s="205"/>
      <c r="R6" s="205"/>
      <c r="S6" s="201"/>
      <c r="T6" s="204"/>
    </row>
    <row r="7" ht="27.9" customHeight="1" spans="1:20">
      <c r="A7" s="142"/>
      <c r="B7" s="157" t="s">
        <v>37</v>
      </c>
      <c r="C7" s="142" t="s">
        <v>38</v>
      </c>
      <c r="D7" s="142" t="s">
        <v>39</v>
      </c>
      <c r="E7" s="146" t="s">
        <v>40</v>
      </c>
      <c r="F7" s="146" t="s">
        <v>41</v>
      </c>
      <c r="G7" s="157" t="s">
        <v>42</v>
      </c>
      <c r="H7" s="142" t="s">
        <v>43</v>
      </c>
      <c r="I7" s="146" t="s">
        <v>44</v>
      </c>
      <c r="J7" s="146" t="s">
        <v>45</v>
      </c>
      <c r="K7" s="178" t="s">
        <v>44</v>
      </c>
      <c r="L7" s="146" t="s">
        <v>44</v>
      </c>
      <c r="M7" s="142" t="s">
        <v>45</v>
      </c>
      <c r="N7" s="142" t="s">
        <v>44</v>
      </c>
      <c r="O7" s="142" t="s">
        <v>45</v>
      </c>
      <c r="P7" s="146" t="s">
        <v>46</v>
      </c>
      <c r="Q7" s="146" t="s">
        <v>47</v>
      </c>
      <c r="R7" s="146" t="s">
        <v>48</v>
      </c>
      <c r="S7" s="201"/>
      <c r="T7" s="204"/>
    </row>
    <row r="8" ht="22" customHeight="1" spans="1:20">
      <c r="A8" s="25">
        <v>1</v>
      </c>
      <c r="B8" s="26">
        <v>43682</v>
      </c>
      <c r="C8" s="27">
        <v>2564841.15</v>
      </c>
      <c r="D8" s="27"/>
      <c r="E8" s="28" t="s">
        <v>49</v>
      </c>
      <c r="F8" s="29" t="s">
        <v>50</v>
      </c>
      <c r="G8" s="27"/>
      <c r="H8" s="30">
        <v>0.02</v>
      </c>
      <c r="I8" s="27">
        <f>C8*H8</f>
        <v>51296.823</v>
      </c>
      <c r="J8" s="28" t="s">
        <v>51</v>
      </c>
      <c r="K8" s="76">
        <f>47062+1412</f>
        <v>48474</v>
      </c>
      <c r="L8" s="27">
        <f>1500*2</f>
        <v>3000</v>
      </c>
      <c r="M8" s="12" t="s">
        <v>52</v>
      </c>
      <c r="N8" s="27"/>
      <c r="O8" s="12"/>
      <c r="P8" s="179"/>
      <c r="Q8" s="13"/>
      <c r="R8" s="111"/>
      <c r="S8" s="111"/>
      <c r="T8" s="76"/>
    </row>
    <row r="9" ht="22" customHeight="1" spans="1:20">
      <c r="A9" s="31"/>
      <c r="B9" s="32">
        <v>43683</v>
      </c>
      <c r="C9" s="158"/>
      <c r="D9" s="34"/>
      <c r="E9" s="28" t="s">
        <v>53</v>
      </c>
      <c r="F9" s="235" t="s">
        <v>54</v>
      </c>
      <c r="G9" s="27"/>
      <c r="H9" s="30"/>
      <c r="I9" s="27"/>
      <c r="J9" s="78"/>
      <c r="K9" s="79"/>
      <c r="L9" s="38"/>
      <c r="M9" s="12"/>
      <c r="N9" s="38"/>
      <c r="O9" s="12"/>
      <c r="P9" s="80" t="s">
        <v>55</v>
      </c>
      <c r="Q9" s="15">
        <v>700000</v>
      </c>
      <c r="R9" s="27">
        <v>700000</v>
      </c>
      <c r="S9" s="27">
        <v>700000</v>
      </c>
      <c r="T9" s="76"/>
    </row>
    <row r="10" ht="22" customHeight="1" spans="1:20">
      <c r="A10" s="35"/>
      <c r="B10" s="32">
        <v>43683</v>
      </c>
      <c r="C10" s="158"/>
      <c r="D10" s="34"/>
      <c r="E10" s="28" t="s">
        <v>56</v>
      </c>
      <c r="F10" s="235" t="s">
        <v>57</v>
      </c>
      <c r="G10" s="27"/>
      <c r="H10" s="30"/>
      <c r="I10" s="27"/>
      <c r="J10" s="78"/>
      <c r="K10" s="81"/>
      <c r="L10" s="27"/>
      <c r="M10" s="12"/>
      <c r="N10" s="82"/>
      <c r="O10" s="12"/>
      <c r="P10" s="80" t="s">
        <v>58</v>
      </c>
      <c r="Q10" s="15">
        <v>1717552</v>
      </c>
      <c r="R10" s="27">
        <v>1190000</v>
      </c>
      <c r="S10" s="27">
        <v>1190000</v>
      </c>
      <c r="T10" s="112"/>
    </row>
    <row r="11" ht="22" customHeight="1" spans="1:20">
      <c r="A11" s="36">
        <v>2</v>
      </c>
      <c r="B11" s="32">
        <v>43717</v>
      </c>
      <c r="C11" s="158"/>
      <c r="D11" s="34"/>
      <c r="E11" s="37" t="s">
        <v>53</v>
      </c>
      <c r="F11" s="235" t="s">
        <v>54</v>
      </c>
      <c r="G11" s="38"/>
      <c r="H11" s="39"/>
      <c r="I11" s="27"/>
      <c r="J11" s="27"/>
      <c r="K11" s="27"/>
      <c r="L11" s="27"/>
      <c r="M11" s="12"/>
      <c r="N11" s="27"/>
      <c r="O11" s="12"/>
      <c r="P11" s="179" t="s">
        <v>55</v>
      </c>
      <c r="Q11" s="15">
        <v>551100</v>
      </c>
      <c r="R11" s="113">
        <v>551100</v>
      </c>
      <c r="S11" s="114">
        <v>551100</v>
      </c>
      <c r="T11" s="112"/>
    </row>
    <row r="12" s="138" customFormat="1" ht="22" customHeight="1" spans="1:16384">
      <c r="A12" s="25">
        <v>3</v>
      </c>
      <c r="B12" s="32">
        <v>43850</v>
      </c>
      <c r="C12" s="159">
        <v>3665176</v>
      </c>
      <c r="D12" s="34"/>
      <c r="E12" s="28" t="s">
        <v>49</v>
      </c>
      <c r="F12" s="29" t="s">
        <v>50</v>
      </c>
      <c r="G12" s="38"/>
      <c r="H12" s="41">
        <v>0.02</v>
      </c>
      <c r="I12" s="27">
        <f>C3*H12-I8</f>
        <v>290681.997</v>
      </c>
      <c r="J12" s="27" t="s">
        <v>59</v>
      </c>
      <c r="K12" s="27">
        <f>91630+2522</f>
        <v>94152</v>
      </c>
      <c r="L12" s="27">
        <f>1500*6</f>
        <v>9000</v>
      </c>
      <c r="M12" s="12" t="s">
        <v>60</v>
      </c>
      <c r="N12" s="27">
        <v>931817</v>
      </c>
      <c r="O12" s="12" t="s">
        <v>61</v>
      </c>
      <c r="P12" s="179"/>
      <c r="Q12" s="12"/>
      <c r="R12" s="80"/>
      <c r="S12" s="115"/>
      <c r="T12" s="112"/>
      <c r="XEO12" s="7"/>
      <c r="XEP12" s="7"/>
      <c r="XEQ12" s="7"/>
      <c r="XER12" s="7"/>
      <c r="XES12" s="7"/>
      <c r="XET12" s="7"/>
      <c r="XEU12" s="7"/>
      <c r="XEV12" s="7"/>
      <c r="XEW12" s="7"/>
      <c r="XEX12" s="7"/>
      <c r="XEY12" s="7"/>
      <c r="XEZ12" s="7"/>
      <c r="XFA12" s="7"/>
      <c r="XFB12" s="7"/>
      <c r="XFC12" s="7"/>
      <c r="XFD12" s="7"/>
    </row>
    <row r="13" s="7" customFormat="1" ht="22" customHeight="1" spans="1:20">
      <c r="A13" s="31"/>
      <c r="B13" s="32">
        <v>43850</v>
      </c>
      <c r="C13" s="159">
        <v>916294</v>
      </c>
      <c r="D13" s="34"/>
      <c r="E13" s="28" t="s">
        <v>62</v>
      </c>
      <c r="F13" s="29" t="s">
        <v>63</v>
      </c>
      <c r="G13" s="38"/>
      <c r="H13" s="30"/>
      <c r="I13" s="27"/>
      <c r="J13" s="27"/>
      <c r="K13" s="27"/>
      <c r="L13" s="27"/>
      <c r="M13" s="12"/>
      <c r="N13" s="82"/>
      <c r="O13" s="12"/>
      <c r="P13" s="179"/>
      <c r="Q13" s="80"/>
      <c r="R13" s="80"/>
      <c r="S13" s="115"/>
      <c r="T13" s="112"/>
    </row>
    <row r="14" s="7" customFormat="1" ht="22" customHeight="1" spans="1:20">
      <c r="A14" s="31"/>
      <c r="B14" s="32">
        <v>43850</v>
      </c>
      <c r="C14" s="159"/>
      <c r="D14" s="34"/>
      <c r="E14" s="28" t="s">
        <v>64</v>
      </c>
      <c r="F14" s="29" t="s">
        <v>65</v>
      </c>
      <c r="G14" s="38"/>
      <c r="H14" s="30"/>
      <c r="I14" s="27"/>
      <c r="J14" s="27"/>
      <c r="K14" s="82"/>
      <c r="L14" s="27">
        <v>50</v>
      </c>
      <c r="M14" s="12" t="s">
        <v>66</v>
      </c>
      <c r="N14" s="82"/>
      <c r="O14" s="12"/>
      <c r="P14" s="179" t="s">
        <v>67</v>
      </c>
      <c r="Q14" s="15">
        <v>85000</v>
      </c>
      <c r="R14" s="15">
        <v>85000</v>
      </c>
      <c r="S14" s="115">
        <v>85000</v>
      </c>
      <c r="T14" s="116"/>
    </row>
    <row r="15" s="7" customFormat="1" ht="22" customHeight="1" spans="1:20">
      <c r="A15" s="35"/>
      <c r="B15" s="42">
        <v>43850</v>
      </c>
      <c r="C15" s="159"/>
      <c r="D15" s="43"/>
      <c r="E15" s="28" t="s">
        <v>56</v>
      </c>
      <c r="F15" s="236" t="s">
        <v>57</v>
      </c>
      <c r="G15" s="44"/>
      <c r="H15" s="45"/>
      <c r="I15" s="83"/>
      <c r="J15" s="83"/>
      <c r="K15" s="83"/>
      <c r="L15" s="83">
        <v>100</v>
      </c>
      <c r="M15" s="84" t="s">
        <v>66</v>
      </c>
      <c r="N15" s="83"/>
      <c r="O15" s="84"/>
      <c r="P15" s="180" t="s">
        <v>68</v>
      </c>
      <c r="Q15" s="84"/>
      <c r="R15" s="80"/>
      <c r="S15" s="206">
        <v>527552</v>
      </c>
      <c r="T15" s="116"/>
    </row>
    <row r="16" s="7" customFormat="1" ht="22" customHeight="1" spans="1:20">
      <c r="A16" s="31">
        <v>4</v>
      </c>
      <c r="B16" s="42">
        <v>43851</v>
      </c>
      <c r="C16" s="159"/>
      <c r="D16" s="43"/>
      <c r="E16" s="46" t="s">
        <v>53</v>
      </c>
      <c r="F16" s="47" t="s">
        <v>69</v>
      </c>
      <c r="G16" s="44"/>
      <c r="H16" s="45"/>
      <c r="I16" s="83"/>
      <c r="J16" s="83"/>
      <c r="K16" s="83"/>
      <c r="L16" s="83">
        <v>100</v>
      </c>
      <c r="M16" s="84" t="s">
        <v>66</v>
      </c>
      <c r="N16" s="83"/>
      <c r="O16" s="84"/>
      <c r="P16" s="180" t="s">
        <v>70</v>
      </c>
      <c r="Q16" s="84"/>
      <c r="R16" s="80"/>
      <c r="S16" s="206">
        <v>438000</v>
      </c>
      <c r="T16" s="116"/>
    </row>
    <row r="17" s="7" customFormat="1" ht="22" customHeight="1" spans="1:20">
      <c r="A17" s="31"/>
      <c r="B17" s="42">
        <v>43851</v>
      </c>
      <c r="C17" s="159"/>
      <c r="D17" s="43"/>
      <c r="E17" s="46" t="s">
        <v>53</v>
      </c>
      <c r="F17" s="237" t="s">
        <v>54</v>
      </c>
      <c r="G17" s="44"/>
      <c r="H17" s="45"/>
      <c r="I17" s="83"/>
      <c r="J17" s="83"/>
      <c r="K17" s="83"/>
      <c r="L17" s="83">
        <v>100</v>
      </c>
      <c r="M17" s="84" t="s">
        <v>66</v>
      </c>
      <c r="N17" s="83"/>
      <c r="O17" s="84"/>
      <c r="P17" s="180" t="s">
        <v>71</v>
      </c>
      <c r="Q17" s="84"/>
      <c r="R17" s="80"/>
      <c r="S17" s="206">
        <v>328000</v>
      </c>
      <c r="T17" s="116"/>
    </row>
    <row r="18" ht="22" customHeight="1" spans="1:20">
      <c r="A18" s="31"/>
      <c r="B18" s="42">
        <v>43851</v>
      </c>
      <c r="C18" s="158"/>
      <c r="D18" s="43"/>
      <c r="E18" s="28" t="s">
        <v>62</v>
      </c>
      <c r="F18" s="29" t="s">
        <v>63</v>
      </c>
      <c r="G18" s="44"/>
      <c r="H18" s="45"/>
      <c r="I18" s="83"/>
      <c r="J18" s="83"/>
      <c r="K18" s="83"/>
      <c r="L18" s="83">
        <v>100</v>
      </c>
      <c r="M18" s="84" t="s">
        <v>66</v>
      </c>
      <c r="N18" s="83"/>
      <c r="O18" s="84"/>
      <c r="P18" s="180" t="s">
        <v>72</v>
      </c>
      <c r="Q18" s="84"/>
      <c r="R18" s="80"/>
      <c r="S18" s="207">
        <v>916294</v>
      </c>
      <c r="T18" s="116"/>
    </row>
    <row r="19" ht="22" customHeight="1" spans="1:20">
      <c r="A19" s="35"/>
      <c r="B19" s="42">
        <v>43851</v>
      </c>
      <c r="C19" s="158"/>
      <c r="D19" s="43"/>
      <c r="E19" s="46" t="s">
        <v>73</v>
      </c>
      <c r="F19" s="47" t="s">
        <v>74</v>
      </c>
      <c r="G19" s="44"/>
      <c r="H19" s="45"/>
      <c r="I19" s="83"/>
      <c r="J19" s="83"/>
      <c r="K19" s="83"/>
      <c r="L19" s="83">
        <v>100</v>
      </c>
      <c r="M19" s="84" t="s">
        <v>66</v>
      </c>
      <c r="N19" s="83"/>
      <c r="O19" s="84"/>
      <c r="P19" s="180" t="s">
        <v>75</v>
      </c>
      <c r="Q19" s="84"/>
      <c r="R19" s="80"/>
      <c r="S19" s="207">
        <v>980000</v>
      </c>
      <c r="T19" s="116"/>
    </row>
    <row r="20" ht="22" customHeight="1" spans="1:20">
      <c r="A20" s="35">
        <v>5</v>
      </c>
      <c r="B20" s="42">
        <v>43900</v>
      </c>
      <c r="C20" s="158"/>
      <c r="D20" s="43"/>
      <c r="E20" s="46" t="s">
        <v>73</v>
      </c>
      <c r="F20" s="47" t="s">
        <v>74</v>
      </c>
      <c r="G20" s="44"/>
      <c r="H20" s="45"/>
      <c r="I20" s="83"/>
      <c r="J20" s="83"/>
      <c r="K20" s="83"/>
      <c r="L20" s="83">
        <v>100</v>
      </c>
      <c r="M20" s="84" t="s">
        <v>66</v>
      </c>
      <c r="N20" s="83">
        <v>-909920</v>
      </c>
      <c r="O20" s="84" t="s">
        <v>76</v>
      </c>
      <c r="P20" s="180" t="s">
        <v>75</v>
      </c>
      <c r="Q20" s="84"/>
      <c r="R20" s="80"/>
      <c r="S20" s="207">
        <v>823772</v>
      </c>
      <c r="T20" s="116"/>
    </row>
    <row r="21" s="138" customFormat="1" ht="22" customHeight="1" spans="1:16384">
      <c r="A21" s="31">
        <v>6</v>
      </c>
      <c r="B21" s="48">
        <v>43971</v>
      </c>
      <c r="C21" s="159">
        <v>1209016.46</v>
      </c>
      <c r="D21" s="34"/>
      <c r="E21" s="28" t="s">
        <v>49</v>
      </c>
      <c r="F21" s="29" t="s">
        <v>50</v>
      </c>
      <c r="G21" s="49"/>
      <c r="H21" s="39"/>
      <c r="I21" s="86" t="s">
        <v>86</v>
      </c>
      <c r="J21" s="27"/>
      <c r="K21" s="27">
        <v>22849.3</v>
      </c>
      <c r="L21" s="181">
        <v>9000</v>
      </c>
      <c r="M21" s="182" t="s">
        <v>87</v>
      </c>
      <c r="N21" s="27">
        <v>156769.95</v>
      </c>
      <c r="O21" s="12" t="s">
        <v>61</v>
      </c>
      <c r="P21" s="182"/>
      <c r="Q21" s="12"/>
      <c r="R21" s="80"/>
      <c r="S21" s="208"/>
      <c r="T21" s="116"/>
      <c r="XEO21" s="7"/>
      <c r="XEP21" s="7"/>
      <c r="XEQ21" s="7"/>
      <c r="XER21" s="7"/>
      <c r="XES21" s="7"/>
      <c r="XET21" s="7"/>
      <c r="XEU21" s="7"/>
      <c r="XEV21" s="7"/>
      <c r="XEW21" s="7"/>
      <c r="XEX21" s="7"/>
      <c r="XEY21" s="7"/>
      <c r="XEZ21" s="7"/>
      <c r="XFA21" s="7"/>
      <c r="XFB21" s="7"/>
      <c r="XFC21" s="7"/>
      <c r="XFD21" s="7"/>
    </row>
    <row r="22" s="138" customFormat="1" ht="22" customHeight="1" spans="1:16384">
      <c r="A22" s="35"/>
      <c r="B22" s="50"/>
      <c r="C22" s="159"/>
      <c r="D22" s="34"/>
      <c r="E22" s="28" t="s">
        <v>88</v>
      </c>
      <c r="F22" s="29" t="s">
        <v>89</v>
      </c>
      <c r="G22" s="49"/>
      <c r="H22" s="39"/>
      <c r="I22" s="27"/>
      <c r="J22" s="27"/>
      <c r="K22" s="27"/>
      <c r="L22" s="27">
        <v>100</v>
      </c>
      <c r="M22" s="12" t="s">
        <v>66</v>
      </c>
      <c r="N22" s="27"/>
      <c r="O22" s="12"/>
      <c r="P22" s="179" t="s">
        <v>75</v>
      </c>
      <c r="Q22" s="12"/>
      <c r="R22" s="80"/>
      <c r="S22" s="208">
        <v>901394</v>
      </c>
      <c r="T22" s="116"/>
      <c r="XEO22" s="7"/>
      <c r="XEP22" s="7"/>
      <c r="XEQ22" s="7"/>
      <c r="XER22" s="7"/>
      <c r="XES22" s="7"/>
      <c r="XET22" s="7"/>
      <c r="XEU22" s="7"/>
      <c r="XEV22" s="7"/>
      <c r="XEW22" s="7"/>
      <c r="XEX22" s="7"/>
      <c r="XEY22" s="7"/>
      <c r="XEZ22" s="7"/>
      <c r="XFA22" s="7"/>
      <c r="XFB22" s="7"/>
      <c r="XFC22" s="7"/>
      <c r="XFD22" s="7"/>
    </row>
    <row r="23" s="138" customFormat="1" ht="22" customHeight="1" spans="1:16384">
      <c r="A23" s="31">
        <v>6.1</v>
      </c>
      <c r="B23" s="48">
        <v>43984</v>
      </c>
      <c r="C23" s="159"/>
      <c r="D23" s="34"/>
      <c r="E23" s="160" t="s">
        <v>91</v>
      </c>
      <c r="F23" s="160" t="s">
        <v>92</v>
      </c>
      <c r="G23" s="44"/>
      <c r="H23" s="45"/>
      <c r="I23" s="83"/>
      <c r="J23" s="83"/>
      <c r="K23" s="83">
        <v>22048</v>
      </c>
      <c r="L23" s="27">
        <v>50</v>
      </c>
      <c r="M23" s="12" t="s">
        <v>66</v>
      </c>
      <c r="N23" s="27">
        <v>-178666.95</v>
      </c>
      <c r="O23" s="84" t="s">
        <v>76</v>
      </c>
      <c r="P23" s="181" t="s">
        <v>93</v>
      </c>
      <c r="Q23" s="84"/>
      <c r="R23" s="80"/>
      <c r="S23" s="206">
        <v>49580</v>
      </c>
      <c r="T23" s="116"/>
      <c r="XEO23" s="7"/>
      <c r="XEP23" s="7"/>
      <c r="XEQ23" s="7"/>
      <c r="XER23" s="7"/>
      <c r="XES23" s="7"/>
      <c r="XET23" s="7"/>
      <c r="XEU23" s="7"/>
      <c r="XEV23" s="7"/>
      <c r="XEW23" s="7"/>
      <c r="XEX23" s="7"/>
      <c r="XEY23" s="7"/>
      <c r="XEZ23" s="7"/>
      <c r="XFA23" s="7"/>
      <c r="XFB23" s="7"/>
      <c r="XFC23" s="7"/>
      <c r="XFD23" s="7"/>
    </row>
    <row r="24" s="138" customFormat="1" ht="29" customHeight="1" spans="1:16384">
      <c r="A24" s="31"/>
      <c r="B24" s="48"/>
      <c r="C24" s="159"/>
      <c r="D24" s="34"/>
      <c r="E24" s="160" t="s">
        <v>94</v>
      </c>
      <c r="F24" s="160" t="s">
        <v>95</v>
      </c>
      <c r="G24" s="49"/>
      <c r="H24" s="39"/>
      <c r="I24" s="27"/>
      <c r="J24" s="27"/>
      <c r="K24" s="27"/>
      <c r="L24" s="27">
        <v>50</v>
      </c>
      <c r="M24" s="12" t="s">
        <v>66</v>
      </c>
      <c r="N24" s="183"/>
      <c r="O24" s="12"/>
      <c r="P24" s="184" t="s">
        <v>96</v>
      </c>
      <c r="Q24" s="80"/>
      <c r="R24" s="80"/>
      <c r="S24" s="209">
        <v>49580</v>
      </c>
      <c r="T24" s="116"/>
      <c r="XEO24" s="7"/>
      <c r="XEP24" s="7"/>
      <c r="XEQ24" s="7"/>
      <c r="XER24" s="7"/>
      <c r="XES24" s="7"/>
      <c r="XET24" s="7"/>
      <c r="XEU24" s="7"/>
      <c r="XEV24" s="7"/>
      <c r="XEW24" s="7"/>
      <c r="XEX24" s="7"/>
      <c r="XEY24" s="7"/>
      <c r="XEZ24" s="7"/>
      <c r="XFA24" s="7"/>
      <c r="XFB24" s="7"/>
      <c r="XFC24" s="7"/>
      <c r="XFD24" s="7"/>
    </row>
    <row r="25" s="138" customFormat="1" ht="22" customHeight="1" spans="1:16384">
      <c r="A25" s="31"/>
      <c r="B25" s="48"/>
      <c r="C25" s="159"/>
      <c r="D25" s="34"/>
      <c r="E25" s="160" t="s">
        <v>97</v>
      </c>
      <c r="F25" s="160" t="s">
        <v>98</v>
      </c>
      <c r="G25" s="49"/>
      <c r="H25" s="39"/>
      <c r="I25" s="27"/>
      <c r="J25" s="27"/>
      <c r="K25" s="27"/>
      <c r="L25" s="27">
        <v>50</v>
      </c>
      <c r="M25" s="12" t="s">
        <v>66</v>
      </c>
      <c r="N25" s="183"/>
      <c r="O25" s="12"/>
      <c r="P25" s="184" t="s">
        <v>99</v>
      </c>
      <c r="Q25" s="80"/>
      <c r="R25" s="80"/>
      <c r="S25" s="209">
        <v>49580</v>
      </c>
      <c r="T25" s="116"/>
      <c r="XEO25" s="7"/>
      <c r="XEP25" s="7"/>
      <c r="XEQ25" s="7"/>
      <c r="XER25" s="7"/>
      <c r="XES25" s="7"/>
      <c r="XET25" s="7"/>
      <c r="XEU25" s="7"/>
      <c r="XEV25" s="7"/>
      <c r="XEW25" s="7"/>
      <c r="XEX25" s="7"/>
      <c r="XEY25" s="7"/>
      <c r="XEZ25" s="7"/>
      <c r="XFA25" s="7"/>
      <c r="XFB25" s="7"/>
      <c r="XFC25" s="7"/>
      <c r="XFD25" s="7"/>
    </row>
    <row r="26" s="138" customFormat="1" ht="22" customHeight="1" spans="1:16384">
      <c r="A26" s="35"/>
      <c r="B26" s="50"/>
      <c r="C26" s="159"/>
      <c r="D26" s="34"/>
      <c r="E26" s="160" t="s">
        <v>100</v>
      </c>
      <c r="F26" s="160" t="s">
        <v>101</v>
      </c>
      <c r="G26" s="49"/>
      <c r="H26" s="39"/>
      <c r="I26" s="27"/>
      <c r="J26" s="27"/>
      <c r="K26" s="27"/>
      <c r="L26" s="27">
        <v>50</v>
      </c>
      <c r="M26" s="12" t="s">
        <v>66</v>
      </c>
      <c r="N26" s="183"/>
      <c r="O26" s="12"/>
      <c r="P26" s="184" t="s">
        <v>102</v>
      </c>
      <c r="Q26" s="80"/>
      <c r="R26" s="80"/>
      <c r="S26" s="209">
        <v>49580</v>
      </c>
      <c r="T26" s="116"/>
      <c r="XEO26" s="7"/>
      <c r="XEP26" s="7"/>
      <c r="XEQ26" s="7"/>
      <c r="XER26" s="7"/>
      <c r="XES26" s="7"/>
      <c r="XET26" s="7"/>
      <c r="XEU26" s="7"/>
      <c r="XEV26" s="7"/>
      <c r="XEW26" s="7"/>
      <c r="XEX26" s="7"/>
      <c r="XEY26" s="7"/>
      <c r="XEZ26" s="7"/>
      <c r="XFA26" s="7"/>
      <c r="XFB26" s="7"/>
      <c r="XFC26" s="7"/>
      <c r="XFD26" s="7"/>
    </row>
    <row r="27" s="139" customFormat="1" ht="22" customHeight="1" spans="1:16384">
      <c r="A27" s="222">
        <v>6.2</v>
      </c>
      <c r="B27" s="223">
        <v>44013</v>
      </c>
      <c r="C27" s="163"/>
      <c r="D27" s="57"/>
      <c r="E27" s="164" t="s">
        <v>91</v>
      </c>
      <c r="F27" s="164" t="s">
        <v>92</v>
      </c>
      <c r="G27" s="59"/>
      <c r="H27" s="60"/>
      <c r="I27" s="86"/>
      <c r="J27" s="86"/>
      <c r="K27" s="86"/>
      <c r="L27" s="86">
        <v>50</v>
      </c>
      <c r="M27" s="92" t="s">
        <v>66</v>
      </c>
      <c r="N27" s="185"/>
      <c r="O27" s="92"/>
      <c r="P27" s="187" t="s">
        <v>93</v>
      </c>
      <c r="Q27" s="121"/>
      <c r="R27" s="121"/>
      <c r="S27" s="210">
        <v>49910</v>
      </c>
      <c r="T27" s="123"/>
      <c r="XEO27" s="213"/>
      <c r="XEP27" s="213"/>
      <c r="XEQ27" s="213"/>
      <c r="XER27" s="213"/>
      <c r="XES27" s="213"/>
      <c r="XET27" s="213"/>
      <c r="XEU27" s="213"/>
      <c r="XEV27" s="213"/>
      <c r="XEW27" s="213"/>
      <c r="XEX27" s="213"/>
      <c r="XEY27" s="213"/>
      <c r="XEZ27" s="213"/>
      <c r="XFA27" s="213"/>
      <c r="XFB27" s="213"/>
      <c r="XFC27" s="213"/>
      <c r="XFD27" s="213"/>
    </row>
    <row r="28" s="139" customFormat="1" ht="22" customHeight="1" spans="1:16384">
      <c r="A28" s="54"/>
      <c r="B28" s="55"/>
      <c r="C28" s="163"/>
      <c r="D28" s="57"/>
      <c r="E28" s="164" t="s">
        <v>100</v>
      </c>
      <c r="F28" s="164" t="s">
        <v>101</v>
      </c>
      <c r="G28" s="59"/>
      <c r="H28" s="60"/>
      <c r="I28" s="86"/>
      <c r="J28" s="86"/>
      <c r="K28" s="86"/>
      <c r="L28" s="86">
        <v>50</v>
      </c>
      <c r="M28" s="92" t="s">
        <v>66</v>
      </c>
      <c r="N28" s="185"/>
      <c r="O28" s="92"/>
      <c r="P28" s="186" t="s">
        <v>102</v>
      </c>
      <c r="Q28" s="121"/>
      <c r="R28" s="121"/>
      <c r="S28" s="210">
        <v>49910</v>
      </c>
      <c r="T28" s="123"/>
      <c r="XEO28" s="213"/>
      <c r="XEP28" s="213"/>
      <c r="XEQ28" s="213"/>
      <c r="XER28" s="213"/>
      <c r="XES28" s="213"/>
      <c r="XET28" s="213"/>
      <c r="XEU28" s="213"/>
      <c r="XEV28" s="213"/>
      <c r="XEW28" s="213"/>
      <c r="XEX28" s="213"/>
      <c r="XEY28" s="213"/>
      <c r="XEZ28" s="213"/>
      <c r="XFA28" s="213"/>
      <c r="XFB28" s="213"/>
      <c r="XFC28" s="213"/>
      <c r="XFD28" s="213"/>
    </row>
    <row r="29" s="139" customFormat="1" ht="22" customHeight="1" spans="1:16384">
      <c r="A29" s="54"/>
      <c r="B29" s="55"/>
      <c r="C29" s="163"/>
      <c r="D29" s="57"/>
      <c r="E29" s="160"/>
      <c r="F29" s="160"/>
      <c r="G29" s="49"/>
      <c r="H29" s="39"/>
      <c r="I29" s="27"/>
      <c r="J29" s="27"/>
      <c r="K29" s="27"/>
      <c r="L29" s="27"/>
      <c r="M29" s="12"/>
      <c r="N29" s="185"/>
      <c r="O29" s="92"/>
      <c r="P29" s="186"/>
      <c r="Q29" s="121"/>
      <c r="R29" s="121"/>
      <c r="S29" s="210"/>
      <c r="T29" s="123"/>
      <c r="XEO29" s="213"/>
      <c r="XEP29" s="213"/>
      <c r="XEQ29" s="213"/>
      <c r="XER29" s="213"/>
      <c r="XES29" s="213"/>
      <c r="XET29" s="213"/>
      <c r="XEU29" s="213"/>
      <c r="XEV29" s="213"/>
      <c r="XEW29" s="213"/>
      <c r="XEX29" s="213"/>
      <c r="XEY29" s="213"/>
      <c r="XEZ29" s="213"/>
      <c r="XFA29" s="213"/>
      <c r="XFB29" s="213"/>
      <c r="XFC29" s="213"/>
      <c r="XFD29" s="213"/>
    </row>
    <row r="30" s="139" customFormat="1" ht="22" customHeight="1" spans="1:16384">
      <c r="A30" s="54"/>
      <c r="B30" s="55"/>
      <c r="C30" s="163"/>
      <c r="D30" s="57"/>
      <c r="E30" s="224"/>
      <c r="F30" s="225"/>
      <c r="G30" s="59"/>
      <c r="H30" s="60"/>
      <c r="I30" s="86"/>
      <c r="J30" s="86"/>
      <c r="K30" s="86"/>
      <c r="L30" s="86"/>
      <c r="M30" s="92"/>
      <c r="N30" s="185"/>
      <c r="O30" s="92"/>
      <c r="P30" s="186"/>
      <c r="Q30" s="121"/>
      <c r="R30" s="121"/>
      <c r="S30" s="210"/>
      <c r="T30" s="123"/>
      <c r="XEO30" s="213"/>
      <c r="XEP30" s="213"/>
      <c r="XEQ30" s="213"/>
      <c r="XER30" s="213"/>
      <c r="XES30" s="213"/>
      <c r="XET30" s="213"/>
      <c r="XEU30" s="213"/>
      <c r="XEV30" s="213"/>
      <c r="XEW30" s="213"/>
      <c r="XEX30" s="213"/>
      <c r="XEY30" s="213"/>
      <c r="XEZ30" s="213"/>
      <c r="XFA30" s="213"/>
      <c r="XFB30" s="213"/>
      <c r="XFC30" s="213"/>
      <c r="XFD30" s="213"/>
    </row>
    <row r="31" ht="30" customHeight="1" spans="1:20">
      <c r="A31" s="142" t="s">
        <v>77</v>
      </c>
      <c r="B31" s="142"/>
      <c r="C31" s="165">
        <f>SUM(C8:C26)</f>
        <v>8355327.61</v>
      </c>
      <c r="D31" s="62">
        <f>SUM(D8:D23)</f>
        <v>0</v>
      </c>
      <c r="E31" s="63"/>
      <c r="F31" s="63"/>
      <c r="G31" s="63"/>
      <c r="H31" s="11" t="s">
        <v>78</v>
      </c>
      <c r="I31" s="96">
        <f>SUM(I8:I26)</f>
        <v>341978.82</v>
      </c>
      <c r="J31" s="63"/>
      <c r="K31" s="97">
        <f>SUM(K8:K30)</f>
        <v>187523.3</v>
      </c>
      <c r="L31" s="96">
        <f>SUM(L8:M30)</f>
        <v>22050</v>
      </c>
      <c r="M31" s="11" t="s">
        <v>78</v>
      </c>
      <c r="N31" s="96">
        <f>SUM(N8:N26)</f>
        <v>0</v>
      </c>
      <c r="O31" s="11" t="s">
        <v>78</v>
      </c>
      <c r="P31" s="11" t="s">
        <v>78</v>
      </c>
      <c r="Q31" s="11"/>
      <c r="R31" s="165">
        <f>SUM(R8:R26)</f>
        <v>2526100</v>
      </c>
      <c r="S31" s="125">
        <f>SUM(S8:S30)</f>
        <v>7739252</v>
      </c>
      <c r="T31" s="126">
        <f>C31+D31-I31-K31-L31-N31-S31</f>
        <v>64523.4900000002</v>
      </c>
    </row>
    <row r="32" ht="30" customHeight="1" spans="1:20">
      <c r="A32" s="9" t="s">
        <v>79</v>
      </c>
      <c r="B32" s="9"/>
      <c r="C32" s="9" t="s">
        <v>80</v>
      </c>
      <c r="D32" s="9"/>
      <c r="E32" s="9"/>
      <c r="F32" s="166">
        <f>N32</f>
        <v>99820</v>
      </c>
      <c r="G32" s="167"/>
      <c r="H32" s="168" t="s">
        <v>81</v>
      </c>
      <c r="I32" s="188"/>
      <c r="J32" s="188"/>
      <c r="K32" s="188"/>
      <c r="L32" s="189"/>
      <c r="M32" s="9" t="s">
        <v>82</v>
      </c>
      <c r="N32" s="166">
        <f>S27+S28</f>
        <v>99820</v>
      </c>
      <c r="O32" s="167"/>
      <c r="P32" s="167"/>
      <c r="Q32" s="167"/>
      <c r="R32" s="167"/>
      <c r="S32" s="167"/>
      <c r="T32" s="220"/>
    </row>
    <row r="33" ht="30" customHeight="1" spans="1:20">
      <c r="A33" s="9"/>
      <c r="B33" s="9"/>
      <c r="C33" s="9" t="s">
        <v>83</v>
      </c>
      <c r="D33" s="9"/>
      <c r="E33" s="9"/>
      <c r="F33" s="169">
        <v>0</v>
      </c>
      <c r="G33" s="170"/>
      <c r="H33" s="171"/>
      <c r="I33" s="192"/>
      <c r="J33" s="192"/>
      <c r="K33" s="192"/>
      <c r="L33" s="193"/>
      <c r="M33" s="9" t="s">
        <v>84</v>
      </c>
      <c r="N33" s="218">
        <f>N32</f>
        <v>99820</v>
      </c>
      <c r="O33" s="219"/>
      <c r="P33" s="219"/>
      <c r="Q33" s="219"/>
      <c r="R33" s="219"/>
      <c r="S33" s="219"/>
      <c r="T33" s="221"/>
    </row>
    <row r="39" spans="2:2">
      <c r="B39" s="172"/>
    </row>
    <row r="67" spans="10:24">
      <c r="J67" s="130"/>
      <c r="K67" s="131"/>
      <c r="L67" s="132"/>
      <c r="M67" s="133"/>
      <c r="N67" s="134"/>
      <c r="O67" s="134"/>
      <c r="P67" s="134"/>
      <c r="Q67" s="86"/>
      <c r="R67" s="92"/>
      <c r="S67" s="86"/>
      <c r="T67" s="135"/>
      <c r="U67" s="214"/>
      <c r="V67" s="135"/>
      <c r="W67" s="121"/>
      <c r="X67" s="215">
        <v>200000</v>
      </c>
    </row>
  </sheetData>
  <mergeCells count="50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31:B31"/>
    <mergeCell ref="C32:E32"/>
    <mergeCell ref="F32:G32"/>
    <mergeCell ref="N32:T32"/>
    <mergeCell ref="C33:E33"/>
    <mergeCell ref="F33:G33"/>
    <mergeCell ref="N33:T33"/>
    <mergeCell ref="A5:A7"/>
    <mergeCell ref="A8:A10"/>
    <mergeCell ref="A12:A15"/>
    <mergeCell ref="A16:A19"/>
    <mergeCell ref="A21:A22"/>
    <mergeCell ref="A23:A26"/>
    <mergeCell ref="A27:A28"/>
    <mergeCell ref="B21:B22"/>
    <mergeCell ref="B23:B26"/>
    <mergeCell ref="B27:B28"/>
    <mergeCell ref="S5:S7"/>
    <mergeCell ref="T5:T7"/>
    <mergeCell ref="A32:B33"/>
    <mergeCell ref="H32:L33"/>
  </mergeCells>
  <printOptions horizontalCentered="1" verticalCentered="1"/>
  <pageMargins left="0" right="0" top="0" bottom="0" header="0" footer="0"/>
  <pageSetup paperSize="9" scale="90" orientation="landscape"/>
  <headerFooter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XFD67"/>
  <sheetViews>
    <sheetView zoomScale="70" zoomScaleNormal="70" topLeftCell="A22" workbookViewId="0">
      <selection activeCell="J38" sqref="J38"/>
    </sheetView>
  </sheetViews>
  <sheetFormatPr defaultColWidth="9" defaultRowHeight="13.5"/>
  <cols>
    <col min="1" max="1" width="4.45833333333333" style="138" customWidth="1"/>
    <col min="2" max="2" width="14.675" style="140" customWidth="1"/>
    <col min="3" max="3" width="19.1" style="138" customWidth="1"/>
    <col min="4" max="4" width="8.38333333333333" style="138" customWidth="1"/>
    <col min="5" max="5" width="30.175" style="141" customWidth="1"/>
    <col min="6" max="6" width="29.1083333333333" style="141" customWidth="1"/>
    <col min="7" max="7" width="6.78333333333333" style="141" customWidth="1"/>
    <col min="8" max="8" width="6.43333333333333" style="138" customWidth="1"/>
    <col min="9" max="9" width="12.0666666666667" style="141" customWidth="1"/>
    <col min="10" max="10" width="11.725" style="141" customWidth="1"/>
    <col min="11" max="11" width="9.33333333333333" style="138" customWidth="1"/>
    <col min="12" max="12" width="11.4" style="141" customWidth="1"/>
    <col min="13" max="13" width="30.2666666666667" style="138" customWidth="1"/>
    <col min="14" max="14" width="10.1083333333333" style="138" customWidth="1"/>
    <col min="15" max="15" width="9.10833333333333" style="138" customWidth="1"/>
    <col min="16" max="16" width="34.675" style="138" customWidth="1"/>
    <col min="17" max="17" width="14.8" style="138" customWidth="1"/>
    <col min="18" max="18" width="17.1916666666667" style="138" customWidth="1"/>
    <col min="19" max="19" width="14.375" style="141" customWidth="1"/>
    <col min="20" max="20" width="15.4416666666667" style="138" customWidth="1"/>
    <col min="21" max="16361" width="9" style="138" customWidth="1"/>
  </cols>
  <sheetData>
    <row r="1" ht="24.9" customHeight="1" spans="1:19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</row>
    <row r="2" ht="27.9" customHeight="1" spans="1:20">
      <c r="A2" s="142" t="s">
        <v>1</v>
      </c>
      <c r="B2" s="142"/>
      <c r="C2" s="143" t="s">
        <v>2</v>
      </c>
      <c r="D2" s="143"/>
      <c r="E2" s="143"/>
      <c r="F2" s="143"/>
      <c r="G2" s="143"/>
      <c r="H2" s="144" t="s">
        <v>3</v>
      </c>
      <c r="I2" s="144"/>
      <c r="J2" s="143" t="s">
        <v>4</v>
      </c>
      <c r="K2" s="143"/>
      <c r="L2" s="143"/>
      <c r="M2" s="143"/>
      <c r="N2" s="173" t="s">
        <v>5</v>
      </c>
      <c r="O2" s="173"/>
      <c r="P2" s="174">
        <v>11281</v>
      </c>
      <c r="Q2" s="178" t="s">
        <v>6</v>
      </c>
      <c r="R2" s="178"/>
      <c r="S2" s="196"/>
      <c r="T2" s="196"/>
    </row>
    <row r="3" ht="27.9" customHeight="1" spans="1:20">
      <c r="A3" s="142" t="s">
        <v>7</v>
      </c>
      <c r="B3" s="142"/>
      <c r="C3" s="145">
        <v>17098941</v>
      </c>
      <c r="D3" s="145"/>
      <c r="E3" s="145"/>
      <c r="F3" s="146" t="s">
        <v>8</v>
      </c>
      <c r="G3" s="147">
        <v>43594</v>
      </c>
      <c r="H3" s="142" t="s">
        <v>9</v>
      </c>
      <c r="I3" s="142"/>
      <c r="J3" s="175"/>
      <c r="K3" s="175"/>
      <c r="L3" s="175"/>
      <c r="M3" s="175"/>
      <c r="N3" s="142" t="s">
        <v>10</v>
      </c>
      <c r="O3" s="142"/>
      <c r="P3" s="175"/>
      <c r="Q3" s="197" t="s">
        <v>11</v>
      </c>
      <c r="R3" s="198"/>
      <c r="S3" s="199" t="s">
        <v>12</v>
      </c>
      <c r="T3" s="200"/>
    </row>
    <row r="4" ht="27.9" customHeight="1" spans="1:20">
      <c r="A4" s="142" t="s">
        <v>13</v>
      </c>
      <c r="B4" s="142"/>
      <c r="C4" s="148"/>
      <c r="D4" s="148"/>
      <c r="E4" s="148"/>
      <c r="F4" s="146" t="s">
        <v>14</v>
      </c>
      <c r="G4" s="149"/>
      <c r="H4" s="142" t="s">
        <v>15</v>
      </c>
      <c r="I4" s="142"/>
      <c r="J4" s="175"/>
      <c r="K4" s="175"/>
      <c r="L4" s="175"/>
      <c r="M4" s="175"/>
      <c r="N4" s="142" t="s">
        <v>16</v>
      </c>
      <c r="O4" s="142"/>
      <c r="P4" s="145" t="s">
        <v>17</v>
      </c>
      <c r="Q4" s="146" t="s">
        <v>18</v>
      </c>
      <c r="R4" s="145" t="s">
        <v>19</v>
      </c>
      <c r="S4" s="201" t="s">
        <v>20</v>
      </c>
      <c r="T4" s="202" t="s">
        <v>21</v>
      </c>
    </row>
    <row r="5" ht="27.9" customHeight="1" spans="1:20">
      <c r="A5" s="142" t="s">
        <v>22</v>
      </c>
      <c r="B5" s="150" t="s">
        <v>23</v>
      </c>
      <c r="C5" s="151"/>
      <c r="D5" s="151"/>
      <c r="E5" s="151"/>
      <c r="F5" s="152"/>
      <c r="G5" s="153" t="s">
        <v>24</v>
      </c>
      <c r="H5" s="150" t="s">
        <v>23</v>
      </c>
      <c r="I5" s="151"/>
      <c r="J5" s="152"/>
      <c r="K5" s="153" t="s">
        <v>25</v>
      </c>
      <c r="L5" s="150" t="s">
        <v>26</v>
      </c>
      <c r="M5" s="152"/>
      <c r="N5" s="150" t="s">
        <v>27</v>
      </c>
      <c r="O5" s="152"/>
      <c r="P5" s="176" t="s">
        <v>28</v>
      </c>
      <c r="Q5" s="203"/>
      <c r="R5" s="203"/>
      <c r="S5" s="201" t="s">
        <v>29</v>
      </c>
      <c r="T5" s="204" t="s">
        <v>30</v>
      </c>
    </row>
    <row r="6" ht="27.9" customHeight="1" spans="1:20">
      <c r="A6" s="142"/>
      <c r="B6" s="154" t="s">
        <v>31</v>
      </c>
      <c r="C6" s="155"/>
      <c r="D6" s="155"/>
      <c r="E6" s="155"/>
      <c r="F6" s="156"/>
      <c r="G6" s="142"/>
      <c r="H6" s="154" t="s">
        <v>32</v>
      </c>
      <c r="I6" s="155"/>
      <c r="J6" s="156"/>
      <c r="K6" s="142" t="s">
        <v>33</v>
      </c>
      <c r="L6" s="154" t="s">
        <v>34</v>
      </c>
      <c r="M6" s="156"/>
      <c r="N6" s="154" t="s">
        <v>35</v>
      </c>
      <c r="O6" s="156"/>
      <c r="P6" s="177" t="s">
        <v>36</v>
      </c>
      <c r="Q6" s="205"/>
      <c r="R6" s="205"/>
      <c r="S6" s="201"/>
      <c r="T6" s="204"/>
    </row>
    <row r="7" ht="27.9" customHeight="1" spans="1:20">
      <c r="A7" s="142"/>
      <c r="B7" s="157" t="s">
        <v>37</v>
      </c>
      <c r="C7" s="142" t="s">
        <v>38</v>
      </c>
      <c r="D7" s="142" t="s">
        <v>39</v>
      </c>
      <c r="E7" s="146" t="s">
        <v>40</v>
      </c>
      <c r="F7" s="146" t="s">
        <v>41</v>
      </c>
      <c r="G7" s="157" t="s">
        <v>42</v>
      </c>
      <c r="H7" s="142" t="s">
        <v>43</v>
      </c>
      <c r="I7" s="146" t="s">
        <v>44</v>
      </c>
      <c r="J7" s="146" t="s">
        <v>45</v>
      </c>
      <c r="K7" s="178" t="s">
        <v>44</v>
      </c>
      <c r="L7" s="146" t="s">
        <v>44</v>
      </c>
      <c r="M7" s="142" t="s">
        <v>45</v>
      </c>
      <c r="N7" s="142" t="s">
        <v>44</v>
      </c>
      <c r="O7" s="142" t="s">
        <v>45</v>
      </c>
      <c r="P7" s="146" t="s">
        <v>46</v>
      </c>
      <c r="Q7" s="146" t="s">
        <v>47</v>
      </c>
      <c r="R7" s="146" t="s">
        <v>48</v>
      </c>
      <c r="S7" s="201"/>
      <c r="T7" s="204"/>
    </row>
    <row r="8" ht="22" customHeight="1" spans="1:20">
      <c r="A8" s="25">
        <v>1</v>
      </c>
      <c r="B8" s="26">
        <v>43682</v>
      </c>
      <c r="C8" s="27">
        <v>2564841.15</v>
      </c>
      <c r="D8" s="27"/>
      <c r="E8" s="28" t="s">
        <v>49</v>
      </c>
      <c r="F8" s="29" t="s">
        <v>50</v>
      </c>
      <c r="G8" s="27"/>
      <c r="H8" s="30">
        <v>0.02</v>
      </c>
      <c r="I8" s="27">
        <f>C8*H8</f>
        <v>51296.823</v>
      </c>
      <c r="J8" s="28" t="s">
        <v>51</v>
      </c>
      <c r="K8" s="76">
        <f>47062+1412</f>
        <v>48474</v>
      </c>
      <c r="L8" s="27">
        <f>1500*2</f>
        <v>3000</v>
      </c>
      <c r="M8" s="12" t="s">
        <v>52</v>
      </c>
      <c r="N8" s="27"/>
      <c r="O8" s="12"/>
      <c r="P8" s="179"/>
      <c r="Q8" s="13"/>
      <c r="R8" s="111"/>
      <c r="S8" s="111"/>
      <c r="T8" s="76"/>
    </row>
    <row r="9" ht="22" customHeight="1" spans="1:20">
      <c r="A9" s="31"/>
      <c r="B9" s="32">
        <v>43683</v>
      </c>
      <c r="C9" s="158"/>
      <c r="D9" s="34"/>
      <c r="E9" s="28" t="s">
        <v>53</v>
      </c>
      <c r="F9" s="235" t="s">
        <v>54</v>
      </c>
      <c r="G9" s="27"/>
      <c r="H9" s="30"/>
      <c r="I9" s="27"/>
      <c r="J9" s="78"/>
      <c r="K9" s="79"/>
      <c r="L9" s="38"/>
      <c r="M9" s="12"/>
      <c r="N9" s="38"/>
      <c r="O9" s="12"/>
      <c r="P9" s="80" t="s">
        <v>55</v>
      </c>
      <c r="Q9" s="15">
        <v>700000</v>
      </c>
      <c r="R9" s="27">
        <v>700000</v>
      </c>
      <c r="S9" s="27">
        <v>700000</v>
      </c>
      <c r="T9" s="76"/>
    </row>
    <row r="10" ht="22" customHeight="1" spans="1:20">
      <c r="A10" s="35"/>
      <c r="B10" s="32">
        <v>43683</v>
      </c>
      <c r="C10" s="158"/>
      <c r="D10" s="34"/>
      <c r="E10" s="28" t="s">
        <v>56</v>
      </c>
      <c r="F10" s="235" t="s">
        <v>57</v>
      </c>
      <c r="G10" s="27"/>
      <c r="H10" s="30"/>
      <c r="I10" s="27"/>
      <c r="J10" s="78"/>
      <c r="K10" s="81"/>
      <c r="L10" s="27"/>
      <c r="M10" s="12"/>
      <c r="N10" s="82"/>
      <c r="O10" s="12"/>
      <c r="P10" s="80" t="s">
        <v>58</v>
      </c>
      <c r="Q10" s="15">
        <v>1717552</v>
      </c>
      <c r="R10" s="27">
        <v>1190000</v>
      </c>
      <c r="S10" s="27">
        <v>1190000</v>
      </c>
      <c r="T10" s="112"/>
    </row>
    <row r="11" ht="22" customHeight="1" spans="1:20">
      <c r="A11" s="36">
        <v>2</v>
      </c>
      <c r="B11" s="32">
        <v>43717</v>
      </c>
      <c r="C11" s="158"/>
      <c r="D11" s="34"/>
      <c r="E11" s="37" t="s">
        <v>53</v>
      </c>
      <c r="F11" s="235" t="s">
        <v>54</v>
      </c>
      <c r="G11" s="38"/>
      <c r="H11" s="39"/>
      <c r="I11" s="27"/>
      <c r="J11" s="27"/>
      <c r="K11" s="27"/>
      <c r="L11" s="27"/>
      <c r="M11" s="12"/>
      <c r="N11" s="27"/>
      <c r="O11" s="12"/>
      <c r="P11" s="179" t="s">
        <v>55</v>
      </c>
      <c r="Q11" s="15">
        <v>551100</v>
      </c>
      <c r="R11" s="113">
        <v>551100</v>
      </c>
      <c r="S11" s="114">
        <v>551100</v>
      </c>
      <c r="T11" s="112"/>
    </row>
    <row r="12" s="138" customFormat="1" ht="22" customHeight="1" spans="1:16384">
      <c r="A12" s="25">
        <v>3</v>
      </c>
      <c r="B12" s="32">
        <v>43850</v>
      </c>
      <c r="C12" s="159">
        <v>3665176</v>
      </c>
      <c r="D12" s="34"/>
      <c r="E12" s="28" t="s">
        <v>49</v>
      </c>
      <c r="F12" s="29" t="s">
        <v>50</v>
      </c>
      <c r="G12" s="38"/>
      <c r="H12" s="41">
        <v>0.02</v>
      </c>
      <c r="I12" s="27">
        <f>C3*H12-I8</f>
        <v>290681.997</v>
      </c>
      <c r="J12" s="27" t="s">
        <v>59</v>
      </c>
      <c r="K12" s="27">
        <f>91630+2522</f>
        <v>94152</v>
      </c>
      <c r="L12" s="27">
        <f>1500*6</f>
        <v>9000</v>
      </c>
      <c r="M12" s="12" t="s">
        <v>60</v>
      </c>
      <c r="N12" s="27">
        <v>931817</v>
      </c>
      <c r="O12" s="12" t="s">
        <v>61</v>
      </c>
      <c r="P12" s="179"/>
      <c r="Q12" s="12"/>
      <c r="R12" s="80"/>
      <c r="S12" s="115"/>
      <c r="T12" s="112"/>
      <c r="XEO12" s="7"/>
      <c r="XEP12" s="7"/>
      <c r="XEQ12" s="7"/>
      <c r="XER12" s="7"/>
      <c r="XES12" s="7"/>
      <c r="XET12" s="7"/>
      <c r="XEU12" s="7"/>
      <c r="XEV12" s="7"/>
      <c r="XEW12" s="7"/>
      <c r="XEX12" s="7"/>
      <c r="XEY12" s="7"/>
      <c r="XEZ12" s="7"/>
      <c r="XFA12" s="7"/>
      <c r="XFB12" s="7"/>
      <c r="XFC12" s="7"/>
      <c r="XFD12" s="7"/>
    </row>
    <row r="13" s="7" customFormat="1" ht="22" customHeight="1" spans="1:20">
      <c r="A13" s="31"/>
      <c r="B13" s="32">
        <v>43850</v>
      </c>
      <c r="C13" s="159">
        <v>916294</v>
      </c>
      <c r="D13" s="34"/>
      <c r="E13" s="28" t="s">
        <v>62</v>
      </c>
      <c r="F13" s="29" t="s">
        <v>63</v>
      </c>
      <c r="G13" s="38"/>
      <c r="H13" s="30"/>
      <c r="I13" s="27"/>
      <c r="J13" s="27"/>
      <c r="K13" s="27"/>
      <c r="L13" s="27"/>
      <c r="M13" s="12"/>
      <c r="N13" s="82"/>
      <c r="O13" s="12"/>
      <c r="P13" s="179"/>
      <c r="Q13" s="80"/>
      <c r="R13" s="80"/>
      <c r="S13" s="115"/>
      <c r="T13" s="112"/>
    </row>
    <row r="14" s="7" customFormat="1" ht="22" customHeight="1" spans="1:20">
      <c r="A14" s="31"/>
      <c r="B14" s="32">
        <v>43850</v>
      </c>
      <c r="C14" s="159"/>
      <c r="D14" s="34"/>
      <c r="E14" s="28" t="s">
        <v>64</v>
      </c>
      <c r="F14" s="29" t="s">
        <v>65</v>
      </c>
      <c r="G14" s="38"/>
      <c r="H14" s="30"/>
      <c r="I14" s="27"/>
      <c r="J14" s="27"/>
      <c r="K14" s="82"/>
      <c r="L14" s="27">
        <v>50</v>
      </c>
      <c r="M14" s="12" t="s">
        <v>66</v>
      </c>
      <c r="N14" s="82"/>
      <c r="O14" s="12"/>
      <c r="P14" s="179" t="s">
        <v>67</v>
      </c>
      <c r="Q14" s="15">
        <v>85000</v>
      </c>
      <c r="R14" s="15">
        <v>85000</v>
      </c>
      <c r="S14" s="115">
        <v>85000</v>
      </c>
      <c r="T14" s="116"/>
    </row>
    <row r="15" s="7" customFormat="1" ht="22" customHeight="1" spans="1:20">
      <c r="A15" s="35"/>
      <c r="B15" s="42">
        <v>43850</v>
      </c>
      <c r="C15" s="159"/>
      <c r="D15" s="43"/>
      <c r="E15" s="28" t="s">
        <v>56</v>
      </c>
      <c r="F15" s="236" t="s">
        <v>57</v>
      </c>
      <c r="G15" s="44"/>
      <c r="H15" s="45"/>
      <c r="I15" s="83"/>
      <c r="J15" s="83"/>
      <c r="K15" s="83"/>
      <c r="L15" s="83">
        <v>100</v>
      </c>
      <c r="M15" s="84" t="s">
        <v>66</v>
      </c>
      <c r="N15" s="83"/>
      <c r="O15" s="84"/>
      <c r="P15" s="180" t="s">
        <v>68</v>
      </c>
      <c r="Q15" s="84"/>
      <c r="R15" s="80"/>
      <c r="S15" s="206">
        <v>527552</v>
      </c>
      <c r="T15" s="116"/>
    </row>
    <row r="16" s="7" customFormat="1" ht="22" customHeight="1" spans="1:20">
      <c r="A16" s="31">
        <v>4</v>
      </c>
      <c r="B16" s="42">
        <v>43851</v>
      </c>
      <c r="C16" s="159"/>
      <c r="D16" s="43"/>
      <c r="E16" s="46" t="s">
        <v>53</v>
      </c>
      <c r="F16" s="47" t="s">
        <v>69</v>
      </c>
      <c r="G16" s="44"/>
      <c r="H16" s="45"/>
      <c r="I16" s="83"/>
      <c r="J16" s="83"/>
      <c r="K16" s="83"/>
      <c r="L16" s="83">
        <v>100</v>
      </c>
      <c r="M16" s="84" t="s">
        <v>66</v>
      </c>
      <c r="N16" s="83"/>
      <c r="O16" s="84"/>
      <c r="P16" s="180" t="s">
        <v>70</v>
      </c>
      <c r="Q16" s="84"/>
      <c r="R16" s="80"/>
      <c r="S16" s="206">
        <v>438000</v>
      </c>
      <c r="T16" s="116"/>
    </row>
    <row r="17" s="7" customFormat="1" ht="22" customHeight="1" spans="1:20">
      <c r="A17" s="31"/>
      <c r="B17" s="42">
        <v>43851</v>
      </c>
      <c r="C17" s="159"/>
      <c r="D17" s="43"/>
      <c r="E17" s="46" t="s">
        <v>53</v>
      </c>
      <c r="F17" s="237" t="s">
        <v>54</v>
      </c>
      <c r="G17" s="44"/>
      <c r="H17" s="45"/>
      <c r="I17" s="83"/>
      <c r="J17" s="83"/>
      <c r="K17" s="83"/>
      <c r="L17" s="83">
        <v>100</v>
      </c>
      <c r="M17" s="84" t="s">
        <v>66</v>
      </c>
      <c r="N17" s="83"/>
      <c r="O17" s="84"/>
      <c r="P17" s="180" t="s">
        <v>71</v>
      </c>
      <c r="Q17" s="84"/>
      <c r="R17" s="80"/>
      <c r="S17" s="206">
        <v>328000</v>
      </c>
      <c r="T17" s="116"/>
    </row>
    <row r="18" ht="22" customHeight="1" spans="1:20">
      <c r="A18" s="31"/>
      <c r="B18" s="42">
        <v>43851</v>
      </c>
      <c r="C18" s="158"/>
      <c r="D18" s="43"/>
      <c r="E18" s="28" t="s">
        <v>62</v>
      </c>
      <c r="F18" s="29" t="s">
        <v>63</v>
      </c>
      <c r="G18" s="44"/>
      <c r="H18" s="45"/>
      <c r="I18" s="83"/>
      <c r="J18" s="83"/>
      <c r="K18" s="83"/>
      <c r="L18" s="83">
        <v>100</v>
      </c>
      <c r="M18" s="84" t="s">
        <v>66</v>
      </c>
      <c r="N18" s="83"/>
      <c r="O18" s="84"/>
      <c r="P18" s="180" t="s">
        <v>72</v>
      </c>
      <c r="Q18" s="84"/>
      <c r="R18" s="80"/>
      <c r="S18" s="207">
        <v>916294</v>
      </c>
      <c r="T18" s="116"/>
    </row>
    <row r="19" ht="22" customHeight="1" spans="1:20">
      <c r="A19" s="35"/>
      <c r="B19" s="42">
        <v>43851</v>
      </c>
      <c r="C19" s="158"/>
      <c r="D19" s="43"/>
      <c r="E19" s="46" t="s">
        <v>73</v>
      </c>
      <c r="F19" s="47" t="s">
        <v>74</v>
      </c>
      <c r="G19" s="44"/>
      <c r="H19" s="45"/>
      <c r="I19" s="83"/>
      <c r="J19" s="83"/>
      <c r="K19" s="83"/>
      <c r="L19" s="83">
        <v>100</v>
      </c>
      <c r="M19" s="84" t="s">
        <v>66</v>
      </c>
      <c r="N19" s="83"/>
      <c r="O19" s="84"/>
      <c r="P19" s="180" t="s">
        <v>75</v>
      </c>
      <c r="Q19" s="84"/>
      <c r="R19" s="80"/>
      <c r="S19" s="207">
        <v>980000</v>
      </c>
      <c r="T19" s="116"/>
    </row>
    <row r="20" ht="22" customHeight="1" spans="1:20">
      <c r="A20" s="35">
        <v>5</v>
      </c>
      <c r="B20" s="42">
        <v>43900</v>
      </c>
      <c r="C20" s="158"/>
      <c r="D20" s="43"/>
      <c r="E20" s="46" t="s">
        <v>73</v>
      </c>
      <c r="F20" s="47" t="s">
        <v>74</v>
      </c>
      <c r="G20" s="44"/>
      <c r="H20" s="45"/>
      <c r="I20" s="83"/>
      <c r="J20" s="83"/>
      <c r="K20" s="83"/>
      <c r="L20" s="83">
        <v>100</v>
      </c>
      <c r="M20" s="84" t="s">
        <v>66</v>
      </c>
      <c r="N20" s="83">
        <v>-909920</v>
      </c>
      <c r="O20" s="84" t="s">
        <v>76</v>
      </c>
      <c r="P20" s="180" t="s">
        <v>75</v>
      </c>
      <c r="Q20" s="84"/>
      <c r="R20" s="80"/>
      <c r="S20" s="207">
        <v>823772</v>
      </c>
      <c r="T20" s="116"/>
    </row>
    <row r="21" s="138" customFormat="1" ht="22" customHeight="1" spans="1:16384">
      <c r="A21" s="31">
        <v>6</v>
      </c>
      <c r="B21" s="48">
        <v>43971</v>
      </c>
      <c r="C21" s="159">
        <v>1209016.46</v>
      </c>
      <c r="D21" s="34"/>
      <c r="E21" s="28" t="s">
        <v>49</v>
      </c>
      <c r="F21" s="29" t="s">
        <v>50</v>
      </c>
      <c r="G21" s="49"/>
      <c r="H21" s="39"/>
      <c r="I21" s="86" t="s">
        <v>86</v>
      </c>
      <c r="J21" s="27"/>
      <c r="K21" s="27">
        <v>22849.3</v>
      </c>
      <c r="L21" s="181">
        <v>9000</v>
      </c>
      <c r="M21" s="182" t="s">
        <v>87</v>
      </c>
      <c r="N21" s="27">
        <v>156769.95</v>
      </c>
      <c r="O21" s="12" t="s">
        <v>61</v>
      </c>
      <c r="P21" s="182"/>
      <c r="Q21" s="12"/>
      <c r="R21" s="80"/>
      <c r="S21" s="208"/>
      <c r="T21" s="116"/>
      <c r="XEO21" s="7"/>
      <c r="XEP21" s="7"/>
      <c r="XEQ21" s="7"/>
      <c r="XER21" s="7"/>
      <c r="XES21" s="7"/>
      <c r="XET21" s="7"/>
      <c r="XEU21" s="7"/>
      <c r="XEV21" s="7"/>
      <c r="XEW21" s="7"/>
      <c r="XEX21" s="7"/>
      <c r="XEY21" s="7"/>
      <c r="XEZ21" s="7"/>
      <c r="XFA21" s="7"/>
      <c r="XFB21" s="7"/>
      <c r="XFC21" s="7"/>
      <c r="XFD21" s="7"/>
    </row>
    <row r="22" s="138" customFormat="1" ht="22" customHeight="1" spans="1:16384">
      <c r="A22" s="35"/>
      <c r="B22" s="50"/>
      <c r="C22" s="159"/>
      <c r="D22" s="34"/>
      <c r="E22" s="28" t="s">
        <v>88</v>
      </c>
      <c r="F22" s="29" t="s">
        <v>89</v>
      </c>
      <c r="G22" s="49"/>
      <c r="H22" s="39"/>
      <c r="I22" s="27"/>
      <c r="J22" s="27"/>
      <c r="K22" s="27"/>
      <c r="L22" s="27">
        <v>100</v>
      </c>
      <c r="M22" s="12" t="s">
        <v>66</v>
      </c>
      <c r="N22" s="27"/>
      <c r="O22" s="12"/>
      <c r="P22" s="179" t="s">
        <v>75</v>
      </c>
      <c r="Q22" s="12"/>
      <c r="R22" s="80"/>
      <c r="S22" s="208">
        <v>901394</v>
      </c>
      <c r="T22" s="116"/>
      <c r="XEO22" s="7"/>
      <c r="XEP22" s="7"/>
      <c r="XEQ22" s="7"/>
      <c r="XER22" s="7"/>
      <c r="XES22" s="7"/>
      <c r="XET22" s="7"/>
      <c r="XEU22" s="7"/>
      <c r="XEV22" s="7"/>
      <c r="XEW22" s="7"/>
      <c r="XEX22" s="7"/>
      <c r="XEY22" s="7"/>
      <c r="XEZ22" s="7"/>
      <c r="XFA22" s="7"/>
      <c r="XFB22" s="7"/>
      <c r="XFC22" s="7"/>
      <c r="XFD22" s="7"/>
    </row>
    <row r="23" s="138" customFormat="1" ht="22" customHeight="1" spans="1:16384">
      <c r="A23" s="31">
        <v>6.1</v>
      </c>
      <c r="B23" s="48">
        <v>43984</v>
      </c>
      <c r="C23" s="159"/>
      <c r="D23" s="34"/>
      <c r="E23" s="160" t="s">
        <v>91</v>
      </c>
      <c r="F23" s="160" t="s">
        <v>92</v>
      </c>
      <c r="G23" s="44"/>
      <c r="H23" s="45"/>
      <c r="I23" s="83"/>
      <c r="J23" s="83"/>
      <c r="K23" s="83">
        <v>22048</v>
      </c>
      <c r="L23" s="27">
        <v>50</v>
      </c>
      <c r="M23" s="12" t="s">
        <v>66</v>
      </c>
      <c r="N23" s="27">
        <v>-178666.95</v>
      </c>
      <c r="O23" s="84" t="s">
        <v>76</v>
      </c>
      <c r="P23" s="181" t="s">
        <v>93</v>
      </c>
      <c r="Q23" s="84"/>
      <c r="R23" s="80"/>
      <c r="S23" s="206">
        <v>49580</v>
      </c>
      <c r="T23" s="116"/>
      <c r="XEO23" s="7"/>
      <c r="XEP23" s="7"/>
      <c r="XEQ23" s="7"/>
      <c r="XER23" s="7"/>
      <c r="XES23" s="7"/>
      <c r="XET23" s="7"/>
      <c r="XEU23" s="7"/>
      <c r="XEV23" s="7"/>
      <c r="XEW23" s="7"/>
      <c r="XEX23" s="7"/>
      <c r="XEY23" s="7"/>
      <c r="XEZ23" s="7"/>
      <c r="XFA23" s="7"/>
      <c r="XFB23" s="7"/>
      <c r="XFC23" s="7"/>
      <c r="XFD23" s="7"/>
    </row>
    <row r="24" s="138" customFormat="1" ht="29" customHeight="1" spans="1:16384">
      <c r="A24" s="31"/>
      <c r="B24" s="48"/>
      <c r="C24" s="159"/>
      <c r="D24" s="34"/>
      <c r="E24" s="160" t="s">
        <v>94</v>
      </c>
      <c r="F24" s="160" t="s">
        <v>95</v>
      </c>
      <c r="G24" s="49"/>
      <c r="H24" s="39"/>
      <c r="I24" s="27"/>
      <c r="J24" s="27"/>
      <c r="K24" s="27"/>
      <c r="L24" s="27">
        <v>50</v>
      </c>
      <c r="M24" s="12" t="s">
        <v>66</v>
      </c>
      <c r="N24" s="183"/>
      <c r="O24" s="12"/>
      <c r="P24" s="184" t="s">
        <v>96</v>
      </c>
      <c r="Q24" s="80"/>
      <c r="R24" s="80"/>
      <c r="S24" s="209">
        <v>49580</v>
      </c>
      <c r="T24" s="116"/>
      <c r="XEO24" s="7"/>
      <c r="XEP24" s="7"/>
      <c r="XEQ24" s="7"/>
      <c r="XER24" s="7"/>
      <c r="XES24" s="7"/>
      <c r="XET24" s="7"/>
      <c r="XEU24" s="7"/>
      <c r="XEV24" s="7"/>
      <c r="XEW24" s="7"/>
      <c r="XEX24" s="7"/>
      <c r="XEY24" s="7"/>
      <c r="XEZ24" s="7"/>
      <c r="XFA24" s="7"/>
      <c r="XFB24" s="7"/>
      <c r="XFC24" s="7"/>
      <c r="XFD24" s="7"/>
    </row>
    <row r="25" s="138" customFormat="1" ht="22" customHeight="1" spans="1:16384">
      <c r="A25" s="31"/>
      <c r="B25" s="48"/>
      <c r="C25" s="159"/>
      <c r="D25" s="34"/>
      <c r="E25" s="160" t="s">
        <v>97</v>
      </c>
      <c r="F25" s="160" t="s">
        <v>98</v>
      </c>
      <c r="G25" s="49"/>
      <c r="H25" s="39"/>
      <c r="I25" s="27"/>
      <c r="J25" s="27"/>
      <c r="K25" s="27"/>
      <c r="L25" s="27">
        <v>50</v>
      </c>
      <c r="M25" s="12" t="s">
        <v>66</v>
      </c>
      <c r="N25" s="183"/>
      <c r="O25" s="12"/>
      <c r="P25" s="184" t="s">
        <v>99</v>
      </c>
      <c r="Q25" s="80"/>
      <c r="R25" s="80"/>
      <c r="S25" s="209">
        <v>49580</v>
      </c>
      <c r="T25" s="116"/>
      <c r="XEO25" s="7"/>
      <c r="XEP25" s="7"/>
      <c r="XEQ25" s="7"/>
      <c r="XER25" s="7"/>
      <c r="XES25" s="7"/>
      <c r="XET25" s="7"/>
      <c r="XEU25" s="7"/>
      <c r="XEV25" s="7"/>
      <c r="XEW25" s="7"/>
      <c r="XEX25" s="7"/>
      <c r="XEY25" s="7"/>
      <c r="XEZ25" s="7"/>
      <c r="XFA25" s="7"/>
      <c r="XFB25" s="7"/>
      <c r="XFC25" s="7"/>
      <c r="XFD25" s="7"/>
    </row>
    <row r="26" s="138" customFormat="1" ht="22" customHeight="1" spans="1:16384">
      <c r="A26" s="35"/>
      <c r="B26" s="50"/>
      <c r="C26" s="159"/>
      <c r="D26" s="34"/>
      <c r="E26" s="160" t="s">
        <v>100</v>
      </c>
      <c r="F26" s="160" t="s">
        <v>101</v>
      </c>
      <c r="G26" s="49"/>
      <c r="H26" s="39"/>
      <c r="I26" s="27"/>
      <c r="J26" s="27"/>
      <c r="K26" s="27"/>
      <c r="L26" s="27">
        <v>50</v>
      </c>
      <c r="M26" s="12" t="s">
        <v>66</v>
      </c>
      <c r="N26" s="183"/>
      <c r="O26" s="12"/>
      <c r="P26" s="184" t="s">
        <v>102</v>
      </c>
      <c r="Q26" s="80"/>
      <c r="R26" s="80"/>
      <c r="S26" s="209">
        <v>49580</v>
      </c>
      <c r="T26" s="116"/>
      <c r="XEO26" s="7"/>
      <c r="XEP26" s="7"/>
      <c r="XEQ26" s="7"/>
      <c r="XER26" s="7"/>
      <c r="XES26" s="7"/>
      <c r="XET26" s="7"/>
      <c r="XEU26" s="7"/>
      <c r="XEV26" s="7"/>
      <c r="XEW26" s="7"/>
      <c r="XEX26" s="7"/>
      <c r="XEY26" s="7"/>
      <c r="XEZ26" s="7"/>
      <c r="XFA26" s="7"/>
      <c r="XFB26" s="7"/>
      <c r="XFC26" s="7"/>
      <c r="XFD26" s="7"/>
    </row>
    <row r="27" s="138" customFormat="1" ht="22" customHeight="1" spans="1:16384">
      <c r="A27" s="31">
        <v>6.2</v>
      </c>
      <c r="B27" s="48">
        <v>44013</v>
      </c>
      <c r="C27" s="159"/>
      <c r="D27" s="34"/>
      <c r="E27" s="160" t="s">
        <v>91</v>
      </c>
      <c r="F27" s="160" t="s">
        <v>92</v>
      </c>
      <c r="G27" s="49"/>
      <c r="H27" s="39"/>
      <c r="I27" s="27"/>
      <c r="J27" s="27"/>
      <c r="K27" s="27"/>
      <c r="L27" s="27">
        <v>50</v>
      </c>
      <c r="M27" s="12" t="s">
        <v>66</v>
      </c>
      <c r="N27" s="183"/>
      <c r="O27" s="12"/>
      <c r="P27" s="181" t="s">
        <v>93</v>
      </c>
      <c r="Q27" s="80"/>
      <c r="R27" s="80"/>
      <c r="S27" s="209">
        <v>49910</v>
      </c>
      <c r="T27" s="116"/>
      <c r="XEO27" s="7"/>
      <c r="XEP27" s="7"/>
      <c r="XEQ27" s="7"/>
      <c r="XER27" s="7"/>
      <c r="XES27" s="7"/>
      <c r="XET27" s="7"/>
      <c r="XEU27" s="7"/>
      <c r="XEV27" s="7"/>
      <c r="XEW27" s="7"/>
      <c r="XEX27" s="7"/>
      <c r="XEY27" s="7"/>
      <c r="XEZ27" s="7"/>
      <c r="XFA27" s="7"/>
      <c r="XFB27" s="7"/>
      <c r="XFC27" s="7"/>
      <c r="XFD27" s="7"/>
    </row>
    <row r="28" s="138" customFormat="1" ht="22" customHeight="1" spans="1:16384">
      <c r="A28" s="35"/>
      <c r="B28" s="50"/>
      <c r="C28" s="159"/>
      <c r="D28" s="34"/>
      <c r="E28" s="160" t="s">
        <v>100</v>
      </c>
      <c r="F28" s="160" t="s">
        <v>101</v>
      </c>
      <c r="G28" s="49"/>
      <c r="H28" s="39"/>
      <c r="I28" s="27"/>
      <c r="J28" s="27"/>
      <c r="K28" s="27"/>
      <c r="L28" s="27">
        <v>50</v>
      </c>
      <c r="M28" s="12" t="s">
        <v>66</v>
      </c>
      <c r="N28" s="183"/>
      <c r="O28" s="12"/>
      <c r="P28" s="184" t="s">
        <v>102</v>
      </c>
      <c r="Q28" s="80"/>
      <c r="R28" s="80"/>
      <c r="S28" s="209">
        <v>49910</v>
      </c>
      <c r="T28" s="116"/>
      <c r="XEO28" s="7"/>
      <c r="XEP28" s="7"/>
      <c r="XEQ28" s="7"/>
      <c r="XER28" s="7"/>
      <c r="XES28" s="7"/>
      <c r="XET28" s="7"/>
      <c r="XEU28" s="7"/>
      <c r="XEV28" s="7"/>
      <c r="XEW28" s="7"/>
      <c r="XEX28" s="7"/>
      <c r="XEY28" s="7"/>
      <c r="XEZ28" s="7"/>
      <c r="XFA28" s="7"/>
      <c r="XFB28" s="7"/>
      <c r="XFC28" s="7"/>
      <c r="XFD28" s="7"/>
    </row>
    <row r="29" s="139" customFormat="1" ht="22" customHeight="1" spans="1:16384">
      <c r="A29" s="54">
        <v>6.3</v>
      </c>
      <c r="B29" s="55">
        <v>44049</v>
      </c>
      <c r="C29" s="163"/>
      <c r="D29" s="57"/>
      <c r="E29" s="164" t="s">
        <v>97</v>
      </c>
      <c r="F29" s="164" t="s">
        <v>98</v>
      </c>
      <c r="G29" s="59"/>
      <c r="H29" s="60"/>
      <c r="I29" s="86"/>
      <c r="J29" s="86"/>
      <c r="K29" s="86"/>
      <c r="L29" s="86">
        <v>50</v>
      </c>
      <c r="M29" s="92" t="s">
        <v>66</v>
      </c>
      <c r="N29" s="185"/>
      <c r="O29" s="92"/>
      <c r="P29" s="186" t="s">
        <v>99</v>
      </c>
      <c r="Q29" s="121"/>
      <c r="R29" s="121"/>
      <c r="S29" s="210">
        <v>49910</v>
      </c>
      <c r="T29" s="123"/>
      <c r="XEO29" s="213"/>
      <c r="XEP29" s="213"/>
      <c r="XEQ29" s="213"/>
      <c r="XER29" s="213"/>
      <c r="XES29" s="213"/>
      <c r="XET29" s="213"/>
      <c r="XEU29" s="213"/>
      <c r="XEV29" s="213"/>
      <c r="XEW29" s="213"/>
      <c r="XEX29" s="213"/>
      <c r="XEY29" s="213"/>
      <c r="XEZ29" s="213"/>
      <c r="XFA29" s="213"/>
      <c r="XFB29" s="213"/>
      <c r="XFC29" s="213"/>
      <c r="XFD29" s="213"/>
    </row>
    <row r="30" s="139" customFormat="1" ht="22" customHeight="1" spans="1:16384">
      <c r="A30" s="54"/>
      <c r="B30" s="55"/>
      <c r="C30" s="163"/>
      <c r="D30" s="57"/>
      <c r="E30" s="224"/>
      <c r="F30" s="225"/>
      <c r="G30" s="59"/>
      <c r="H30" s="60"/>
      <c r="I30" s="86"/>
      <c r="J30" s="86"/>
      <c r="K30" s="86"/>
      <c r="L30" s="86"/>
      <c r="M30" s="92"/>
      <c r="N30" s="185"/>
      <c r="O30" s="92"/>
      <c r="P30" s="186"/>
      <c r="Q30" s="121"/>
      <c r="R30" s="121"/>
      <c r="S30" s="210"/>
      <c r="T30" s="123"/>
      <c r="XEO30" s="213"/>
      <c r="XEP30" s="213"/>
      <c r="XEQ30" s="213"/>
      <c r="XER30" s="213"/>
      <c r="XES30" s="213"/>
      <c r="XET30" s="213"/>
      <c r="XEU30" s="213"/>
      <c r="XEV30" s="213"/>
      <c r="XEW30" s="213"/>
      <c r="XEX30" s="213"/>
      <c r="XEY30" s="213"/>
      <c r="XEZ30" s="213"/>
      <c r="XFA30" s="213"/>
      <c r="XFB30" s="213"/>
      <c r="XFC30" s="213"/>
      <c r="XFD30" s="213"/>
    </row>
    <row r="31" ht="30" customHeight="1" spans="1:20">
      <c r="A31" s="142" t="s">
        <v>77</v>
      </c>
      <c r="B31" s="142"/>
      <c r="C31" s="165">
        <f>SUM(C8:C26)</f>
        <v>8355327.61</v>
      </c>
      <c r="D31" s="62">
        <f>SUM(D8:D23)</f>
        <v>0</v>
      </c>
      <c r="E31" s="63"/>
      <c r="F31" s="63"/>
      <c r="G31" s="63"/>
      <c r="H31" s="11" t="s">
        <v>78</v>
      </c>
      <c r="I31" s="96">
        <f>SUM(I8:I26)</f>
        <v>341978.82</v>
      </c>
      <c r="J31" s="63"/>
      <c r="K31" s="97">
        <f>SUM(K8:K30)</f>
        <v>187523.3</v>
      </c>
      <c r="L31" s="96">
        <f>SUM(L8:M30)</f>
        <v>22100</v>
      </c>
      <c r="M31" s="11" t="s">
        <v>78</v>
      </c>
      <c r="N31" s="96">
        <f>SUM(N8:N26)</f>
        <v>0</v>
      </c>
      <c r="O31" s="11" t="s">
        <v>78</v>
      </c>
      <c r="P31" s="11" t="s">
        <v>78</v>
      </c>
      <c r="Q31" s="11"/>
      <c r="R31" s="165">
        <f>SUM(R8:R26)</f>
        <v>2526100</v>
      </c>
      <c r="S31" s="125">
        <f>SUM(S8:S30)</f>
        <v>7789162</v>
      </c>
      <c r="T31" s="126">
        <f>C31+D31-I31-K31-L31-N31-S31</f>
        <v>14563.4900000002</v>
      </c>
    </row>
    <row r="32" ht="30" customHeight="1" spans="1:20">
      <c r="A32" s="9" t="s">
        <v>79</v>
      </c>
      <c r="B32" s="9"/>
      <c r="C32" s="9" t="s">
        <v>80</v>
      </c>
      <c r="D32" s="9"/>
      <c r="E32" s="9"/>
      <c r="F32" s="166">
        <f>N32</f>
        <v>49910</v>
      </c>
      <c r="G32" s="167"/>
      <c r="H32" s="168" t="s">
        <v>81</v>
      </c>
      <c r="I32" s="188"/>
      <c r="J32" s="188"/>
      <c r="K32" s="188"/>
      <c r="L32" s="189"/>
      <c r="M32" s="9" t="s">
        <v>82</v>
      </c>
      <c r="N32" s="166">
        <v>49910</v>
      </c>
      <c r="O32" s="167"/>
      <c r="P32" s="167"/>
      <c r="Q32" s="167"/>
      <c r="R32" s="167"/>
      <c r="S32" s="167"/>
      <c r="T32" s="220"/>
    </row>
    <row r="33" ht="30" customHeight="1" spans="1:20">
      <c r="A33" s="9"/>
      <c r="B33" s="9"/>
      <c r="C33" s="9" t="s">
        <v>83</v>
      </c>
      <c r="D33" s="9"/>
      <c r="E33" s="9"/>
      <c r="F33" s="169">
        <v>0</v>
      </c>
      <c r="G33" s="170"/>
      <c r="H33" s="171"/>
      <c r="I33" s="192"/>
      <c r="J33" s="192"/>
      <c r="K33" s="192"/>
      <c r="L33" s="193"/>
      <c r="M33" s="9" t="s">
        <v>84</v>
      </c>
      <c r="N33" s="218">
        <f>N32</f>
        <v>49910</v>
      </c>
      <c r="O33" s="219"/>
      <c r="P33" s="219"/>
      <c r="Q33" s="219"/>
      <c r="R33" s="219"/>
      <c r="S33" s="219"/>
      <c r="T33" s="221"/>
    </row>
    <row r="39" spans="2:2">
      <c r="B39" s="172"/>
    </row>
    <row r="67" spans="10:24">
      <c r="J67" s="130"/>
      <c r="K67" s="131"/>
      <c r="L67" s="132"/>
      <c r="M67" s="133"/>
      <c r="N67" s="134"/>
      <c r="O67" s="134"/>
      <c r="P67" s="134"/>
      <c r="Q67" s="86"/>
      <c r="R67" s="92"/>
      <c r="S67" s="86"/>
      <c r="T67" s="135"/>
      <c r="U67" s="214"/>
      <c r="V67" s="135"/>
      <c r="W67" s="121"/>
      <c r="X67" s="215">
        <v>200000</v>
      </c>
    </row>
  </sheetData>
  <mergeCells count="50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31:B31"/>
    <mergeCell ref="C32:E32"/>
    <mergeCell ref="F32:G32"/>
    <mergeCell ref="N32:T32"/>
    <mergeCell ref="C33:E33"/>
    <mergeCell ref="F33:G33"/>
    <mergeCell ref="N33:T33"/>
    <mergeCell ref="A5:A7"/>
    <mergeCell ref="A8:A10"/>
    <mergeCell ref="A12:A15"/>
    <mergeCell ref="A16:A19"/>
    <mergeCell ref="A21:A22"/>
    <mergeCell ref="A23:A26"/>
    <mergeCell ref="A27:A28"/>
    <mergeCell ref="B21:B22"/>
    <mergeCell ref="B23:B26"/>
    <mergeCell ref="B27:B28"/>
    <mergeCell ref="S5:S7"/>
    <mergeCell ref="T5:T7"/>
    <mergeCell ref="A32:B33"/>
    <mergeCell ref="H32:L33"/>
  </mergeCells>
  <printOptions horizontalCentered="1" verticalCentered="1"/>
  <pageMargins left="0" right="0" top="0" bottom="0" header="0" footer="0"/>
  <pageSetup paperSize="9" scale="90" orientation="landscape"/>
  <headerFooter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XFD76"/>
  <sheetViews>
    <sheetView zoomScale="85" zoomScaleNormal="85" topLeftCell="H28" workbookViewId="0">
      <selection activeCell="A38" sqref="$A38:$XFD38"/>
    </sheetView>
  </sheetViews>
  <sheetFormatPr defaultColWidth="9" defaultRowHeight="13.5"/>
  <cols>
    <col min="1" max="1" width="4.45833333333333" style="138" customWidth="1"/>
    <col min="2" max="2" width="14.675" style="140" customWidth="1"/>
    <col min="3" max="3" width="19.1" style="138" customWidth="1"/>
    <col min="4" max="4" width="8.38333333333333" style="138" customWidth="1"/>
    <col min="5" max="5" width="30.175" style="141" customWidth="1"/>
    <col min="6" max="6" width="29.1083333333333" style="141" customWidth="1"/>
    <col min="7" max="7" width="6.78333333333333" style="141" customWidth="1"/>
    <col min="8" max="8" width="6.43333333333333" style="138" customWidth="1"/>
    <col min="9" max="9" width="12.0666666666667" style="141" customWidth="1"/>
    <col min="10" max="10" width="11.725" style="141" customWidth="1"/>
    <col min="11" max="11" width="9.33333333333333" style="138" customWidth="1"/>
    <col min="12" max="12" width="11.4" style="141" customWidth="1"/>
    <col min="13" max="13" width="30.2666666666667" style="138" customWidth="1"/>
    <col min="14" max="14" width="10.1083333333333" style="138" customWidth="1"/>
    <col min="15" max="15" width="9.10833333333333" style="138" customWidth="1"/>
    <col min="16" max="16" width="34.675" style="138" customWidth="1"/>
    <col min="17" max="17" width="14.8" style="138" customWidth="1"/>
    <col min="18" max="18" width="17.1916666666667" style="138" customWidth="1"/>
    <col min="19" max="19" width="14.375" style="141" customWidth="1"/>
    <col min="20" max="20" width="15.4416666666667" style="138" customWidth="1"/>
    <col min="21" max="16361" width="9" style="138" customWidth="1"/>
  </cols>
  <sheetData>
    <row r="1" ht="24.9" customHeight="1" spans="1:19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</row>
    <row r="2" ht="27.9" customHeight="1" spans="1:20">
      <c r="A2" s="142" t="s">
        <v>1</v>
      </c>
      <c r="B2" s="142"/>
      <c r="C2" s="143" t="s">
        <v>2</v>
      </c>
      <c r="D2" s="143"/>
      <c r="E2" s="143"/>
      <c r="F2" s="143"/>
      <c r="G2" s="143"/>
      <c r="H2" s="144" t="s">
        <v>3</v>
      </c>
      <c r="I2" s="144"/>
      <c r="J2" s="143" t="s">
        <v>4</v>
      </c>
      <c r="K2" s="143"/>
      <c r="L2" s="143"/>
      <c r="M2" s="143"/>
      <c r="N2" s="173" t="s">
        <v>5</v>
      </c>
      <c r="O2" s="173"/>
      <c r="P2" s="174">
        <v>11281</v>
      </c>
      <c r="Q2" s="178" t="s">
        <v>6</v>
      </c>
      <c r="R2" s="178"/>
      <c r="S2" s="196"/>
      <c r="T2" s="196"/>
    </row>
    <row r="3" ht="27.9" customHeight="1" spans="1:20">
      <c r="A3" s="142" t="s">
        <v>7</v>
      </c>
      <c r="B3" s="142"/>
      <c r="C3" s="145">
        <v>17098941</v>
      </c>
      <c r="D3" s="145"/>
      <c r="E3" s="145"/>
      <c r="F3" s="146" t="s">
        <v>8</v>
      </c>
      <c r="G3" s="147">
        <v>43594</v>
      </c>
      <c r="H3" s="142" t="s">
        <v>9</v>
      </c>
      <c r="I3" s="142"/>
      <c r="J3" s="175"/>
      <c r="K3" s="175"/>
      <c r="L3" s="175"/>
      <c r="M3" s="175"/>
      <c r="N3" s="142" t="s">
        <v>10</v>
      </c>
      <c r="O3" s="142"/>
      <c r="P3" s="175"/>
      <c r="Q3" s="197" t="s">
        <v>11</v>
      </c>
      <c r="R3" s="198"/>
      <c r="S3" s="199" t="s">
        <v>12</v>
      </c>
      <c r="T3" s="200"/>
    </row>
    <row r="4" ht="27.9" customHeight="1" spans="1:20">
      <c r="A4" s="142" t="s">
        <v>13</v>
      </c>
      <c r="B4" s="142"/>
      <c r="C4" s="148"/>
      <c r="D4" s="148"/>
      <c r="E4" s="148"/>
      <c r="F4" s="146" t="s">
        <v>14</v>
      </c>
      <c r="G4" s="149"/>
      <c r="H4" s="142" t="s">
        <v>15</v>
      </c>
      <c r="I4" s="142"/>
      <c r="J4" s="175"/>
      <c r="K4" s="175"/>
      <c r="L4" s="175"/>
      <c r="M4" s="175"/>
      <c r="N4" s="142" t="s">
        <v>16</v>
      </c>
      <c r="O4" s="142"/>
      <c r="P4" s="145" t="s">
        <v>17</v>
      </c>
      <c r="Q4" s="146" t="s">
        <v>18</v>
      </c>
      <c r="R4" s="145" t="s">
        <v>19</v>
      </c>
      <c r="S4" s="201" t="s">
        <v>20</v>
      </c>
      <c r="T4" s="202" t="s">
        <v>21</v>
      </c>
    </row>
    <row r="5" ht="27.9" customHeight="1" spans="1:20">
      <c r="A5" s="142" t="s">
        <v>22</v>
      </c>
      <c r="B5" s="150" t="s">
        <v>23</v>
      </c>
      <c r="C5" s="151"/>
      <c r="D5" s="151"/>
      <c r="E5" s="151"/>
      <c r="F5" s="152"/>
      <c r="G5" s="153" t="s">
        <v>24</v>
      </c>
      <c r="H5" s="150" t="s">
        <v>23</v>
      </c>
      <c r="I5" s="151"/>
      <c r="J5" s="152"/>
      <c r="K5" s="153" t="s">
        <v>25</v>
      </c>
      <c r="L5" s="150" t="s">
        <v>26</v>
      </c>
      <c r="M5" s="152"/>
      <c r="N5" s="150" t="s">
        <v>27</v>
      </c>
      <c r="O5" s="152"/>
      <c r="P5" s="176" t="s">
        <v>28</v>
      </c>
      <c r="Q5" s="203"/>
      <c r="R5" s="203"/>
      <c r="S5" s="201" t="s">
        <v>29</v>
      </c>
      <c r="T5" s="204" t="s">
        <v>30</v>
      </c>
    </row>
    <row r="6" ht="27.9" customHeight="1" spans="1:20">
      <c r="A6" s="142"/>
      <c r="B6" s="154" t="s">
        <v>31</v>
      </c>
      <c r="C6" s="155"/>
      <c r="D6" s="155"/>
      <c r="E6" s="155"/>
      <c r="F6" s="156"/>
      <c r="G6" s="142"/>
      <c r="H6" s="154" t="s">
        <v>32</v>
      </c>
      <c r="I6" s="155"/>
      <c r="J6" s="156"/>
      <c r="K6" s="142" t="s">
        <v>33</v>
      </c>
      <c r="L6" s="154" t="s">
        <v>34</v>
      </c>
      <c r="M6" s="156"/>
      <c r="N6" s="154" t="s">
        <v>35</v>
      </c>
      <c r="O6" s="156"/>
      <c r="P6" s="177" t="s">
        <v>36</v>
      </c>
      <c r="Q6" s="205"/>
      <c r="R6" s="205"/>
      <c r="S6" s="201"/>
      <c r="T6" s="204"/>
    </row>
    <row r="7" ht="27.9" customHeight="1" spans="1:20">
      <c r="A7" s="142"/>
      <c r="B7" s="157" t="s">
        <v>37</v>
      </c>
      <c r="C7" s="142" t="s">
        <v>38</v>
      </c>
      <c r="D7" s="142" t="s">
        <v>39</v>
      </c>
      <c r="E7" s="146" t="s">
        <v>40</v>
      </c>
      <c r="F7" s="146" t="s">
        <v>41</v>
      </c>
      <c r="G7" s="157" t="s">
        <v>42</v>
      </c>
      <c r="H7" s="142" t="s">
        <v>43</v>
      </c>
      <c r="I7" s="146" t="s">
        <v>44</v>
      </c>
      <c r="J7" s="146" t="s">
        <v>45</v>
      </c>
      <c r="K7" s="178" t="s">
        <v>44</v>
      </c>
      <c r="L7" s="146" t="s">
        <v>44</v>
      </c>
      <c r="M7" s="142" t="s">
        <v>45</v>
      </c>
      <c r="N7" s="142" t="s">
        <v>44</v>
      </c>
      <c r="O7" s="142" t="s">
        <v>45</v>
      </c>
      <c r="P7" s="146" t="s">
        <v>46</v>
      </c>
      <c r="Q7" s="146" t="s">
        <v>47</v>
      </c>
      <c r="R7" s="146" t="s">
        <v>48</v>
      </c>
      <c r="S7" s="201"/>
      <c r="T7" s="204"/>
    </row>
    <row r="8" ht="22" customHeight="1" spans="1:20">
      <c r="A8" s="25">
        <v>1</v>
      </c>
      <c r="B8" s="26">
        <v>43682</v>
      </c>
      <c r="C8" s="27">
        <v>2564841.15</v>
      </c>
      <c r="D8" s="27"/>
      <c r="E8" s="28" t="s">
        <v>49</v>
      </c>
      <c r="F8" s="29" t="s">
        <v>50</v>
      </c>
      <c r="G8" s="27"/>
      <c r="H8" s="30">
        <v>0.02</v>
      </c>
      <c r="I8" s="27">
        <f>C8*H8</f>
        <v>51296.823</v>
      </c>
      <c r="J8" s="28" t="s">
        <v>51</v>
      </c>
      <c r="K8" s="76">
        <f>47062+1412</f>
        <v>48474</v>
      </c>
      <c r="L8" s="27">
        <f>1500*2</f>
        <v>3000</v>
      </c>
      <c r="M8" s="12" t="s">
        <v>52</v>
      </c>
      <c r="N8" s="27"/>
      <c r="O8" s="12"/>
      <c r="P8" s="179"/>
      <c r="Q8" s="13"/>
      <c r="R8" s="111"/>
      <c r="S8" s="111"/>
      <c r="T8" s="76"/>
    </row>
    <row r="9" ht="22" customHeight="1" spans="1:20">
      <c r="A9" s="31"/>
      <c r="B9" s="32">
        <v>43683</v>
      </c>
      <c r="C9" s="158"/>
      <c r="D9" s="34"/>
      <c r="E9" s="28" t="s">
        <v>53</v>
      </c>
      <c r="F9" s="235" t="s">
        <v>54</v>
      </c>
      <c r="G9" s="27"/>
      <c r="H9" s="30"/>
      <c r="I9" s="27"/>
      <c r="J9" s="78"/>
      <c r="K9" s="79"/>
      <c r="L9" s="38"/>
      <c r="M9" s="12"/>
      <c r="N9" s="38"/>
      <c r="O9" s="12"/>
      <c r="P9" s="80" t="s">
        <v>55</v>
      </c>
      <c r="Q9" s="15">
        <v>700000</v>
      </c>
      <c r="R9" s="27">
        <v>700000</v>
      </c>
      <c r="S9" s="27">
        <v>700000</v>
      </c>
      <c r="T9" s="76"/>
    </row>
    <row r="10" ht="22" customHeight="1" spans="1:20">
      <c r="A10" s="35"/>
      <c r="B10" s="32">
        <v>43683</v>
      </c>
      <c r="C10" s="158"/>
      <c r="D10" s="34"/>
      <c r="E10" s="28" t="s">
        <v>56</v>
      </c>
      <c r="F10" s="235" t="s">
        <v>57</v>
      </c>
      <c r="G10" s="27"/>
      <c r="H10" s="30"/>
      <c r="I10" s="27"/>
      <c r="J10" s="78"/>
      <c r="K10" s="81"/>
      <c r="L10" s="27"/>
      <c r="M10" s="12"/>
      <c r="N10" s="82"/>
      <c r="O10" s="12"/>
      <c r="P10" s="80" t="s">
        <v>58</v>
      </c>
      <c r="Q10" s="15">
        <v>1717552</v>
      </c>
      <c r="R10" s="27">
        <v>1190000</v>
      </c>
      <c r="S10" s="27">
        <v>1190000</v>
      </c>
      <c r="T10" s="112"/>
    </row>
    <row r="11" ht="22" customHeight="1" spans="1:20">
      <c r="A11" s="36">
        <v>2</v>
      </c>
      <c r="B11" s="32">
        <v>43717</v>
      </c>
      <c r="C11" s="158"/>
      <c r="D11" s="34"/>
      <c r="E11" s="37" t="s">
        <v>53</v>
      </c>
      <c r="F11" s="235" t="s">
        <v>54</v>
      </c>
      <c r="G11" s="38"/>
      <c r="H11" s="39"/>
      <c r="I11" s="27"/>
      <c r="J11" s="27"/>
      <c r="K11" s="27"/>
      <c r="L11" s="27"/>
      <c r="M11" s="12"/>
      <c r="N11" s="27"/>
      <c r="O11" s="12"/>
      <c r="P11" s="179" t="s">
        <v>55</v>
      </c>
      <c r="Q11" s="15">
        <v>551100</v>
      </c>
      <c r="R11" s="113">
        <v>551100</v>
      </c>
      <c r="S11" s="114">
        <v>551100</v>
      </c>
      <c r="T11" s="112"/>
    </row>
    <row r="12" s="138" customFormat="1" ht="22" customHeight="1" spans="1:16384">
      <c r="A12" s="25">
        <v>3</v>
      </c>
      <c r="B12" s="32">
        <v>43850</v>
      </c>
      <c r="C12" s="159">
        <v>3665176</v>
      </c>
      <c r="D12" s="34"/>
      <c r="E12" s="28" t="s">
        <v>49</v>
      </c>
      <c r="F12" s="29" t="s">
        <v>50</v>
      </c>
      <c r="G12" s="38"/>
      <c r="H12" s="41">
        <v>0.02</v>
      </c>
      <c r="I12" s="27">
        <f>C3*H12-I8</f>
        <v>290681.997</v>
      </c>
      <c r="J12" s="27" t="s">
        <v>59</v>
      </c>
      <c r="K12" s="27">
        <f>91630+2522</f>
        <v>94152</v>
      </c>
      <c r="L12" s="27">
        <f>1500*6</f>
        <v>9000</v>
      </c>
      <c r="M12" s="12" t="s">
        <v>60</v>
      </c>
      <c r="N12" s="27">
        <v>931817</v>
      </c>
      <c r="O12" s="12" t="s">
        <v>61</v>
      </c>
      <c r="P12" s="179"/>
      <c r="Q12" s="12"/>
      <c r="R12" s="80"/>
      <c r="S12" s="115"/>
      <c r="T12" s="112"/>
      <c r="XEO12" s="7"/>
      <c r="XEP12" s="7"/>
      <c r="XEQ12" s="7"/>
      <c r="XER12" s="7"/>
      <c r="XES12" s="7"/>
      <c r="XET12" s="7"/>
      <c r="XEU12" s="7"/>
      <c r="XEV12" s="7"/>
      <c r="XEW12" s="7"/>
      <c r="XEX12" s="7"/>
      <c r="XEY12" s="7"/>
      <c r="XEZ12" s="7"/>
      <c r="XFA12" s="7"/>
      <c r="XFB12" s="7"/>
      <c r="XFC12" s="7"/>
      <c r="XFD12" s="7"/>
    </row>
    <row r="13" s="7" customFormat="1" ht="22" customHeight="1" spans="1:20">
      <c r="A13" s="31"/>
      <c r="B13" s="32">
        <v>43850</v>
      </c>
      <c r="C13" s="159">
        <v>916294</v>
      </c>
      <c r="D13" s="34"/>
      <c r="E13" s="28" t="s">
        <v>62</v>
      </c>
      <c r="F13" s="29" t="s">
        <v>63</v>
      </c>
      <c r="G13" s="38"/>
      <c r="H13" s="30"/>
      <c r="I13" s="27"/>
      <c r="J13" s="27"/>
      <c r="K13" s="27"/>
      <c r="L13" s="27"/>
      <c r="M13" s="12"/>
      <c r="N13" s="82"/>
      <c r="O13" s="12"/>
      <c r="P13" s="179"/>
      <c r="Q13" s="80"/>
      <c r="R13" s="80"/>
      <c r="S13" s="115"/>
      <c r="T13" s="112"/>
    </row>
    <row r="14" s="7" customFormat="1" ht="22" customHeight="1" spans="1:20">
      <c r="A14" s="31"/>
      <c r="B14" s="32">
        <v>43850</v>
      </c>
      <c r="C14" s="159"/>
      <c r="D14" s="34"/>
      <c r="E14" s="28" t="s">
        <v>64</v>
      </c>
      <c r="F14" s="29" t="s">
        <v>65</v>
      </c>
      <c r="G14" s="38"/>
      <c r="H14" s="30"/>
      <c r="I14" s="27"/>
      <c r="J14" s="27"/>
      <c r="K14" s="82"/>
      <c r="L14" s="27">
        <v>50</v>
      </c>
      <c r="M14" s="12" t="s">
        <v>66</v>
      </c>
      <c r="N14" s="82"/>
      <c r="O14" s="12"/>
      <c r="P14" s="179" t="s">
        <v>67</v>
      </c>
      <c r="Q14" s="15">
        <v>85000</v>
      </c>
      <c r="R14" s="15">
        <v>85000</v>
      </c>
      <c r="S14" s="115">
        <v>85000</v>
      </c>
      <c r="T14" s="116"/>
    </row>
    <row r="15" s="7" customFormat="1" ht="22" customHeight="1" spans="1:20">
      <c r="A15" s="35"/>
      <c r="B15" s="42">
        <v>43850</v>
      </c>
      <c r="C15" s="159"/>
      <c r="D15" s="43"/>
      <c r="E15" s="28" t="s">
        <v>56</v>
      </c>
      <c r="F15" s="236" t="s">
        <v>57</v>
      </c>
      <c r="G15" s="44"/>
      <c r="H15" s="45"/>
      <c r="I15" s="83"/>
      <c r="J15" s="83"/>
      <c r="K15" s="83"/>
      <c r="L15" s="83">
        <v>100</v>
      </c>
      <c r="M15" s="84" t="s">
        <v>66</v>
      </c>
      <c r="N15" s="83"/>
      <c r="O15" s="84"/>
      <c r="P15" s="180" t="s">
        <v>68</v>
      </c>
      <c r="Q15" s="84"/>
      <c r="R15" s="80"/>
      <c r="S15" s="206">
        <v>527552</v>
      </c>
      <c r="T15" s="116"/>
    </row>
    <row r="16" s="7" customFormat="1" ht="22" customHeight="1" spans="1:20">
      <c r="A16" s="31">
        <v>4</v>
      </c>
      <c r="B16" s="42">
        <v>43851</v>
      </c>
      <c r="C16" s="159"/>
      <c r="D16" s="43"/>
      <c r="E16" s="46" t="s">
        <v>53</v>
      </c>
      <c r="F16" s="47" t="s">
        <v>69</v>
      </c>
      <c r="G16" s="44"/>
      <c r="H16" s="45"/>
      <c r="I16" s="83"/>
      <c r="J16" s="83"/>
      <c r="K16" s="83"/>
      <c r="L16" s="83">
        <v>100</v>
      </c>
      <c r="M16" s="84" t="s">
        <v>66</v>
      </c>
      <c r="N16" s="83"/>
      <c r="O16" s="84"/>
      <c r="P16" s="180" t="s">
        <v>70</v>
      </c>
      <c r="Q16" s="84"/>
      <c r="R16" s="80"/>
      <c r="S16" s="206">
        <v>438000</v>
      </c>
      <c r="T16" s="116"/>
    </row>
    <row r="17" s="7" customFormat="1" ht="22" customHeight="1" spans="1:20">
      <c r="A17" s="31"/>
      <c r="B17" s="42">
        <v>43851</v>
      </c>
      <c r="C17" s="159"/>
      <c r="D17" s="43"/>
      <c r="E17" s="46" t="s">
        <v>53</v>
      </c>
      <c r="F17" s="237" t="s">
        <v>54</v>
      </c>
      <c r="G17" s="44"/>
      <c r="H17" s="45"/>
      <c r="I17" s="83"/>
      <c r="J17" s="83"/>
      <c r="K17" s="83"/>
      <c r="L17" s="83">
        <v>100</v>
      </c>
      <c r="M17" s="84" t="s">
        <v>66</v>
      </c>
      <c r="N17" s="83"/>
      <c r="O17" s="84"/>
      <c r="P17" s="180" t="s">
        <v>71</v>
      </c>
      <c r="Q17" s="84"/>
      <c r="R17" s="80"/>
      <c r="S17" s="206">
        <v>328000</v>
      </c>
      <c r="T17" s="116"/>
    </row>
    <row r="18" ht="22" customHeight="1" spans="1:20">
      <c r="A18" s="31"/>
      <c r="B18" s="42">
        <v>43851</v>
      </c>
      <c r="C18" s="158"/>
      <c r="D18" s="43"/>
      <c r="E18" s="28" t="s">
        <v>62</v>
      </c>
      <c r="F18" s="29" t="s">
        <v>63</v>
      </c>
      <c r="G18" s="44"/>
      <c r="H18" s="45"/>
      <c r="I18" s="83"/>
      <c r="J18" s="83"/>
      <c r="K18" s="83"/>
      <c r="L18" s="83">
        <v>100</v>
      </c>
      <c r="M18" s="84" t="s">
        <v>66</v>
      </c>
      <c r="N18" s="83"/>
      <c r="O18" s="84"/>
      <c r="P18" s="180" t="s">
        <v>72</v>
      </c>
      <c r="Q18" s="84"/>
      <c r="R18" s="80"/>
      <c r="S18" s="207">
        <v>916294</v>
      </c>
      <c r="T18" s="116"/>
    </row>
    <row r="19" ht="22" customHeight="1" spans="1:20">
      <c r="A19" s="35"/>
      <c r="B19" s="42">
        <v>43851</v>
      </c>
      <c r="C19" s="158"/>
      <c r="D19" s="43"/>
      <c r="E19" s="46" t="s">
        <v>73</v>
      </c>
      <c r="F19" s="47" t="s">
        <v>74</v>
      </c>
      <c r="G19" s="44"/>
      <c r="H19" s="45"/>
      <c r="I19" s="83"/>
      <c r="J19" s="83"/>
      <c r="K19" s="83"/>
      <c r="L19" s="83">
        <v>100</v>
      </c>
      <c r="M19" s="84" t="s">
        <v>66</v>
      </c>
      <c r="N19" s="83"/>
      <c r="O19" s="84"/>
      <c r="P19" s="180" t="s">
        <v>75</v>
      </c>
      <c r="Q19" s="84"/>
      <c r="R19" s="80"/>
      <c r="S19" s="207">
        <v>980000</v>
      </c>
      <c r="T19" s="116"/>
    </row>
    <row r="20" ht="22" customHeight="1" spans="1:20">
      <c r="A20" s="35">
        <v>5</v>
      </c>
      <c r="B20" s="42">
        <v>43900</v>
      </c>
      <c r="C20" s="158"/>
      <c r="D20" s="43"/>
      <c r="E20" s="46" t="s">
        <v>73</v>
      </c>
      <c r="F20" s="47" t="s">
        <v>74</v>
      </c>
      <c r="G20" s="44"/>
      <c r="H20" s="45"/>
      <c r="I20" s="83"/>
      <c r="J20" s="83"/>
      <c r="K20" s="83"/>
      <c r="L20" s="83">
        <v>100</v>
      </c>
      <c r="M20" s="84" t="s">
        <v>66</v>
      </c>
      <c r="N20" s="83">
        <v>-909920</v>
      </c>
      <c r="O20" s="84" t="s">
        <v>76</v>
      </c>
      <c r="P20" s="180" t="s">
        <v>75</v>
      </c>
      <c r="Q20" s="84"/>
      <c r="R20" s="80"/>
      <c r="S20" s="207">
        <v>823772</v>
      </c>
      <c r="T20" s="116"/>
    </row>
    <row r="21" s="138" customFormat="1" ht="22" customHeight="1" spans="1:16384">
      <c r="A21" s="31">
        <v>6</v>
      </c>
      <c r="B21" s="48">
        <v>43971</v>
      </c>
      <c r="C21" s="159">
        <v>1209016.46</v>
      </c>
      <c r="D21" s="34"/>
      <c r="E21" s="28" t="s">
        <v>49</v>
      </c>
      <c r="F21" s="29" t="s">
        <v>50</v>
      </c>
      <c r="G21" s="49"/>
      <c r="H21" s="39"/>
      <c r="I21" s="86" t="s">
        <v>86</v>
      </c>
      <c r="J21" s="27"/>
      <c r="K21" s="27">
        <v>22849.3</v>
      </c>
      <c r="L21" s="181">
        <v>9000</v>
      </c>
      <c r="M21" s="182" t="s">
        <v>87</v>
      </c>
      <c r="N21" s="27">
        <v>156769.95</v>
      </c>
      <c r="O21" s="12" t="s">
        <v>61</v>
      </c>
      <c r="P21" s="182"/>
      <c r="Q21" s="12"/>
      <c r="R21" s="80"/>
      <c r="S21" s="208"/>
      <c r="T21" s="116"/>
      <c r="XEO21" s="7"/>
      <c r="XEP21" s="7"/>
      <c r="XEQ21" s="7"/>
      <c r="XER21" s="7"/>
      <c r="XES21" s="7"/>
      <c r="XET21" s="7"/>
      <c r="XEU21" s="7"/>
      <c r="XEV21" s="7"/>
      <c r="XEW21" s="7"/>
      <c r="XEX21" s="7"/>
      <c r="XEY21" s="7"/>
      <c r="XEZ21" s="7"/>
      <c r="XFA21" s="7"/>
      <c r="XFB21" s="7"/>
      <c r="XFC21" s="7"/>
      <c r="XFD21" s="7"/>
    </row>
    <row r="22" s="138" customFormat="1" ht="22" customHeight="1" spans="1:16384">
      <c r="A22" s="35"/>
      <c r="B22" s="50"/>
      <c r="C22" s="159"/>
      <c r="D22" s="34"/>
      <c r="E22" s="28" t="s">
        <v>88</v>
      </c>
      <c r="F22" s="29" t="s">
        <v>89</v>
      </c>
      <c r="G22" s="49"/>
      <c r="H22" s="39"/>
      <c r="I22" s="27"/>
      <c r="J22" s="27"/>
      <c r="K22" s="27"/>
      <c r="L22" s="27">
        <v>100</v>
      </c>
      <c r="M22" s="12" t="s">
        <v>66</v>
      </c>
      <c r="N22" s="27"/>
      <c r="O22" s="12"/>
      <c r="P22" s="179" t="s">
        <v>75</v>
      </c>
      <c r="Q22" s="12"/>
      <c r="R22" s="80"/>
      <c r="S22" s="208">
        <v>901394</v>
      </c>
      <c r="T22" s="116"/>
      <c r="XEO22" s="7"/>
      <c r="XEP22" s="7"/>
      <c r="XEQ22" s="7"/>
      <c r="XER22" s="7"/>
      <c r="XES22" s="7"/>
      <c r="XET22" s="7"/>
      <c r="XEU22" s="7"/>
      <c r="XEV22" s="7"/>
      <c r="XEW22" s="7"/>
      <c r="XEX22" s="7"/>
      <c r="XEY22" s="7"/>
      <c r="XEZ22" s="7"/>
      <c r="XFA22" s="7"/>
      <c r="XFB22" s="7"/>
      <c r="XFC22" s="7"/>
      <c r="XFD22" s="7"/>
    </row>
    <row r="23" s="138" customFormat="1" ht="22" customHeight="1" spans="1:16384">
      <c r="A23" s="31">
        <v>6.1</v>
      </c>
      <c r="B23" s="48">
        <v>43984</v>
      </c>
      <c r="C23" s="159"/>
      <c r="D23" s="34"/>
      <c r="E23" s="160" t="s">
        <v>91</v>
      </c>
      <c r="F23" s="160" t="s">
        <v>92</v>
      </c>
      <c r="G23" s="44"/>
      <c r="H23" s="45"/>
      <c r="I23" s="83"/>
      <c r="J23" s="83"/>
      <c r="K23" s="83">
        <v>22048</v>
      </c>
      <c r="L23" s="27">
        <v>50</v>
      </c>
      <c r="M23" s="12" t="s">
        <v>66</v>
      </c>
      <c r="N23" s="27">
        <v>-178666.95</v>
      </c>
      <c r="O23" s="84" t="s">
        <v>76</v>
      </c>
      <c r="P23" s="181" t="s">
        <v>93</v>
      </c>
      <c r="Q23" s="84"/>
      <c r="R23" s="80"/>
      <c r="S23" s="206">
        <v>49580</v>
      </c>
      <c r="T23" s="116"/>
      <c r="XEO23" s="7"/>
      <c r="XEP23" s="7"/>
      <c r="XEQ23" s="7"/>
      <c r="XER23" s="7"/>
      <c r="XES23" s="7"/>
      <c r="XET23" s="7"/>
      <c r="XEU23" s="7"/>
      <c r="XEV23" s="7"/>
      <c r="XEW23" s="7"/>
      <c r="XEX23" s="7"/>
      <c r="XEY23" s="7"/>
      <c r="XEZ23" s="7"/>
      <c r="XFA23" s="7"/>
      <c r="XFB23" s="7"/>
      <c r="XFC23" s="7"/>
      <c r="XFD23" s="7"/>
    </row>
    <row r="24" s="138" customFormat="1" ht="29" customHeight="1" spans="1:16384">
      <c r="A24" s="31"/>
      <c r="B24" s="48"/>
      <c r="C24" s="159"/>
      <c r="D24" s="34"/>
      <c r="E24" s="160" t="s">
        <v>94</v>
      </c>
      <c r="F24" s="160" t="s">
        <v>95</v>
      </c>
      <c r="G24" s="49"/>
      <c r="H24" s="39"/>
      <c r="I24" s="27"/>
      <c r="J24" s="27"/>
      <c r="K24" s="27"/>
      <c r="L24" s="27">
        <v>50</v>
      </c>
      <c r="M24" s="12" t="s">
        <v>66</v>
      </c>
      <c r="N24" s="183"/>
      <c r="O24" s="12"/>
      <c r="P24" s="184" t="s">
        <v>96</v>
      </c>
      <c r="Q24" s="80"/>
      <c r="R24" s="80"/>
      <c r="S24" s="209">
        <v>49580</v>
      </c>
      <c r="T24" s="116"/>
      <c r="XEO24" s="7"/>
      <c r="XEP24" s="7"/>
      <c r="XEQ24" s="7"/>
      <c r="XER24" s="7"/>
      <c r="XES24" s="7"/>
      <c r="XET24" s="7"/>
      <c r="XEU24" s="7"/>
      <c r="XEV24" s="7"/>
      <c r="XEW24" s="7"/>
      <c r="XEX24" s="7"/>
      <c r="XEY24" s="7"/>
      <c r="XEZ24" s="7"/>
      <c r="XFA24" s="7"/>
      <c r="XFB24" s="7"/>
      <c r="XFC24" s="7"/>
      <c r="XFD24" s="7"/>
    </row>
    <row r="25" s="138" customFormat="1" ht="22" customHeight="1" spans="1:16384">
      <c r="A25" s="31"/>
      <c r="B25" s="48"/>
      <c r="C25" s="159"/>
      <c r="D25" s="34"/>
      <c r="E25" s="160" t="s">
        <v>97</v>
      </c>
      <c r="F25" s="160" t="s">
        <v>98</v>
      </c>
      <c r="G25" s="49"/>
      <c r="H25" s="39"/>
      <c r="I25" s="27"/>
      <c r="J25" s="27"/>
      <c r="K25" s="27"/>
      <c r="L25" s="27">
        <v>50</v>
      </c>
      <c r="M25" s="12" t="s">
        <v>66</v>
      </c>
      <c r="N25" s="183"/>
      <c r="O25" s="12"/>
      <c r="P25" s="184" t="s">
        <v>99</v>
      </c>
      <c r="Q25" s="80"/>
      <c r="R25" s="80"/>
      <c r="S25" s="209">
        <v>49580</v>
      </c>
      <c r="T25" s="116"/>
      <c r="XEO25" s="7"/>
      <c r="XEP25" s="7"/>
      <c r="XEQ25" s="7"/>
      <c r="XER25" s="7"/>
      <c r="XES25" s="7"/>
      <c r="XET25" s="7"/>
      <c r="XEU25" s="7"/>
      <c r="XEV25" s="7"/>
      <c r="XEW25" s="7"/>
      <c r="XEX25" s="7"/>
      <c r="XEY25" s="7"/>
      <c r="XEZ25" s="7"/>
      <c r="XFA25" s="7"/>
      <c r="XFB25" s="7"/>
      <c r="XFC25" s="7"/>
      <c r="XFD25" s="7"/>
    </row>
    <row r="26" s="138" customFormat="1" ht="22" customHeight="1" spans="1:16384">
      <c r="A26" s="35"/>
      <c r="B26" s="50"/>
      <c r="C26" s="159"/>
      <c r="D26" s="34"/>
      <c r="E26" s="160" t="s">
        <v>100</v>
      </c>
      <c r="F26" s="160" t="s">
        <v>101</v>
      </c>
      <c r="G26" s="49"/>
      <c r="H26" s="39"/>
      <c r="I26" s="27"/>
      <c r="J26" s="27"/>
      <c r="K26" s="27"/>
      <c r="L26" s="27">
        <v>50</v>
      </c>
      <c r="M26" s="12" t="s">
        <v>66</v>
      </c>
      <c r="N26" s="183"/>
      <c r="O26" s="12"/>
      <c r="P26" s="184" t="s">
        <v>102</v>
      </c>
      <c r="Q26" s="80"/>
      <c r="R26" s="80"/>
      <c r="S26" s="209">
        <v>49580</v>
      </c>
      <c r="T26" s="116"/>
      <c r="XEO26" s="7"/>
      <c r="XEP26" s="7"/>
      <c r="XEQ26" s="7"/>
      <c r="XER26" s="7"/>
      <c r="XES26" s="7"/>
      <c r="XET26" s="7"/>
      <c r="XEU26" s="7"/>
      <c r="XEV26" s="7"/>
      <c r="XEW26" s="7"/>
      <c r="XEX26" s="7"/>
      <c r="XEY26" s="7"/>
      <c r="XEZ26" s="7"/>
      <c r="XFA26" s="7"/>
      <c r="XFB26" s="7"/>
      <c r="XFC26" s="7"/>
      <c r="XFD26" s="7"/>
    </row>
    <row r="27" s="138" customFormat="1" ht="22" customHeight="1" spans="1:16384">
      <c r="A27" s="31">
        <v>6.2</v>
      </c>
      <c r="B27" s="48">
        <v>44013</v>
      </c>
      <c r="C27" s="159"/>
      <c r="D27" s="34"/>
      <c r="E27" s="160" t="s">
        <v>91</v>
      </c>
      <c r="F27" s="160" t="s">
        <v>92</v>
      </c>
      <c r="G27" s="49"/>
      <c r="H27" s="39"/>
      <c r="I27" s="27"/>
      <c r="J27" s="27"/>
      <c r="K27" s="27"/>
      <c r="L27" s="27">
        <v>50</v>
      </c>
      <c r="M27" s="12" t="s">
        <v>66</v>
      </c>
      <c r="N27" s="183"/>
      <c r="O27" s="12"/>
      <c r="P27" s="181" t="s">
        <v>93</v>
      </c>
      <c r="Q27" s="80"/>
      <c r="R27" s="80"/>
      <c r="S27" s="209">
        <v>49910</v>
      </c>
      <c r="T27" s="116"/>
      <c r="XEO27" s="7"/>
      <c r="XEP27" s="7"/>
      <c r="XEQ27" s="7"/>
      <c r="XER27" s="7"/>
      <c r="XES27" s="7"/>
      <c r="XET27" s="7"/>
      <c r="XEU27" s="7"/>
      <c r="XEV27" s="7"/>
      <c r="XEW27" s="7"/>
      <c r="XEX27" s="7"/>
      <c r="XEY27" s="7"/>
      <c r="XEZ27" s="7"/>
      <c r="XFA27" s="7"/>
      <c r="XFB27" s="7"/>
      <c r="XFC27" s="7"/>
      <c r="XFD27" s="7"/>
    </row>
    <row r="28" s="138" customFormat="1" ht="22" customHeight="1" spans="1:16384">
      <c r="A28" s="35"/>
      <c r="B28" s="50"/>
      <c r="C28" s="159"/>
      <c r="D28" s="34"/>
      <c r="E28" s="160" t="s">
        <v>100</v>
      </c>
      <c r="F28" s="160" t="s">
        <v>101</v>
      </c>
      <c r="G28" s="49"/>
      <c r="H28" s="39"/>
      <c r="I28" s="27"/>
      <c r="J28" s="27"/>
      <c r="K28" s="27"/>
      <c r="L28" s="27">
        <v>50</v>
      </c>
      <c r="M28" s="12" t="s">
        <v>66</v>
      </c>
      <c r="N28" s="183"/>
      <c r="O28" s="12"/>
      <c r="P28" s="184" t="s">
        <v>102</v>
      </c>
      <c r="Q28" s="80"/>
      <c r="R28" s="80"/>
      <c r="S28" s="209">
        <v>49910</v>
      </c>
      <c r="T28" s="116"/>
      <c r="XEO28" s="7"/>
      <c r="XEP28" s="7"/>
      <c r="XEQ28" s="7"/>
      <c r="XER28" s="7"/>
      <c r="XES28" s="7"/>
      <c r="XET28" s="7"/>
      <c r="XEU28" s="7"/>
      <c r="XEV28" s="7"/>
      <c r="XEW28" s="7"/>
      <c r="XEX28" s="7"/>
      <c r="XEY28" s="7"/>
      <c r="XEZ28" s="7"/>
      <c r="XFA28" s="7"/>
      <c r="XFB28" s="7"/>
      <c r="XFC28" s="7"/>
      <c r="XFD28" s="7"/>
    </row>
    <row r="29" s="138" customFormat="1" ht="22" customHeight="1" spans="1:16384">
      <c r="A29" s="35">
        <v>6.3</v>
      </c>
      <c r="B29" s="50">
        <v>44049</v>
      </c>
      <c r="C29" s="159"/>
      <c r="D29" s="34"/>
      <c r="E29" s="160" t="s">
        <v>97</v>
      </c>
      <c r="F29" s="160" t="s">
        <v>98</v>
      </c>
      <c r="G29" s="49"/>
      <c r="H29" s="39"/>
      <c r="I29" s="27"/>
      <c r="J29" s="27"/>
      <c r="K29" s="27"/>
      <c r="L29" s="27">
        <v>50</v>
      </c>
      <c r="M29" s="12" t="s">
        <v>66</v>
      </c>
      <c r="N29" s="183"/>
      <c r="O29" s="12"/>
      <c r="P29" s="184" t="s">
        <v>99</v>
      </c>
      <c r="Q29" s="80"/>
      <c r="R29" s="80"/>
      <c r="S29" s="209">
        <v>49910</v>
      </c>
      <c r="T29" s="116"/>
      <c r="XEO29" s="7"/>
      <c r="XEP29" s="7"/>
      <c r="XEQ29" s="7"/>
      <c r="XER29" s="7"/>
      <c r="XES29" s="7"/>
      <c r="XET29" s="7"/>
      <c r="XEU29" s="7"/>
      <c r="XEV29" s="7"/>
      <c r="XEW29" s="7"/>
      <c r="XEX29" s="7"/>
      <c r="XEY29" s="7"/>
      <c r="XEZ29" s="7"/>
      <c r="XFA29" s="7"/>
      <c r="XFB29" s="7"/>
      <c r="XFC29" s="7"/>
      <c r="XFD29" s="7"/>
    </row>
    <row r="30" s="139" customFormat="1" ht="22" customHeight="1" spans="1:16384">
      <c r="A30" s="222">
        <v>7</v>
      </c>
      <c r="B30" s="223">
        <v>44119</v>
      </c>
      <c r="C30" s="163">
        <v>1453855.14</v>
      </c>
      <c r="D30" s="57"/>
      <c r="E30" s="164" t="s">
        <v>103</v>
      </c>
      <c r="F30" s="239" t="s">
        <v>104</v>
      </c>
      <c r="G30" s="59"/>
      <c r="H30" s="60"/>
      <c r="I30" s="86" t="s">
        <v>86</v>
      </c>
      <c r="J30" s="86"/>
      <c r="K30" s="86">
        <v>37346</v>
      </c>
      <c r="L30" s="86">
        <v>7500</v>
      </c>
      <c r="M30" s="92" t="s">
        <v>105</v>
      </c>
      <c r="N30" s="185"/>
      <c r="O30" s="92"/>
      <c r="P30" s="186"/>
      <c r="Q30" s="121"/>
      <c r="R30" s="121"/>
      <c r="S30" s="210"/>
      <c r="T30" s="123"/>
      <c r="XEO30" s="213"/>
      <c r="XEP30" s="213"/>
      <c r="XEQ30" s="213"/>
      <c r="XER30" s="213"/>
      <c r="XES30" s="213"/>
      <c r="XET30" s="213"/>
      <c r="XEU30" s="213"/>
      <c r="XEV30" s="213"/>
      <c r="XEW30" s="213"/>
      <c r="XEX30" s="213"/>
      <c r="XEY30" s="213"/>
      <c r="XEZ30" s="213"/>
      <c r="XFA30" s="213"/>
      <c r="XFB30" s="213"/>
      <c r="XFC30" s="213"/>
      <c r="XFD30" s="213"/>
    </row>
    <row r="31" s="139" customFormat="1" ht="22" customHeight="1" spans="1:16384">
      <c r="A31" s="222"/>
      <c r="B31" s="223"/>
      <c r="C31" s="163"/>
      <c r="D31" s="57"/>
      <c r="E31" s="164" t="s">
        <v>91</v>
      </c>
      <c r="F31" s="164" t="s">
        <v>92</v>
      </c>
      <c r="G31" s="132"/>
      <c r="H31" s="133"/>
      <c r="I31" s="134"/>
      <c r="J31" s="134"/>
      <c r="K31" s="134"/>
      <c r="L31" s="86">
        <v>100</v>
      </c>
      <c r="M31" s="92" t="s">
        <v>66</v>
      </c>
      <c r="N31" s="86"/>
      <c r="O31" s="135"/>
      <c r="P31" s="187" t="s">
        <v>93</v>
      </c>
      <c r="Q31" s="121"/>
      <c r="R31" s="121"/>
      <c r="S31" s="210">
        <v>149730</v>
      </c>
      <c r="T31" s="123"/>
      <c r="XEO31" s="213"/>
      <c r="XEP31" s="213"/>
      <c r="XEQ31" s="213"/>
      <c r="XER31" s="213"/>
      <c r="XES31" s="213"/>
      <c r="XET31" s="213"/>
      <c r="XEU31" s="213"/>
      <c r="XEV31" s="213"/>
      <c r="XEW31" s="213"/>
      <c r="XEX31" s="213"/>
      <c r="XEY31" s="213"/>
      <c r="XEZ31" s="213"/>
      <c r="XFA31" s="213"/>
      <c r="XFB31" s="213"/>
      <c r="XFC31" s="213"/>
      <c r="XFD31" s="213"/>
    </row>
    <row r="32" s="139" customFormat="1" ht="22" customHeight="1" spans="1:16384">
      <c r="A32" s="222"/>
      <c r="B32" s="223"/>
      <c r="C32" s="163"/>
      <c r="D32" s="57"/>
      <c r="E32" s="164" t="s">
        <v>94</v>
      </c>
      <c r="F32" s="164" t="s">
        <v>95</v>
      </c>
      <c r="G32" s="59"/>
      <c r="H32" s="60"/>
      <c r="I32" s="86"/>
      <c r="J32" s="86"/>
      <c r="K32" s="86"/>
      <c r="L32" s="86">
        <v>100</v>
      </c>
      <c r="M32" s="92" t="s">
        <v>66</v>
      </c>
      <c r="N32" s="185"/>
      <c r="O32" s="92"/>
      <c r="P32" s="186" t="s">
        <v>96</v>
      </c>
      <c r="Q32" s="121"/>
      <c r="R32" s="121"/>
      <c r="S32" s="210">
        <v>199640</v>
      </c>
      <c r="T32" s="123"/>
      <c r="XEO32" s="213"/>
      <c r="XEP32" s="213"/>
      <c r="XEQ32" s="213"/>
      <c r="XER32" s="213"/>
      <c r="XES32" s="213"/>
      <c r="XET32" s="213"/>
      <c r="XEU32" s="213"/>
      <c r="XEV32" s="213"/>
      <c r="XEW32" s="213"/>
      <c r="XEX32" s="213"/>
      <c r="XEY32" s="213"/>
      <c r="XEZ32" s="213"/>
      <c r="XFA32" s="213"/>
      <c r="XFB32" s="213"/>
      <c r="XFC32" s="213"/>
      <c r="XFD32" s="213"/>
    </row>
    <row r="33" s="139" customFormat="1" ht="22" customHeight="1" spans="1:16384">
      <c r="A33" s="222"/>
      <c r="B33" s="223"/>
      <c r="C33" s="163"/>
      <c r="D33" s="57"/>
      <c r="E33" s="164" t="s">
        <v>97</v>
      </c>
      <c r="F33" s="164" t="s">
        <v>98</v>
      </c>
      <c r="G33" s="59"/>
      <c r="H33" s="60"/>
      <c r="I33" s="86"/>
      <c r="J33" s="86"/>
      <c r="K33" s="86"/>
      <c r="L33" s="86">
        <v>100</v>
      </c>
      <c r="M33" s="92" t="s">
        <v>66</v>
      </c>
      <c r="N33" s="185"/>
      <c r="O33" s="92"/>
      <c r="P33" s="186" t="s">
        <v>99</v>
      </c>
      <c r="Q33" s="121"/>
      <c r="R33" s="121"/>
      <c r="S33" s="210">
        <v>149730</v>
      </c>
      <c r="T33" s="123"/>
      <c r="XEO33" s="213"/>
      <c r="XEP33" s="213"/>
      <c r="XEQ33" s="213"/>
      <c r="XER33" s="213"/>
      <c r="XES33" s="213"/>
      <c r="XET33" s="213"/>
      <c r="XEU33" s="213"/>
      <c r="XEV33" s="213"/>
      <c r="XEW33" s="213"/>
      <c r="XEX33" s="213"/>
      <c r="XEY33" s="213"/>
      <c r="XEZ33" s="213"/>
      <c r="XFA33" s="213"/>
      <c r="XFB33" s="213"/>
      <c r="XFC33" s="213"/>
      <c r="XFD33" s="213"/>
    </row>
    <row r="34" s="139" customFormat="1" ht="27" customHeight="1" spans="1:16384">
      <c r="A34" s="54"/>
      <c r="B34" s="55"/>
      <c r="C34" s="163"/>
      <c r="D34" s="57"/>
      <c r="E34" s="164" t="s">
        <v>100</v>
      </c>
      <c r="F34" s="164" t="s">
        <v>101</v>
      </c>
      <c r="G34" s="59"/>
      <c r="H34" s="60"/>
      <c r="I34" s="86"/>
      <c r="J34" s="86"/>
      <c r="K34" s="86"/>
      <c r="L34" s="86">
        <v>100</v>
      </c>
      <c r="M34" s="92" t="s">
        <v>66</v>
      </c>
      <c r="N34" s="185"/>
      <c r="O34" s="92"/>
      <c r="P34" s="186" t="s">
        <v>102</v>
      </c>
      <c r="Q34" s="121"/>
      <c r="R34" s="121"/>
      <c r="S34" s="210">
        <v>149730</v>
      </c>
      <c r="T34" s="123"/>
      <c r="XEO34" s="213"/>
      <c r="XEP34" s="213"/>
      <c r="XEQ34" s="213"/>
      <c r="XER34" s="213"/>
      <c r="XES34" s="213"/>
      <c r="XET34" s="213"/>
      <c r="XEU34" s="213"/>
      <c r="XEV34" s="213"/>
      <c r="XEW34" s="213"/>
      <c r="XEX34" s="213"/>
      <c r="XEY34" s="213"/>
      <c r="XEZ34" s="213"/>
      <c r="XFA34" s="213"/>
      <c r="XFB34" s="213"/>
      <c r="XFC34" s="213"/>
      <c r="XFD34" s="213"/>
    </row>
    <row r="35" s="139" customFormat="1" ht="27" customHeight="1" spans="1:16384">
      <c r="A35" s="54"/>
      <c r="B35" s="55"/>
      <c r="C35" s="163"/>
      <c r="D35" s="57"/>
      <c r="E35" s="224" t="s">
        <v>88</v>
      </c>
      <c r="F35" s="225" t="s">
        <v>89</v>
      </c>
      <c r="G35" s="59"/>
      <c r="H35" s="60"/>
      <c r="I35" s="86"/>
      <c r="J35" s="86"/>
      <c r="K35" s="86"/>
      <c r="L35" s="86">
        <v>100</v>
      </c>
      <c r="M35" s="92" t="s">
        <v>66</v>
      </c>
      <c r="N35" s="86"/>
      <c r="O35" s="92"/>
      <c r="P35" s="186" t="s">
        <v>75</v>
      </c>
      <c r="Q35" s="121"/>
      <c r="R35" s="121"/>
      <c r="S35" s="210">
        <v>400000</v>
      </c>
      <c r="T35" s="123"/>
      <c r="XEO35" s="213"/>
      <c r="XEP35" s="213"/>
      <c r="XEQ35" s="213"/>
      <c r="XER35" s="213"/>
      <c r="XES35" s="213"/>
      <c r="XET35" s="213"/>
      <c r="XEU35" s="213"/>
      <c r="XEV35" s="213"/>
      <c r="XEW35" s="213"/>
      <c r="XEX35" s="213"/>
      <c r="XEY35" s="213"/>
      <c r="XEZ35" s="213"/>
      <c r="XFA35" s="213"/>
      <c r="XFB35" s="213"/>
      <c r="XFC35" s="213"/>
      <c r="XFD35" s="213"/>
    </row>
    <row r="36" s="139" customFormat="1" ht="27" customHeight="1" spans="1:16384">
      <c r="A36" s="54"/>
      <c r="B36" s="55"/>
      <c r="C36" s="163"/>
      <c r="D36" s="57"/>
      <c r="E36" s="226" t="s">
        <v>53</v>
      </c>
      <c r="F36" s="240" t="s">
        <v>54</v>
      </c>
      <c r="G36" s="227"/>
      <c r="H36" s="60"/>
      <c r="I36" s="86"/>
      <c r="J36" s="86"/>
      <c r="K36" s="86"/>
      <c r="L36" s="86">
        <v>100</v>
      </c>
      <c r="M36" s="92" t="s">
        <v>66</v>
      </c>
      <c r="N36" s="86"/>
      <c r="O36" s="92"/>
      <c r="P36" s="186" t="s">
        <v>55</v>
      </c>
      <c r="Q36" s="121"/>
      <c r="R36" s="121"/>
      <c r="S36" s="210">
        <v>200000</v>
      </c>
      <c r="T36" s="123"/>
      <c r="XEO36" s="213"/>
      <c r="XEP36" s="213"/>
      <c r="XEQ36" s="213"/>
      <c r="XER36" s="213"/>
      <c r="XES36" s="213"/>
      <c r="XET36" s="213"/>
      <c r="XEU36" s="213"/>
      <c r="XEV36" s="213"/>
      <c r="XEW36" s="213"/>
      <c r="XEX36" s="213"/>
      <c r="XEY36" s="213"/>
      <c r="XEZ36" s="213"/>
      <c r="XFA36" s="213"/>
      <c r="XFB36" s="213"/>
      <c r="XFC36" s="213"/>
      <c r="XFD36" s="213"/>
    </row>
    <row r="37" s="139" customFormat="1" ht="27" customHeight="1" spans="1:16384">
      <c r="A37" s="54">
        <v>8</v>
      </c>
      <c r="B37" s="55"/>
      <c r="C37" s="163"/>
      <c r="D37" s="57"/>
      <c r="E37" s="164"/>
      <c r="F37" s="164"/>
      <c r="G37" s="59"/>
      <c r="H37" s="60"/>
      <c r="I37" s="86"/>
      <c r="J37" s="86"/>
      <c r="K37" s="86"/>
      <c r="L37" s="86"/>
      <c r="M37" s="92"/>
      <c r="N37" s="185"/>
      <c r="O37" s="92"/>
      <c r="P37" s="186"/>
      <c r="Q37" s="121"/>
      <c r="R37" s="121"/>
      <c r="S37" s="210"/>
      <c r="T37" s="123"/>
      <c r="XEO37" s="213"/>
      <c r="XEP37" s="213"/>
      <c r="XEQ37" s="213"/>
      <c r="XER37" s="213"/>
      <c r="XES37" s="213"/>
      <c r="XET37" s="213"/>
      <c r="XEU37" s="213"/>
      <c r="XEV37" s="213"/>
      <c r="XEW37" s="213"/>
      <c r="XEX37" s="213"/>
      <c r="XEY37" s="213"/>
      <c r="XEZ37" s="213"/>
      <c r="XFA37" s="213"/>
      <c r="XFB37" s="213"/>
      <c r="XFC37" s="213"/>
      <c r="XFD37" s="213"/>
    </row>
    <row r="38" s="139" customFormat="1" ht="27" customHeight="1" spans="1:16384">
      <c r="A38" s="54"/>
      <c r="B38" s="55"/>
      <c r="C38" s="163"/>
      <c r="D38" s="57"/>
      <c r="E38" s="164"/>
      <c r="F38" s="164"/>
      <c r="G38" s="59"/>
      <c r="H38" s="60"/>
      <c r="I38" s="86"/>
      <c r="J38" s="86"/>
      <c r="K38" s="86"/>
      <c r="L38" s="86"/>
      <c r="M38" s="92"/>
      <c r="N38" s="185"/>
      <c r="O38" s="92"/>
      <c r="P38" s="186"/>
      <c r="Q38" s="121"/>
      <c r="R38" s="121"/>
      <c r="S38" s="210"/>
      <c r="T38" s="123"/>
      <c r="XEO38" s="213"/>
      <c r="XEP38" s="213"/>
      <c r="XEQ38" s="213"/>
      <c r="XER38" s="213"/>
      <c r="XES38" s="213"/>
      <c r="XET38" s="213"/>
      <c r="XEU38" s="213"/>
      <c r="XEV38" s="213"/>
      <c r="XEW38" s="213"/>
      <c r="XEX38" s="213"/>
      <c r="XEY38" s="213"/>
      <c r="XEZ38" s="213"/>
      <c r="XFA38" s="213"/>
      <c r="XFB38" s="213"/>
      <c r="XFC38" s="213"/>
      <c r="XFD38" s="213"/>
    </row>
    <row r="39" s="139" customFormat="1" ht="27" customHeight="1" spans="1:16384">
      <c r="A39" s="54"/>
      <c r="B39" s="55"/>
      <c r="C39" s="163"/>
      <c r="D39" s="57"/>
      <c r="E39" s="164"/>
      <c r="F39" s="164"/>
      <c r="G39" s="59"/>
      <c r="H39" s="60"/>
      <c r="I39" s="86"/>
      <c r="J39" s="86"/>
      <c r="K39" s="86"/>
      <c r="L39" s="86"/>
      <c r="M39" s="92"/>
      <c r="N39" s="185"/>
      <c r="O39" s="92"/>
      <c r="P39" s="186"/>
      <c r="Q39" s="121"/>
      <c r="R39" s="121"/>
      <c r="S39" s="210"/>
      <c r="T39" s="123"/>
      <c r="XEO39" s="213"/>
      <c r="XEP39" s="213"/>
      <c r="XEQ39" s="213"/>
      <c r="XER39" s="213"/>
      <c r="XES39" s="213"/>
      <c r="XET39" s="213"/>
      <c r="XEU39" s="213"/>
      <c r="XEV39" s="213"/>
      <c r="XEW39" s="213"/>
      <c r="XEX39" s="213"/>
      <c r="XEY39" s="213"/>
      <c r="XEZ39" s="213"/>
      <c r="XFA39" s="213"/>
      <c r="XFB39" s="213"/>
      <c r="XFC39" s="213"/>
      <c r="XFD39" s="213"/>
    </row>
    <row r="40" ht="30" customHeight="1" spans="1:20">
      <c r="A40" s="142" t="s">
        <v>77</v>
      </c>
      <c r="B40" s="142"/>
      <c r="C40" s="165">
        <f>SUM(C8:C34)</f>
        <v>9809182.75</v>
      </c>
      <c r="D40" s="62">
        <f>SUM(D8:D23)</f>
        <v>0</v>
      </c>
      <c r="E40" s="63"/>
      <c r="F40" s="63"/>
      <c r="G40" s="63"/>
      <c r="H40" s="11" t="s">
        <v>78</v>
      </c>
      <c r="I40" s="96">
        <f>SUM(I8:I26)</f>
        <v>341978.82</v>
      </c>
      <c r="J40" s="63"/>
      <c r="K40" s="97">
        <f>SUM(K8:K34)</f>
        <v>224869.3</v>
      </c>
      <c r="L40" s="96">
        <f>SUM(L8:M37)</f>
        <v>30200</v>
      </c>
      <c r="M40" s="11" t="s">
        <v>78</v>
      </c>
      <c r="N40" s="96">
        <f>SUM(N8:N26)</f>
        <v>0</v>
      </c>
      <c r="O40" s="11" t="s">
        <v>78</v>
      </c>
      <c r="P40" s="11" t="s">
        <v>78</v>
      </c>
      <c r="Q40" s="11"/>
      <c r="R40" s="165">
        <f>SUM(R8:R26)</f>
        <v>2526100</v>
      </c>
      <c r="S40" s="125">
        <f>SUM(S8:S37)</f>
        <v>9037992</v>
      </c>
      <c r="T40" s="126">
        <f>C40+D40-I40-K40-L40-N40-S40</f>
        <v>174142.629999999</v>
      </c>
    </row>
    <row r="41" ht="30" customHeight="1" spans="1:20">
      <c r="A41" s="9" t="s">
        <v>79</v>
      </c>
      <c r="B41" s="9"/>
      <c r="C41" s="9" t="s">
        <v>80</v>
      </c>
      <c r="D41" s="9"/>
      <c r="E41" s="9"/>
      <c r="F41" s="166">
        <f>N41</f>
        <v>1248830</v>
      </c>
      <c r="G41" s="167"/>
      <c r="H41" s="168" t="s">
        <v>81</v>
      </c>
      <c r="I41" s="188"/>
      <c r="J41" s="188"/>
      <c r="K41" s="188"/>
      <c r="L41" s="189"/>
      <c r="M41" s="9" t="s">
        <v>82</v>
      </c>
      <c r="N41" s="166">
        <f>S31+S32+S33+S34+S35+S36</f>
        <v>1248830</v>
      </c>
      <c r="O41" s="167"/>
      <c r="P41" s="167"/>
      <c r="Q41" s="167"/>
      <c r="R41" s="167"/>
      <c r="S41" s="167"/>
      <c r="T41" s="220"/>
    </row>
    <row r="42" ht="30" customHeight="1" spans="1:20">
      <c r="A42" s="9"/>
      <c r="B42" s="9"/>
      <c r="C42" s="9" t="s">
        <v>83</v>
      </c>
      <c r="D42" s="9"/>
      <c r="E42" s="9"/>
      <c r="F42" s="169">
        <v>0</v>
      </c>
      <c r="G42" s="170"/>
      <c r="H42" s="171"/>
      <c r="I42" s="192"/>
      <c r="J42" s="192"/>
      <c r="K42" s="192"/>
      <c r="L42" s="193"/>
      <c r="M42" s="9" t="s">
        <v>84</v>
      </c>
      <c r="N42" s="218">
        <f>N41</f>
        <v>1248830</v>
      </c>
      <c r="O42" s="219"/>
      <c r="P42" s="219"/>
      <c r="Q42" s="219"/>
      <c r="R42" s="219"/>
      <c r="S42" s="219"/>
      <c r="T42" s="221"/>
    </row>
    <row r="48" spans="2:2">
      <c r="B48" s="172"/>
    </row>
    <row r="76" spans="10:24">
      <c r="J76" s="130"/>
      <c r="K76" s="131"/>
      <c r="L76" s="132"/>
      <c r="M76" s="133"/>
      <c r="N76" s="134"/>
      <c r="O76" s="134"/>
      <c r="P76" s="134"/>
      <c r="Q76" s="86"/>
      <c r="R76" s="92"/>
      <c r="S76" s="86"/>
      <c r="T76" s="135"/>
      <c r="U76" s="214"/>
      <c r="V76" s="135"/>
      <c r="W76" s="121"/>
      <c r="X76" s="215">
        <v>200000</v>
      </c>
    </row>
  </sheetData>
  <mergeCells count="52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40:B40"/>
    <mergeCell ref="C41:E41"/>
    <mergeCell ref="F41:G41"/>
    <mergeCell ref="N41:T41"/>
    <mergeCell ref="C42:E42"/>
    <mergeCell ref="F42:G42"/>
    <mergeCell ref="N42:T42"/>
    <mergeCell ref="A5:A7"/>
    <mergeCell ref="A8:A10"/>
    <mergeCell ref="A12:A15"/>
    <mergeCell ref="A16:A19"/>
    <mergeCell ref="A21:A22"/>
    <mergeCell ref="A23:A26"/>
    <mergeCell ref="A27:A28"/>
    <mergeCell ref="A30:A34"/>
    <mergeCell ref="B21:B22"/>
    <mergeCell ref="B23:B26"/>
    <mergeCell ref="B27:B28"/>
    <mergeCell ref="B30:B34"/>
    <mergeCell ref="S5:S7"/>
    <mergeCell ref="T5:T7"/>
    <mergeCell ref="A41:B42"/>
    <mergeCell ref="H41:L42"/>
  </mergeCells>
  <printOptions horizontalCentered="1" verticalCentered="1"/>
  <pageMargins left="0" right="0" top="0" bottom="0" header="0" footer="0"/>
  <pageSetup paperSize="9" scale="90" orientation="landscape"/>
  <headerFooter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XFD79"/>
  <sheetViews>
    <sheetView zoomScale="85" zoomScaleNormal="85" topLeftCell="A28" workbookViewId="0">
      <selection activeCell="R46" sqref="R46"/>
    </sheetView>
  </sheetViews>
  <sheetFormatPr defaultColWidth="9" defaultRowHeight="13.5"/>
  <cols>
    <col min="1" max="1" width="4.45833333333333" style="138" customWidth="1"/>
    <col min="2" max="2" width="14.675" style="140" customWidth="1"/>
    <col min="3" max="3" width="19.1" style="138" customWidth="1"/>
    <col min="4" max="4" width="8.38333333333333" style="138" customWidth="1"/>
    <col min="5" max="5" width="30.175" style="141" customWidth="1"/>
    <col min="6" max="6" width="29.1083333333333" style="141" customWidth="1"/>
    <col min="7" max="7" width="6.78333333333333" style="141" customWidth="1"/>
    <col min="8" max="8" width="6.43333333333333" style="138" customWidth="1"/>
    <col min="9" max="9" width="12.0666666666667" style="141" customWidth="1"/>
    <col min="10" max="10" width="11.725" style="141" customWidth="1"/>
    <col min="11" max="11" width="9.33333333333333" style="138" customWidth="1"/>
    <col min="12" max="12" width="11.4" style="141" customWidth="1"/>
    <col min="13" max="13" width="30.2666666666667" style="138" customWidth="1"/>
    <col min="14" max="14" width="10.1083333333333" style="138" customWidth="1"/>
    <col min="15" max="15" width="9.10833333333333" style="138" customWidth="1"/>
    <col min="16" max="16" width="34.675" style="138" customWidth="1"/>
    <col min="17" max="17" width="14.8" style="138" customWidth="1"/>
    <col min="18" max="18" width="17.1916666666667" style="138" customWidth="1"/>
    <col min="19" max="19" width="14.375" style="141" customWidth="1"/>
    <col min="20" max="20" width="15.4416666666667" style="138" customWidth="1"/>
    <col min="21" max="16361" width="9" style="138" customWidth="1"/>
  </cols>
  <sheetData>
    <row r="1" ht="24.9" customHeight="1" spans="1:19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</row>
    <row r="2" ht="27.9" customHeight="1" spans="1:20">
      <c r="A2" s="142" t="s">
        <v>1</v>
      </c>
      <c r="B2" s="142"/>
      <c r="C2" s="143" t="s">
        <v>2</v>
      </c>
      <c r="D2" s="143"/>
      <c r="E2" s="143"/>
      <c r="F2" s="143"/>
      <c r="G2" s="143"/>
      <c r="H2" s="144" t="s">
        <v>3</v>
      </c>
      <c r="I2" s="144"/>
      <c r="J2" s="143" t="s">
        <v>4</v>
      </c>
      <c r="K2" s="143"/>
      <c r="L2" s="143"/>
      <c r="M2" s="143"/>
      <c r="N2" s="173" t="s">
        <v>5</v>
      </c>
      <c r="O2" s="173"/>
      <c r="P2" s="174">
        <v>11281</v>
      </c>
      <c r="Q2" s="178" t="s">
        <v>6</v>
      </c>
      <c r="R2" s="178"/>
      <c r="S2" s="196"/>
      <c r="T2" s="196"/>
    </row>
    <row r="3" ht="27.9" customHeight="1" spans="1:20">
      <c r="A3" s="142" t="s">
        <v>7</v>
      </c>
      <c r="B3" s="142"/>
      <c r="C3" s="145">
        <v>17098941</v>
      </c>
      <c r="D3" s="145"/>
      <c r="E3" s="145"/>
      <c r="F3" s="146" t="s">
        <v>8</v>
      </c>
      <c r="G3" s="147">
        <v>43594</v>
      </c>
      <c r="H3" s="142" t="s">
        <v>9</v>
      </c>
      <c r="I3" s="142"/>
      <c r="J3" s="175"/>
      <c r="K3" s="175"/>
      <c r="L3" s="175"/>
      <c r="M3" s="175"/>
      <c r="N3" s="142" t="s">
        <v>10</v>
      </c>
      <c r="O3" s="142"/>
      <c r="P3" s="175"/>
      <c r="Q3" s="197" t="s">
        <v>11</v>
      </c>
      <c r="R3" s="198"/>
      <c r="S3" s="199" t="s">
        <v>12</v>
      </c>
      <c r="T3" s="200"/>
    </row>
    <row r="4" ht="27.9" customHeight="1" spans="1:20">
      <c r="A4" s="142" t="s">
        <v>13</v>
      </c>
      <c r="B4" s="142"/>
      <c r="C4" s="148"/>
      <c r="D4" s="148"/>
      <c r="E4" s="148"/>
      <c r="F4" s="146" t="s">
        <v>14</v>
      </c>
      <c r="G4" s="149"/>
      <c r="H4" s="142" t="s">
        <v>15</v>
      </c>
      <c r="I4" s="142"/>
      <c r="J4" s="175"/>
      <c r="K4" s="175"/>
      <c r="L4" s="175"/>
      <c r="M4" s="175"/>
      <c r="N4" s="142" t="s">
        <v>16</v>
      </c>
      <c r="O4" s="142"/>
      <c r="P4" s="145" t="s">
        <v>17</v>
      </c>
      <c r="Q4" s="146" t="s">
        <v>18</v>
      </c>
      <c r="R4" s="145" t="s">
        <v>19</v>
      </c>
      <c r="S4" s="201" t="s">
        <v>20</v>
      </c>
      <c r="T4" s="202" t="s">
        <v>21</v>
      </c>
    </row>
    <row r="5" ht="27.9" customHeight="1" spans="1:20">
      <c r="A5" s="142" t="s">
        <v>22</v>
      </c>
      <c r="B5" s="150" t="s">
        <v>23</v>
      </c>
      <c r="C5" s="151"/>
      <c r="D5" s="151"/>
      <c r="E5" s="151"/>
      <c r="F5" s="152"/>
      <c r="G5" s="153" t="s">
        <v>24</v>
      </c>
      <c r="H5" s="150" t="s">
        <v>23</v>
      </c>
      <c r="I5" s="151"/>
      <c r="J5" s="152"/>
      <c r="K5" s="153" t="s">
        <v>25</v>
      </c>
      <c r="L5" s="150" t="s">
        <v>26</v>
      </c>
      <c r="M5" s="152"/>
      <c r="N5" s="150" t="s">
        <v>27</v>
      </c>
      <c r="O5" s="152"/>
      <c r="P5" s="176" t="s">
        <v>28</v>
      </c>
      <c r="Q5" s="203"/>
      <c r="R5" s="203"/>
      <c r="S5" s="201" t="s">
        <v>29</v>
      </c>
      <c r="T5" s="204" t="s">
        <v>30</v>
      </c>
    </row>
    <row r="6" ht="27.9" customHeight="1" spans="1:20">
      <c r="A6" s="142"/>
      <c r="B6" s="154" t="s">
        <v>31</v>
      </c>
      <c r="C6" s="155"/>
      <c r="D6" s="155"/>
      <c r="E6" s="155"/>
      <c r="F6" s="156"/>
      <c r="G6" s="142"/>
      <c r="H6" s="154" t="s">
        <v>32</v>
      </c>
      <c r="I6" s="155"/>
      <c r="J6" s="156"/>
      <c r="K6" s="142" t="s">
        <v>33</v>
      </c>
      <c r="L6" s="154" t="s">
        <v>34</v>
      </c>
      <c r="M6" s="156"/>
      <c r="N6" s="154" t="s">
        <v>35</v>
      </c>
      <c r="O6" s="156"/>
      <c r="P6" s="177" t="s">
        <v>36</v>
      </c>
      <c r="Q6" s="205"/>
      <c r="R6" s="205"/>
      <c r="S6" s="201"/>
      <c r="T6" s="204"/>
    </row>
    <row r="7" ht="27.9" customHeight="1" spans="1:20">
      <c r="A7" s="142"/>
      <c r="B7" s="157" t="s">
        <v>37</v>
      </c>
      <c r="C7" s="142" t="s">
        <v>38</v>
      </c>
      <c r="D7" s="142" t="s">
        <v>39</v>
      </c>
      <c r="E7" s="146" t="s">
        <v>40</v>
      </c>
      <c r="F7" s="146" t="s">
        <v>41</v>
      </c>
      <c r="G7" s="157" t="s">
        <v>42</v>
      </c>
      <c r="H7" s="142" t="s">
        <v>43</v>
      </c>
      <c r="I7" s="146" t="s">
        <v>44</v>
      </c>
      <c r="J7" s="146" t="s">
        <v>45</v>
      </c>
      <c r="K7" s="178" t="s">
        <v>44</v>
      </c>
      <c r="L7" s="146" t="s">
        <v>44</v>
      </c>
      <c r="M7" s="142" t="s">
        <v>45</v>
      </c>
      <c r="N7" s="142" t="s">
        <v>44</v>
      </c>
      <c r="O7" s="142" t="s">
        <v>45</v>
      </c>
      <c r="P7" s="146" t="s">
        <v>46</v>
      </c>
      <c r="Q7" s="146" t="s">
        <v>47</v>
      </c>
      <c r="R7" s="146" t="s">
        <v>48</v>
      </c>
      <c r="S7" s="201"/>
      <c r="T7" s="204"/>
    </row>
    <row r="8" ht="22" customHeight="1" spans="1:20">
      <c r="A8" s="25">
        <v>1</v>
      </c>
      <c r="B8" s="26">
        <v>43682</v>
      </c>
      <c r="C8" s="27">
        <v>2564841.15</v>
      </c>
      <c r="D8" s="27"/>
      <c r="E8" s="28" t="s">
        <v>49</v>
      </c>
      <c r="F8" s="29" t="s">
        <v>50</v>
      </c>
      <c r="G8" s="27"/>
      <c r="H8" s="30">
        <v>0.02</v>
      </c>
      <c r="I8" s="27">
        <f>C8*H8</f>
        <v>51296.823</v>
      </c>
      <c r="J8" s="28" t="s">
        <v>51</v>
      </c>
      <c r="K8" s="76">
        <f>47062+1412</f>
        <v>48474</v>
      </c>
      <c r="L8" s="27">
        <f>1500*2</f>
        <v>3000</v>
      </c>
      <c r="M8" s="12" t="s">
        <v>52</v>
      </c>
      <c r="N8" s="27"/>
      <c r="O8" s="12"/>
      <c r="P8" s="179"/>
      <c r="Q8" s="13"/>
      <c r="R8" s="111"/>
      <c r="S8" s="111"/>
      <c r="T8" s="76"/>
    </row>
    <row r="9" ht="22" customHeight="1" spans="1:20">
      <c r="A9" s="31"/>
      <c r="B9" s="32">
        <v>43683</v>
      </c>
      <c r="C9" s="158"/>
      <c r="D9" s="34"/>
      <c r="E9" s="28" t="s">
        <v>53</v>
      </c>
      <c r="F9" s="235" t="s">
        <v>54</v>
      </c>
      <c r="G9" s="27"/>
      <c r="H9" s="30"/>
      <c r="I9" s="27"/>
      <c r="J9" s="78"/>
      <c r="K9" s="79"/>
      <c r="L9" s="38"/>
      <c r="M9" s="12"/>
      <c r="N9" s="38"/>
      <c r="O9" s="12"/>
      <c r="P9" s="80" t="s">
        <v>55</v>
      </c>
      <c r="Q9" s="15">
        <v>700000</v>
      </c>
      <c r="R9" s="27">
        <v>700000</v>
      </c>
      <c r="S9" s="27">
        <v>700000</v>
      </c>
      <c r="T9" s="76"/>
    </row>
    <row r="10" ht="22" customHeight="1" spans="1:20">
      <c r="A10" s="35"/>
      <c r="B10" s="32">
        <v>43683</v>
      </c>
      <c r="C10" s="158"/>
      <c r="D10" s="34"/>
      <c r="E10" s="28" t="s">
        <v>56</v>
      </c>
      <c r="F10" s="235" t="s">
        <v>57</v>
      </c>
      <c r="G10" s="27"/>
      <c r="H10" s="30"/>
      <c r="I10" s="27"/>
      <c r="J10" s="78"/>
      <c r="K10" s="81"/>
      <c r="L10" s="27"/>
      <c r="M10" s="12"/>
      <c r="N10" s="82"/>
      <c r="O10" s="12"/>
      <c r="P10" s="80" t="s">
        <v>58</v>
      </c>
      <c r="Q10" s="15">
        <v>1717552</v>
      </c>
      <c r="R10" s="27">
        <v>1190000</v>
      </c>
      <c r="S10" s="27">
        <v>1190000</v>
      </c>
      <c r="T10" s="112"/>
    </row>
    <row r="11" ht="22" customHeight="1" spans="1:20">
      <c r="A11" s="36">
        <v>2</v>
      </c>
      <c r="B11" s="32">
        <v>43717</v>
      </c>
      <c r="C11" s="158"/>
      <c r="D11" s="34"/>
      <c r="E11" s="37" t="s">
        <v>53</v>
      </c>
      <c r="F11" s="235" t="s">
        <v>54</v>
      </c>
      <c r="G11" s="38"/>
      <c r="H11" s="39"/>
      <c r="I11" s="27"/>
      <c r="J11" s="27"/>
      <c r="K11" s="27"/>
      <c r="L11" s="27"/>
      <c r="M11" s="12"/>
      <c r="N11" s="27"/>
      <c r="O11" s="12"/>
      <c r="P11" s="179" t="s">
        <v>55</v>
      </c>
      <c r="Q11" s="15">
        <v>551100</v>
      </c>
      <c r="R11" s="113">
        <v>551100</v>
      </c>
      <c r="S11" s="114">
        <v>551100</v>
      </c>
      <c r="T11" s="112"/>
    </row>
    <row r="12" s="138" customFormat="1" ht="22" customHeight="1" spans="1:16384">
      <c r="A12" s="25">
        <v>3</v>
      </c>
      <c r="B12" s="32">
        <v>43850</v>
      </c>
      <c r="C12" s="159">
        <v>3665176</v>
      </c>
      <c r="D12" s="34"/>
      <c r="E12" s="28" t="s">
        <v>49</v>
      </c>
      <c r="F12" s="29" t="s">
        <v>50</v>
      </c>
      <c r="G12" s="38"/>
      <c r="H12" s="41">
        <v>0.02</v>
      </c>
      <c r="I12" s="27">
        <f>C3*H12-I8</f>
        <v>290681.997</v>
      </c>
      <c r="J12" s="27" t="s">
        <v>59</v>
      </c>
      <c r="K12" s="27">
        <f>91630+2522</f>
        <v>94152</v>
      </c>
      <c r="L12" s="27">
        <f>1500*6</f>
        <v>9000</v>
      </c>
      <c r="M12" s="12" t="s">
        <v>60</v>
      </c>
      <c r="N12" s="27">
        <v>931817</v>
      </c>
      <c r="O12" s="12" t="s">
        <v>61</v>
      </c>
      <c r="P12" s="179"/>
      <c r="Q12" s="12"/>
      <c r="R12" s="80"/>
      <c r="S12" s="115"/>
      <c r="T12" s="112"/>
      <c r="XEO12" s="7"/>
      <c r="XEP12" s="7"/>
      <c r="XEQ12" s="7"/>
      <c r="XER12" s="7"/>
      <c r="XES12" s="7"/>
      <c r="XET12" s="7"/>
      <c r="XEU12" s="7"/>
      <c r="XEV12" s="7"/>
      <c r="XEW12" s="7"/>
      <c r="XEX12" s="7"/>
      <c r="XEY12" s="7"/>
      <c r="XEZ12" s="7"/>
      <c r="XFA12" s="7"/>
      <c r="XFB12" s="7"/>
      <c r="XFC12" s="7"/>
      <c r="XFD12" s="7"/>
    </row>
    <row r="13" s="7" customFormat="1" ht="22" customHeight="1" spans="1:20">
      <c r="A13" s="31"/>
      <c r="B13" s="32">
        <v>43850</v>
      </c>
      <c r="C13" s="159">
        <v>916294</v>
      </c>
      <c r="D13" s="34"/>
      <c r="E13" s="28" t="s">
        <v>62</v>
      </c>
      <c r="F13" s="29" t="s">
        <v>63</v>
      </c>
      <c r="G13" s="38"/>
      <c r="H13" s="30"/>
      <c r="I13" s="27"/>
      <c r="J13" s="27"/>
      <c r="K13" s="27"/>
      <c r="L13" s="27"/>
      <c r="M13" s="12"/>
      <c r="N13" s="82"/>
      <c r="O13" s="12"/>
      <c r="P13" s="179"/>
      <c r="Q13" s="80"/>
      <c r="R13" s="80"/>
      <c r="S13" s="115"/>
      <c r="T13" s="112"/>
    </row>
    <row r="14" s="7" customFormat="1" ht="22" customHeight="1" spans="1:20">
      <c r="A14" s="31"/>
      <c r="B14" s="32">
        <v>43850</v>
      </c>
      <c r="C14" s="159"/>
      <c r="D14" s="34"/>
      <c r="E14" s="28" t="s">
        <v>64</v>
      </c>
      <c r="F14" s="29" t="s">
        <v>65</v>
      </c>
      <c r="G14" s="38"/>
      <c r="H14" s="30"/>
      <c r="I14" s="27"/>
      <c r="J14" s="27"/>
      <c r="K14" s="82"/>
      <c r="L14" s="27">
        <v>50</v>
      </c>
      <c r="M14" s="12" t="s">
        <v>66</v>
      </c>
      <c r="N14" s="82"/>
      <c r="O14" s="12"/>
      <c r="P14" s="179" t="s">
        <v>67</v>
      </c>
      <c r="Q14" s="15">
        <v>85000</v>
      </c>
      <c r="R14" s="15">
        <v>85000</v>
      </c>
      <c r="S14" s="115">
        <v>85000</v>
      </c>
      <c r="T14" s="116"/>
    </row>
    <row r="15" s="7" customFormat="1" ht="22" customHeight="1" spans="1:20">
      <c r="A15" s="35"/>
      <c r="B15" s="42">
        <v>43850</v>
      </c>
      <c r="C15" s="159"/>
      <c r="D15" s="43"/>
      <c r="E15" s="28" t="s">
        <v>56</v>
      </c>
      <c r="F15" s="236" t="s">
        <v>57</v>
      </c>
      <c r="G15" s="44"/>
      <c r="H15" s="45"/>
      <c r="I15" s="83"/>
      <c r="J15" s="83"/>
      <c r="K15" s="83"/>
      <c r="L15" s="83">
        <v>100</v>
      </c>
      <c r="M15" s="84" t="s">
        <v>66</v>
      </c>
      <c r="N15" s="83"/>
      <c r="O15" s="84"/>
      <c r="P15" s="180" t="s">
        <v>68</v>
      </c>
      <c r="Q15" s="84"/>
      <c r="R15" s="80"/>
      <c r="S15" s="206">
        <v>527552</v>
      </c>
      <c r="T15" s="116"/>
    </row>
    <row r="16" s="7" customFormat="1" ht="22" customHeight="1" spans="1:20">
      <c r="A16" s="31">
        <v>4</v>
      </c>
      <c r="B16" s="42">
        <v>43851</v>
      </c>
      <c r="C16" s="159"/>
      <c r="D16" s="43"/>
      <c r="E16" s="46" t="s">
        <v>53</v>
      </c>
      <c r="F16" s="47" t="s">
        <v>69</v>
      </c>
      <c r="G16" s="44"/>
      <c r="H16" s="45"/>
      <c r="I16" s="83"/>
      <c r="J16" s="83"/>
      <c r="K16" s="83"/>
      <c r="L16" s="83">
        <v>100</v>
      </c>
      <c r="M16" s="84" t="s">
        <v>66</v>
      </c>
      <c r="N16" s="83"/>
      <c r="O16" s="84"/>
      <c r="P16" s="180" t="s">
        <v>70</v>
      </c>
      <c r="Q16" s="84"/>
      <c r="R16" s="80"/>
      <c r="S16" s="206">
        <v>438000</v>
      </c>
      <c r="T16" s="116"/>
    </row>
    <row r="17" s="7" customFormat="1" ht="22" customHeight="1" spans="1:20">
      <c r="A17" s="31"/>
      <c r="B17" s="42">
        <v>43851</v>
      </c>
      <c r="C17" s="159"/>
      <c r="D17" s="43"/>
      <c r="E17" s="46" t="s">
        <v>53</v>
      </c>
      <c r="F17" s="237" t="s">
        <v>54</v>
      </c>
      <c r="G17" s="44"/>
      <c r="H17" s="45"/>
      <c r="I17" s="83"/>
      <c r="J17" s="83"/>
      <c r="K17" s="83"/>
      <c r="L17" s="83">
        <v>100</v>
      </c>
      <c r="M17" s="84" t="s">
        <v>66</v>
      </c>
      <c r="N17" s="83"/>
      <c r="O17" s="84"/>
      <c r="P17" s="180" t="s">
        <v>71</v>
      </c>
      <c r="Q17" s="84"/>
      <c r="R17" s="80"/>
      <c r="S17" s="206">
        <v>328000</v>
      </c>
      <c r="T17" s="116"/>
    </row>
    <row r="18" ht="22" customHeight="1" spans="1:20">
      <c r="A18" s="31"/>
      <c r="B18" s="42">
        <v>43851</v>
      </c>
      <c r="C18" s="158"/>
      <c r="D18" s="43"/>
      <c r="E18" s="28" t="s">
        <v>62</v>
      </c>
      <c r="F18" s="29" t="s">
        <v>63</v>
      </c>
      <c r="G18" s="44"/>
      <c r="H18" s="45"/>
      <c r="I18" s="83"/>
      <c r="J18" s="83"/>
      <c r="K18" s="83"/>
      <c r="L18" s="83">
        <v>100</v>
      </c>
      <c r="M18" s="84" t="s">
        <v>66</v>
      </c>
      <c r="N18" s="83"/>
      <c r="O18" s="84"/>
      <c r="P18" s="180" t="s">
        <v>72</v>
      </c>
      <c r="Q18" s="84"/>
      <c r="R18" s="80"/>
      <c r="S18" s="207">
        <v>916294</v>
      </c>
      <c r="T18" s="116"/>
    </row>
    <row r="19" ht="22" customHeight="1" spans="1:20">
      <c r="A19" s="35"/>
      <c r="B19" s="42">
        <v>43851</v>
      </c>
      <c r="C19" s="158"/>
      <c r="D19" s="43"/>
      <c r="E19" s="46" t="s">
        <v>73</v>
      </c>
      <c r="F19" s="47" t="s">
        <v>74</v>
      </c>
      <c r="G19" s="44"/>
      <c r="H19" s="45"/>
      <c r="I19" s="83"/>
      <c r="J19" s="83"/>
      <c r="K19" s="83"/>
      <c r="L19" s="83">
        <v>100</v>
      </c>
      <c r="M19" s="84" t="s">
        <v>66</v>
      </c>
      <c r="N19" s="83"/>
      <c r="O19" s="84"/>
      <c r="P19" s="180" t="s">
        <v>75</v>
      </c>
      <c r="Q19" s="84"/>
      <c r="R19" s="80"/>
      <c r="S19" s="207">
        <v>980000</v>
      </c>
      <c r="T19" s="116"/>
    </row>
    <row r="20" ht="22" customHeight="1" spans="1:20">
      <c r="A20" s="35">
        <v>5</v>
      </c>
      <c r="B20" s="42">
        <v>43900</v>
      </c>
      <c r="C20" s="158"/>
      <c r="D20" s="43"/>
      <c r="E20" s="46" t="s">
        <v>73</v>
      </c>
      <c r="F20" s="47" t="s">
        <v>74</v>
      </c>
      <c r="G20" s="44"/>
      <c r="H20" s="45"/>
      <c r="I20" s="83"/>
      <c r="J20" s="83"/>
      <c r="K20" s="83"/>
      <c r="L20" s="83">
        <v>100</v>
      </c>
      <c r="M20" s="84" t="s">
        <v>66</v>
      </c>
      <c r="N20" s="83">
        <v>-909920</v>
      </c>
      <c r="O20" s="84" t="s">
        <v>76</v>
      </c>
      <c r="P20" s="180" t="s">
        <v>75</v>
      </c>
      <c r="Q20" s="84"/>
      <c r="R20" s="80"/>
      <c r="S20" s="207">
        <v>823772</v>
      </c>
      <c r="T20" s="116"/>
    </row>
    <row r="21" s="138" customFormat="1" ht="22" customHeight="1" spans="1:16384">
      <c r="A21" s="31">
        <v>6</v>
      </c>
      <c r="B21" s="48">
        <v>43971</v>
      </c>
      <c r="C21" s="159">
        <v>1209016.46</v>
      </c>
      <c r="D21" s="34"/>
      <c r="E21" s="28" t="s">
        <v>49</v>
      </c>
      <c r="F21" s="29" t="s">
        <v>50</v>
      </c>
      <c r="G21" s="49"/>
      <c r="H21" s="39"/>
      <c r="I21" s="86" t="s">
        <v>86</v>
      </c>
      <c r="J21" s="27"/>
      <c r="K21" s="27">
        <v>22849.3</v>
      </c>
      <c r="L21" s="181">
        <v>9000</v>
      </c>
      <c r="M21" s="182" t="s">
        <v>87</v>
      </c>
      <c r="N21" s="27">
        <v>156769.95</v>
      </c>
      <c r="O21" s="12" t="s">
        <v>61</v>
      </c>
      <c r="P21" s="182"/>
      <c r="Q21" s="12"/>
      <c r="R21" s="80"/>
      <c r="S21" s="208"/>
      <c r="T21" s="116"/>
      <c r="XEO21" s="7"/>
      <c r="XEP21" s="7"/>
      <c r="XEQ21" s="7"/>
      <c r="XER21" s="7"/>
      <c r="XES21" s="7"/>
      <c r="XET21" s="7"/>
      <c r="XEU21" s="7"/>
      <c r="XEV21" s="7"/>
      <c r="XEW21" s="7"/>
      <c r="XEX21" s="7"/>
      <c r="XEY21" s="7"/>
      <c r="XEZ21" s="7"/>
      <c r="XFA21" s="7"/>
      <c r="XFB21" s="7"/>
      <c r="XFC21" s="7"/>
      <c r="XFD21" s="7"/>
    </row>
    <row r="22" s="138" customFormat="1" ht="22" customHeight="1" spans="1:16384">
      <c r="A22" s="35"/>
      <c r="B22" s="50"/>
      <c r="C22" s="159"/>
      <c r="D22" s="34"/>
      <c r="E22" s="28" t="s">
        <v>88</v>
      </c>
      <c r="F22" s="29" t="s">
        <v>89</v>
      </c>
      <c r="G22" s="49"/>
      <c r="H22" s="39"/>
      <c r="I22" s="27"/>
      <c r="J22" s="27"/>
      <c r="K22" s="27"/>
      <c r="L22" s="27">
        <v>100</v>
      </c>
      <c r="M22" s="12" t="s">
        <v>66</v>
      </c>
      <c r="N22" s="27"/>
      <c r="O22" s="12"/>
      <c r="P22" s="179" t="s">
        <v>75</v>
      </c>
      <c r="Q22" s="12"/>
      <c r="R22" s="80"/>
      <c r="S22" s="208">
        <v>901394</v>
      </c>
      <c r="T22" s="116"/>
      <c r="XEO22" s="7"/>
      <c r="XEP22" s="7"/>
      <c r="XEQ22" s="7"/>
      <c r="XER22" s="7"/>
      <c r="XES22" s="7"/>
      <c r="XET22" s="7"/>
      <c r="XEU22" s="7"/>
      <c r="XEV22" s="7"/>
      <c r="XEW22" s="7"/>
      <c r="XEX22" s="7"/>
      <c r="XEY22" s="7"/>
      <c r="XEZ22" s="7"/>
      <c r="XFA22" s="7"/>
      <c r="XFB22" s="7"/>
      <c r="XFC22" s="7"/>
      <c r="XFD22" s="7"/>
    </row>
    <row r="23" s="138" customFormat="1" ht="22" customHeight="1" spans="1:16384">
      <c r="A23" s="31">
        <v>6.1</v>
      </c>
      <c r="B23" s="48">
        <v>43984</v>
      </c>
      <c r="C23" s="159"/>
      <c r="D23" s="34"/>
      <c r="E23" s="160" t="s">
        <v>91</v>
      </c>
      <c r="F23" s="160" t="s">
        <v>92</v>
      </c>
      <c r="G23" s="44"/>
      <c r="H23" s="45"/>
      <c r="I23" s="83"/>
      <c r="J23" s="83"/>
      <c r="K23" s="83">
        <v>22048</v>
      </c>
      <c r="L23" s="27">
        <v>50</v>
      </c>
      <c r="M23" s="12" t="s">
        <v>66</v>
      </c>
      <c r="N23" s="27">
        <v>-178666.95</v>
      </c>
      <c r="O23" s="84" t="s">
        <v>76</v>
      </c>
      <c r="P23" s="181" t="s">
        <v>93</v>
      </c>
      <c r="Q23" s="84"/>
      <c r="R23" s="80"/>
      <c r="S23" s="206">
        <v>49580</v>
      </c>
      <c r="T23" s="116"/>
      <c r="XEO23" s="7"/>
      <c r="XEP23" s="7"/>
      <c r="XEQ23" s="7"/>
      <c r="XER23" s="7"/>
      <c r="XES23" s="7"/>
      <c r="XET23" s="7"/>
      <c r="XEU23" s="7"/>
      <c r="XEV23" s="7"/>
      <c r="XEW23" s="7"/>
      <c r="XEX23" s="7"/>
      <c r="XEY23" s="7"/>
      <c r="XEZ23" s="7"/>
      <c r="XFA23" s="7"/>
      <c r="XFB23" s="7"/>
      <c r="XFC23" s="7"/>
      <c r="XFD23" s="7"/>
    </row>
    <row r="24" s="138" customFormat="1" ht="29" customHeight="1" spans="1:16384">
      <c r="A24" s="31"/>
      <c r="B24" s="48"/>
      <c r="C24" s="159"/>
      <c r="D24" s="34"/>
      <c r="E24" s="160" t="s">
        <v>94</v>
      </c>
      <c r="F24" s="160" t="s">
        <v>95</v>
      </c>
      <c r="G24" s="49"/>
      <c r="H24" s="39"/>
      <c r="I24" s="27"/>
      <c r="J24" s="27"/>
      <c r="K24" s="27"/>
      <c r="L24" s="27">
        <v>50</v>
      </c>
      <c r="M24" s="12" t="s">
        <v>66</v>
      </c>
      <c r="N24" s="183"/>
      <c r="O24" s="12"/>
      <c r="P24" s="184" t="s">
        <v>96</v>
      </c>
      <c r="Q24" s="80"/>
      <c r="R24" s="80"/>
      <c r="S24" s="209">
        <v>49580</v>
      </c>
      <c r="T24" s="116"/>
      <c r="XEO24" s="7"/>
      <c r="XEP24" s="7"/>
      <c r="XEQ24" s="7"/>
      <c r="XER24" s="7"/>
      <c r="XES24" s="7"/>
      <c r="XET24" s="7"/>
      <c r="XEU24" s="7"/>
      <c r="XEV24" s="7"/>
      <c r="XEW24" s="7"/>
      <c r="XEX24" s="7"/>
      <c r="XEY24" s="7"/>
      <c r="XEZ24" s="7"/>
      <c r="XFA24" s="7"/>
      <c r="XFB24" s="7"/>
      <c r="XFC24" s="7"/>
      <c r="XFD24" s="7"/>
    </row>
    <row r="25" s="138" customFormat="1" ht="22" customHeight="1" spans="1:16384">
      <c r="A25" s="31"/>
      <c r="B25" s="48"/>
      <c r="C25" s="159"/>
      <c r="D25" s="34"/>
      <c r="E25" s="160" t="s">
        <v>97</v>
      </c>
      <c r="F25" s="160" t="s">
        <v>98</v>
      </c>
      <c r="G25" s="49"/>
      <c r="H25" s="39"/>
      <c r="I25" s="27"/>
      <c r="J25" s="27"/>
      <c r="K25" s="27"/>
      <c r="L25" s="27">
        <v>50</v>
      </c>
      <c r="M25" s="12" t="s">
        <v>66</v>
      </c>
      <c r="N25" s="183"/>
      <c r="O25" s="12"/>
      <c r="P25" s="184" t="s">
        <v>99</v>
      </c>
      <c r="Q25" s="80"/>
      <c r="R25" s="80"/>
      <c r="S25" s="209">
        <v>49580</v>
      </c>
      <c r="T25" s="116"/>
      <c r="XEO25" s="7"/>
      <c r="XEP25" s="7"/>
      <c r="XEQ25" s="7"/>
      <c r="XER25" s="7"/>
      <c r="XES25" s="7"/>
      <c r="XET25" s="7"/>
      <c r="XEU25" s="7"/>
      <c r="XEV25" s="7"/>
      <c r="XEW25" s="7"/>
      <c r="XEX25" s="7"/>
      <c r="XEY25" s="7"/>
      <c r="XEZ25" s="7"/>
      <c r="XFA25" s="7"/>
      <c r="XFB25" s="7"/>
      <c r="XFC25" s="7"/>
      <c r="XFD25" s="7"/>
    </row>
    <row r="26" s="138" customFormat="1" ht="22" customHeight="1" spans="1:16384">
      <c r="A26" s="35"/>
      <c r="B26" s="50"/>
      <c r="C26" s="159"/>
      <c r="D26" s="34"/>
      <c r="E26" s="160" t="s">
        <v>100</v>
      </c>
      <c r="F26" s="160" t="s">
        <v>101</v>
      </c>
      <c r="G26" s="49"/>
      <c r="H26" s="39"/>
      <c r="I26" s="27"/>
      <c r="J26" s="27"/>
      <c r="K26" s="27"/>
      <c r="L26" s="27">
        <v>50</v>
      </c>
      <c r="M26" s="12" t="s">
        <v>66</v>
      </c>
      <c r="N26" s="183"/>
      <c r="O26" s="12"/>
      <c r="P26" s="184" t="s">
        <v>102</v>
      </c>
      <c r="Q26" s="80"/>
      <c r="R26" s="80"/>
      <c r="S26" s="209">
        <v>49580</v>
      </c>
      <c r="T26" s="116"/>
      <c r="XEO26" s="7"/>
      <c r="XEP26" s="7"/>
      <c r="XEQ26" s="7"/>
      <c r="XER26" s="7"/>
      <c r="XES26" s="7"/>
      <c r="XET26" s="7"/>
      <c r="XEU26" s="7"/>
      <c r="XEV26" s="7"/>
      <c r="XEW26" s="7"/>
      <c r="XEX26" s="7"/>
      <c r="XEY26" s="7"/>
      <c r="XEZ26" s="7"/>
      <c r="XFA26" s="7"/>
      <c r="XFB26" s="7"/>
      <c r="XFC26" s="7"/>
      <c r="XFD26" s="7"/>
    </row>
    <row r="27" s="138" customFormat="1" ht="22" customHeight="1" spans="1:16384">
      <c r="A27" s="31">
        <v>6.2</v>
      </c>
      <c r="B27" s="48">
        <v>44013</v>
      </c>
      <c r="C27" s="159"/>
      <c r="D27" s="34"/>
      <c r="E27" s="160" t="s">
        <v>91</v>
      </c>
      <c r="F27" s="160" t="s">
        <v>92</v>
      </c>
      <c r="G27" s="49"/>
      <c r="H27" s="39"/>
      <c r="I27" s="27"/>
      <c r="J27" s="27"/>
      <c r="K27" s="27"/>
      <c r="L27" s="27">
        <v>50</v>
      </c>
      <c r="M27" s="12" t="s">
        <v>66</v>
      </c>
      <c r="N27" s="183"/>
      <c r="O27" s="12"/>
      <c r="P27" s="181" t="s">
        <v>93</v>
      </c>
      <c r="Q27" s="80"/>
      <c r="R27" s="80"/>
      <c r="S27" s="209">
        <v>49910</v>
      </c>
      <c r="T27" s="116"/>
      <c r="XEO27" s="7"/>
      <c r="XEP27" s="7"/>
      <c r="XEQ27" s="7"/>
      <c r="XER27" s="7"/>
      <c r="XES27" s="7"/>
      <c r="XET27" s="7"/>
      <c r="XEU27" s="7"/>
      <c r="XEV27" s="7"/>
      <c r="XEW27" s="7"/>
      <c r="XEX27" s="7"/>
      <c r="XEY27" s="7"/>
      <c r="XEZ27" s="7"/>
      <c r="XFA27" s="7"/>
      <c r="XFB27" s="7"/>
      <c r="XFC27" s="7"/>
      <c r="XFD27" s="7"/>
    </row>
    <row r="28" s="138" customFormat="1" ht="22" customHeight="1" spans="1:16384">
      <c r="A28" s="35"/>
      <c r="B28" s="50"/>
      <c r="C28" s="159"/>
      <c r="D28" s="34"/>
      <c r="E28" s="160" t="s">
        <v>100</v>
      </c>
      <c r="F28" s="160" t="s">
        <v>101</v>
      </c>
      <c r="G28" s="49"/>
      <c r="H28" s="39"/>
      <c r="I28" s="27"/>
      <c r="J28" s="27"/>
      <c r="K28" s="27"/>
      <c r="L28" s="27">
        <v>50</v>
      </c>
      <c r="M28" s="12" t="s">
        <v>66</v>
      </c>
      <c r="N28" s="183"/>
      <c r="O28" s="12"/>
      <c r="P28" s="184" t="s">
        <v>102</v>
      </c>
      <c r="Q28" s="80"/>
      <c r="R28" s="80"/>
      <c r="S28" s="209">
        <v>49910</v>
      </c>
      <c r="T28" s="116"/>
      <c r="XEO28" s="7"/>
      <c r="XEP28" s="7"/>
      <c r="XEQ28" s="7"/>
      <c r="XER28" s="7"/>
      <c r="XES28" s="7"/>
      <c r="XET28" s="7"/>
      <c r="XEU28" s="7"/>
      <c r="XEV28" s="7"/>
      <c r="XEW28" s="7"/>
      <c r="XEX28" s="7"/>
      <c r="XEY28" s="7"/>
      <c r="XEZ28" s="7"/>
      <c r="XFA28" s="7"/>
      <c r="XFB28" s="7"/>
      <c r="XFC28" s="7"/>
      <c r="XFD28" s="7"/>
    </row>
    <row r="29" s="138" customFormat="1" ht="22" customHeight="1" spans="1:16384">
      <c r="A29" s="35">
        <v>6.3</v>
      </c>
      <c r="B29" s="50">
        <v>44049</v>
      </c>
      <c r="C29" s="159"/>
      <c r="D29" s="34"/>
      <c r="E29" s="160" t="s">
        <v>97</v>
      </c>
      <c r="F29" s="160" t="s">
        <v>98</v>
      </c>
      <c r="G29" s="49"/>
      <c r="H29" s="39"/>
      <c r="I29" s="27"/>
      <c r="J29" s="27"/>
      <c r="K29" s="27"/>
      <c r="L29" s="27">
        <v>50</v>
      </c>
      <c r="M29" s="12" t="s">
        <v>66</v>
      </c>
      <c r="N29" s="183"/>
      <c r="O29" s="12"/>
      <c r="P29" s="184" t="s">
        <v>99</v>
      </c>
      <c r="Q29" s="80"/>
      <c r="R29" s="80"/>
      <c r="S29" s="209">
        <v>49910</v>
      </c>
      <c r="T29" s="116"/>
      <c r="XEO29" s="7"/>
      <c r="XEP29" s="7"/>
      <c r="XEQ29" s="7"/>
      <c r="XER29" s="7"/>
      <c r="XES29" s="7"/>
      <c r="XET29" s="7"/>
      <c r="XEU29" s="7"/>
      <c r="XEV29" s="7"/>
      <c r="XEW29" s="7"/>
      <c r="XEX29" s="7"/>
      <c r="XEY29" s="7"/>
      <c r="XEZ29" s="7"/>
      <c r="XFA29" s="7"/>
      <c r="XFB29" s="7"/>
      <c r="XFC29" s="7"/>
      <c r="XFD29" s="7"/>
    </row>
    <row r="30" s="138" customFormat="1" ht="22" customHeight="1" spans="1:16384">
      <c r="A30" s="31">
        <v>7</v>
      </c>
      <c r="B30" s="48">
        <v>44119</v>
      </c>
      <c r="C30" s="159">
        <v>1453855.14</v>
      </c>
      <c r="D30" s="34"/>
      <c r="E30" s="160" t="s">
        <v>103</v>
      </c>
      <c r="F30" s="241" t="s">
        <v>104</v>
      </c>
      <c r="G30" s="49"/>
      <c r="H30" s="39"/>
      <c r="I30" s="27" t="s">
        <v>86</v>
      </c>
      <c r="J30" s="27"/>
      <c r="K30" s="27">
        <v>37346</v>
      </c>
      <c r="L30" s="27">
        <v>7500</v>
      </c>
      <c r="M30" s="12" t="s">
        <v>105</v>
      </c>
      <c r="N30" s="183"/>
      <c r="O30" s="12"/>
      <c r="P30" s="184"/>
      <c r="Q30" s="80"/>
      <c r="R30" s="80"/>
      <c r="S30" s="209"/>
      <c r="T30" s="116"/>
      <c r="XEO30" s="7"/>
      <c r="XEP30" s="7"/>
      <c r="XEQ30" s="7"/>
      <c r="XER30" s="7"/>
      <c r="XES30" s="7"/>
      <c r="XET30" s="7"/>
      <c r="XEU30" s="7"/>
      <c r="XEV30" s="7"/>
      <c r="XEW30" s="7"/>
      <c r="XEX30" s="7"/>
      <c r="XEY30" s="7"/>
      <c r="XEZ30" s="7"/>
      <c r="XFA30" s="7"/>
      <c r="XFB30" s="7"/>
      <c r="XFC30" s="7"/>
      <c r="XFD30" s="7"/>
    </row>
    <row r="31" s="138" customFormat="1" ht="22" customHeight="1" spans="1:16384">
      <c r="A31" s="31"/>
      <c r="B31" s="48"/>
      <c r="C31" s="159"/>
      <c r="D31" s="34"/>
      <c r="E31" s="160" t="s">
        <v>91</v>
      </c>
      <c r="F31" s="160" t="s">
        <v>92</v>
      </c>
      <c r="G31" s="44"/>
      <c r="H31" s="45"/>
      <c r="I31" s="83"/>
      <c r="J31" s="83"/>
      <c r="K31" s="83"/>
      <c r="L31" s="27">
        <v>100</v>
      </c>
      <c r="M31" s="12" t="s">
        <v>66</v>
      </c>
      <c r="N31" s="27"/>
      <c r="O31" s="84"/>
      <c r="P31" s="181" t="s">
        <v>93</v>
      </c>
      <c r="Q31" s="80"/>
      <c r="R31" s="80"/>
      <c r="S31" s="209">
        <v>149730</v>
      </c>
      <c r="T31" s="116"/>
      <c r="XEO31" s="7"/>
      <c r="XEP31" s="7"/>
      <c r="XEQ31" s="7"/>
      <c r="XER31" s="7"/>
      <c r="XES31" s="7"/>
      <c r="XET31" s="7"/>
      <c r="XEU31" s="7"/>
      <c r="XEV31" s="7"/>
      <c r="XEW31" s="7"/>
      <c r="XEX31" s="7"/>
      <c r="XEY31" s="7"/>
      <c r="XEZ31" s="7"/>
      <c r="XFA31" s="7"/>
      <c r="XFB31" s="7"/>
      <c r="XFC31" s="7"/>
      <c r="XFD31" s="7"/>
    </row>
    <row r="32" s="138" customFormat="1" ht="22" customHeight="1" spans="1:16384">
      <c r="A32" s="31"/>
      <c r="B32" s="48"/>
      <c r="C32" s="159"/>
      <c r="D32" s="34"/>
      <c r="E32" s="160" t="s">
        <v>94</v>
      </c>
      <c r="F32" s="160" t="s">
        <v>95</v>
      </c>
      <c r="G32" s="49"/>
      <c r="H32" s="39"/>
      <c r="I32" s="27"/>
      <c r="J32" s="27"/>
      <c r="K32" s="27"/>
      <c r="L32" s="27">
        <v>100</v>
      </c>
      <c r="M32" s="12" t="s">
        <v>66</v>
      </c>
      <c r="N32" s="183"/>
      <c r="O32" s="12"/>
      <c r="P32" s="184" t="s">
        <v>96</v>
      </c>
      <c r="Q32" s="80"/>
      <c r="R32" s="80"/>
      <c r="S32" s="209">
        <v>199640</v>
      </c>
      <c r="T32" s="116"/>
      <c r="XEO32" s="7"/>
      <c r="XEP32" s="7"/>
      <c r="XEQ32" s="7"/>
      <c r="XER32" s="7"/>
      <c r="XES32" s="7"/>
      <c r="XET32" s="7"/>
      <c r="XEU32" s="7"/>
      <c r="XEV32" s="7"/>
      <c r="XEW32" s="7"/>
      <c r="XEX32" s="7"/>
      <c r="XEY32" s="7"/>
      <c r="XEZ32" s="7"/>
      <c r="XFA32" s="7"/>
      <c r="XFB32" s="7"/>
      <c r="XFC32" s="7"/>
      <c r="XFD32" s="7"/>
    </row>
    <row r="33" s="138" customFormat="1" ht="22" customHeight="1" spans="1:16384">
      <c r="A33" s="31"/>
      <c r="B33" s="48"/>
      <c r="C33" s="159"/>
      <c r="D33" s="34"/>
      <c r="E33" s="160" t="s">
        <v>97</v>
      </c>
      <c r="F33" s="160" t="s">
        <v>98</v>
      </c>
      <c r="G33" s="49"/>
      <c r="H33" s="39"/>
      <c r="I33" s="27"/>
      <c r="J33" s="27"/>
      <c r="K33" s="27"/>
      <c r="L33" s="27">
        <v>100</v>
      </c>
      <c r="M33" s="12" t="s">
        <v>66</v>
      </c>
      <c r="N33" s="183"/>
      <c r="O33" s="12"/>
      <c r="P33" s="184" t="s">
        <v>99</v>
      </c>
      <c r="Q33" s="80"/>
      <c r="R33" s="80"/>
      <c r="S33" s="209">
        <v>149730</v>
      </c>
      <c r="T33" s="116"/>
      <c r="XEO33" s="7"/>
      <c r="XEP33" s="7"/>
      <c r="XEQ33" s="7"/>
      <c r="XER33" s="7"/>
      <c r="XES33" s="7"/>
      <c r="XET33" s="7"/>
      <c r="XEU33" s="7"/>
      <c r="XEV33" s="7"/>
      <c r="XEW33" s="7"/>
      <c r="XEX33" s="7"/>
      <c r="XEY33" s="7"/>
      <c r="XEZ33" s="7"/>
      <c r="XFA33" s="7"/>
      <c r="XFB33" s="7"/>
      <c r="XFC33" s="7"/>
      <c r="XFD33" s="7"/>
    </row>
    <row r="34" s="138" customFormat="1" ht="27" customHeight="1" spans="1:16384">
      <c r="A34" s="35"/>
      <c r="B34" s="50"/>
      <c r="C34" s="159"/>
      <c r="D34" s="34"/>
      <c r="E34" s="160" t="s">
        <v>100</v>
      </c>
      <c r="F34" s="160" t="s">
        <v>101</v>
      </c>
      <c r="G34" s="49"/>
      <c r="H34" s="39"/>
      <c r="I34" s="27"/>
      <c r="J34" s="27"/>
      <c r="K34" s="27"/>
      <c r="L34" s="27">
        <v>100</v>
      </c>
      <c r="M34" s="12" t="s">
        <v>66</v>
      </c>
      <c r="N34" s="183"/>
      <c r="O34" s="12"/>
      <c r="P34" s="184" t="s">
        <v>102</v>
      </c>
      <c r="Q34" s="80"/>
      <c r="R34" s="80"/>
      <c r="S34" s="209">
        <v>149730</v>
      </c>
      <c r="T34" s="116"/>
      <c r="XEO34" s="7"/>
      <c r="XEP34" s="7"/>
      <c r="XEQ34" s="7"/>
      <c r="XER34" s="7"/>
      <c r="XES34" s="7"/>
      <c r="XET34" s="7"/>
      <c r="XEU34" s="7"/>
      <c r="XEV34" s="7"/>
      <c r="XEW34" s="7"/>
      <c r="XEX34" s="7"/>
      <c r="XEY34" s="7"/>
      <c r="XEZ34" s="7"/>
      <c r="XFA34" s="7"/>
      <c r="XFB34" s="7"/>
      <c r="XFC34" s="7"/>
      <c r="XFD34" s="7"/>
    </row>
    <row r="35" s="138" customFormat="1" ht="27" customHeight="1" spans="1:16384">
      <c r="A35" s="35"/>
      <c r="B35" s="50"/>
      <c r="C35" s="159"/>
      <c r="D35" s="34"/>
      <c r="E35" s="28" t="s">
        <v>88</v>
      </c>
      <c r="F35" s="29" t="s">
        <v>89</v>
      </c>
      <c r="G35" s="49"/>
      <c r="H35" s="39"/>
      <c r="I35" s="27"/>
      <c r="J35" s="27"/>
      <c r="K35" s="27"/>
      <c r="L35" s="27">
        <v>100</v>
      </c>
      <c r="M35" s="12" t="s">
        <v>66</v>
      </c>
      <c r="N35" s="27"/>
      <c r="O35" s="12"/>
      <c r="P35" s="184" t="s">
        <v>75</v>
      </c>
      <c r="Q35" s="80"/>
      <c r="R35" s="80"/>
      <c r="S35" s="209">
        <v>400000</v>
      </c>
      <c r="T35" s="116"/>
      <c r="XEO35" s="7"/>
      <c r="XEP35" s="7"/>
      <c r="XEQ35" s="7"/>
      <c r="XER35" s="7"/>
      <c r="XES35" s="7"/>
      <c r="XET35" s="7"/>
      <c r="XEU35" s="7"/>
      <c r="XEV35" s="7"/>
      <c r="XEW35" s="7"/>
      <c r="XEX35" s="7"/>
      <c r="XEY35" s="7"/>
      <c r="XEZ35" s="7"/>
      <c r="XFA35" s="7"/>
      <c r="XFB35" s="7"/>
      <c r="XFC35" s="7"/>
      <c r="XFD35" s="7"/>
    </row>
    <row r="36" s="138" customFormat="1" ht="27" customHeight="1" spans="1:16384">
      <c r="A36" s="35"/>
      <c r="B36" s="50"/>
      <c r="C36" s="159"/>
      <c r="D36" s="34"/>
      <c r="E36" s="37" t="s">
        <v>53</v>
      </c>
      <c r="F36" s="235" t="s">
        <v>54</v>
      </c>
      <c r="G36" s="38"/>
      <c r="H36" s="39"/>
      <c r="I36" s="27"/>
      <c r="J36" s="27"/>
      <c r="K36" s="27"/>
      <c r="L36" s="27">
        <v>100</v>
      </c>
      <c r="M36" s="12" t="s">
        <v>66</v>
      </c>
      <c r="N36" s="27"/>
      <c r="O36" s="12"/>
      <c r="P36" s="184" t="s">
        <v>55</v>
      </c>
      <c r="Q36" s="80"/>
      <c r="R36" s="80"/>
      <c r="S36" s="209">
        <v>200000</v>
      </c>
      <c r="T36" s="116"/>
      <c r="XEO36" s="7"/>
      <c r="XEP36" s="7"/>
      <c r="XEQ36" s="7"/>
      <c r="XER36" s="7"/>
      <c r="XES36" s="7"/>
      <c r="XET36" s="7"/>
      <c r="XEU36" s="7"/>
      <c r="XEV36" s="7"/>
      <c r="XEW36" s="7"/>
      <c r="XEX36" s="7"/>
      <c r="XEY36" s="7"/>
      <c r="XEZ36" s="7"/>
      <c r="XFA36" s="7"/>
      <c r="XFB36" s="7"/>
      <c r="XFC36" s="7"/>
      <c r="XFD36" s="7"/>
    </row>
    <row r="37" s="138" customFormat="1" ht="35" customHeight="1" spans="1:16384">
      <c r="A37" s="35">
        <v>8</v>
      </c>
      <c r="B37" s="50">
        <v>44135</v>
      </c>
      <c r="C37" s="159">
        <v>364123.4</v>
      </c>
      <c r="D37" s="34"/>
      <c r="E37" s="160" t="s">
        <v>106</v>
      </c>
      <c r="F37" s="241" t="s">
        <v>107</v>
      </c>
      <c r="G37" s="49"/>
      <c r="H37" s="39"/>
      <c r="I37" s="27"/>
      <c r="J37" s="27"/>
      <c r="K37" s="27"/>
      <c r="L37" s="182"/>
      <c r="M37" s="182"/>
      <c r="N37" s="182"/>
      <c r="O37" s="182"/>
      <c r="P37" s="182"/>
      <c r="Q37" s="80"/>
      <c r="R37" s="80"/>
      <c r="S37" s="7"/>
      <c r="T37" s="116"/>
      <c r="XEO37" s="7"/>
      <c r="XEP37" s="7"/>
      <c r="XEQ37" s="7"/>
      <c r="XER37" s="7"/>
      <c r="XES37" s="7"/>
      <c r="XET37" s="7"/>
      <c r="XEU37" s="7"/>
      <c r="XEV37" s="7"/>
      <c r="XEW37" s="7"/>
      <c r="XEX37" s="7"/>
      <c r="XEY37" s="7"/>
      <c r="XEZ37" s="7"/>
      <c r="XFA37" s="7"/>
      <c r="XFB37" s="7"/>
      <c r="XFC37" s="7"/>
      <c r="XFD37" s="7"/>
    </row>
    <row r="38" s="138" customFormat="1" ht="27" customHeight="1" spans="1:16384">
      <c r="A38" s="35"/>
      <c r="B38" s="50"/>
      <c r="C38" s="159"/>
      <c r="D38" s="34"/>
      <c r="E38" s="161" t="s">
        <v>108</v>
      </c>
      <c r="F38" s="162" t="s">
        <v>109</v>
      </c>
      <c r="G38" s="49"/>
      <c r="H38" s="39"/>
      <c r="I38" s="27"/>
      <c r="J38" s="27"/>
      <c r="K38" s="27"/>
      <c r="L38" s="27">
        <v>100</v>
      </c>
      <c r="M38" s="12" t="s">
        <v>66</v>
      </c>
      <c r="N38" s="183"/>
      <c r="O38" s="12"/>
      <c r="P38" s="184" t="s">
        <v>110</v>
      </c>
      <c r="Q38" s="80"/>
      <c r="R38" s="80"/>
      <c r="S38" s="209">
        <v>362880</v>
      </c>
      <c r="T38" s="116"/>
      <c r="XEO38" s="7"/>
      <c r="XEP38" s="7"/>
      <c r="XEQ38" s="7"/>
      <c r="XER38" s="7"/>
      <c r="XES38" s="7"/>
      <c r="XET38" s="7"/>
      <c r="XEU38" s="7"/>
      <c r="XEV38" s="7"/>
      <c r="XEW38" s="7"/>
      <c r="XEX38" s="7"/>
      <c r="XEY38" s="7"/>
      <c r="XEZ38" s="7"/>
      <c r="XFA38" s="7"/>
      <c r="XFB38" s="7"/>
      <c r="XFC38" s="7"/>
      <c r="XFD38" s="7"/>
    </row>
    <row r="39" s="139" customFormat="1" ht="27" customHeight="1" spans="1:16384">
      <c r="A39" s="54">
        <v>8.1</v>
      </c>
      <c r="B39" s="55">
        <v>44145</v>
      </c>
      <c r="C39" s="163"/>
      <c r="D39" s="57"/>
      <c r="E39" s="164" t="s">
        <v>91</v>
      </c>
      <c r="F39" s="164" t="s">
        <v>92</v>
      </c>
      <c r="G39" s="59"/>
      <c r="H39" s="60"/>
      <c r="I39" s="86"/>
      <c r="J39" s="86"/>
      <c r="K39" s="86"/>
      <c r="L39" s="86">
        <v>2544</v>
      </c>
      <c r="M39" s="92" t="s">
        <v>111</v>
      </c>
      <c r="N39" s="185"/>
      <c r="O39" s="92"/>
      <c r="P39" s="187" t="s">
        <v>93</v>
      </c>
      <c r="Q39" s="121"/>
      <c r="R39" s="121"/>
      <c r="S39" s="210">
        <v>49910</v>
      </c>
      <c r="T39" s="123"/>
      <c r="XEO39" s="213"/>
      <c r="XEP39" s="213"/>
      <c r="XEQ39" s="213"/>
      <c r="XER39" s="213"/>
      <c r="XES39" s="213"/>
      <c r="XET39" s="213"/>
      <c r="XEU39" s="213"/>
      <c r="XEV39" s="213"/>
      <c r="XEW39" s="213"/>
      <c r="XEX39" s="213"/>
      <c r="XEY39" s="213"/>
      <c r="XEZ39" s="213"/>
      <c r="XFA39" s="213"/>
      <c r="XFB39" s="213"/>
      <c r="XFC39" s="213"/>
      <c r="XFD39" s="213"/>
    </row>
    <row r="40" s="139" customFormat="1" ht="27" customHeight="1" spans="1:16384">
      <c r="A40" s="54"/>
      <c r="B40" s="55"/>
      <c r="C40" s="163"/>
      <c r="D40" s="57"/>
      <c r="E40" s="164" t="s">
        <v>97</v>
      </c>
      <c r="F40" s="164" t="s">
        <v>98</v>
      </c>
      <c r="G40" s="59"/>
      <c r="H40" s="60"/>
      <c r="I40" s="86"/>
      <c r="J40" s="86"/>
      <c r="K40" s="86"/>
      <c r="L40" s="216">
        <v>300</v>
      </c>
      <c r="M40" s="92" t="s">
        <v>66</v>
      </c>
      <c r="N40" s="185"/>
      <c r="O40" s="92"/>
      <c r="P40" s="186" t="s">
        <v>99</v>
      </c>
      <c r="Q40" s="121"/>
      <c r="R40" s="121"/>
      <c r="S40" s="210">
        <v>49910</v>
      </c>
      <c r="T40" s="123"/>
      <c r="XEO40" s="213"/>
      <c r="XEP40" s="213"/>
      <c r="XEQ40" s="213"/>
      <c r="XER40" s="213"/>
      <c r="XES40" s="213"/>
      <c r="XET40" s="213"/>
      <c r="XEU40" s="213"/>
      <c r="XEV40" s="213"/>
      <c r="XEW40" s="213"/>
      <c r="XEX40" s="213"/>
      <c r="XEY40" s="213"/>
      <c r="XEZ40" s="213"/>
      <c r="XFA40" s="213"/>
      <c r="XFB40" s="213"/>
      <c r="XFC40" s="213"/>
      <c r="XFD40" s="213"/>
    </row>
    <row r="41" s="139" customFormat="1" ht="27" customHeight="1" spans="1:16384">
      <c r="A41" s="54"/>
      <c r="B41" s="55"/>
      <c r="C41" s="163"/>
      <c r="D41" s="57"/>
      <c r="E41" s="164" t="s">
        <v>100</v>
      </c>
      <c r="F41" s="164" t="s">
        <v>101</v>
      </c>
      <c r="G41" s="59"/>
      <c r="H41" s="60"/>
      <c r="I41" s="86"/>
      <c r="J41" s="86"/>
      <c r="K41" s="86"/>
      <c r="L41" s="217"/>
      <c r="M41" s="92" t="s">
        <v>66</v>
      </c>
      <c r="N41" s="185"/>
      <c r="O41" s="92"/>
      <c r="P41" s="186" t="s">
        <v>102</v>
      </c>
      <c r="Q41" s="121"/>
      <c r="R41" s="121"/>
      <c r="S41" s="210">
        <v>49910</v>
      </c>
      <c r="T41" s="123"/>
      <c r="XEO41" s="213"/>
      <c r="XEP41" s="213"/>
      <c r="XEQ41" s="213"/>
      <c r="XER41" s="213"/>
      <c r="XES41" s="213"/>
      <c r="XET41" s="213"/>
      <c r="XEU41" s="213"/>
      <c r="XEV41" s="213"/>
      <c r="XEW41" s="213"/>
      <c r="XEX41" s="213"/>
      <c r="XEY41" s="213"/>
      <c r="XEZ41" s="213"/>
      <c r="XFA41" s="213"/>
      <c r="XFB41" s="213"/>
      <c r="XFC41" s="213"/>
      <c r="XFD41" s="213"/>
    </row>
    <row r="42" s="139" customFormat="1" ht="27" customHeight="1" spans="1:16384">
      <c r="A42" s="54"/>
      <c r="B42" s="55"/>
      <c r="C42" s="163"/>
      <c r="D42" s="57"/>
      <c r="E42" s="164"/>
      <c r="F42" s="164"/>
      <c r="G42" s="59"/>
      <c r="H42" s="60"/>
      <c r="I42" s="86"/>
      <c r="J42" s="86"/>
      <c r="K42" s="86"/>
      <c r="L42" s="86"/>
      <c r="M42" s="92"/>
      <c r="N42" s="185"/>
      <c r="O42" s="92"/>
      <c r="P42" s="186"/>
      <c r="Q42" s="121"/>
      <c r="R42" s="121"/>
      <c r="S42" s="210"/>
      <c r="T42" s="123"/>
      <c r="XEO42" s="213"/>
      <c r="XEP42" s="213"/>
      <c r="XEQ42" s="213"/>
      <c r="XER42" s="213"/>
      <c r="XES42" s="213"/>
      <c r="XET42" s="213"/>
      <c r="XEU42" s="213"/>
      <c r="XEV42" s="213"/>
      <c r="XEW42" s="213"/>
      <c r="XEX42" s="213"/>
      <c r="XEY42" s="213"/>
      <c r="XEZ42" s="213"/>
      <c r="XFA42" s="213"/>
      <c r="XFB42" s="213"/>
      <c r="XFC42" s="213"/>
      <c r="XFD42" s="213"/>
    </row>
    <row r="43" ht="30" customHeight="1" spans="1:20">
      <c r="A43" s="142" t="s">
        <v>77</v>
      </c>
      <c r="B43" s="142"/>
      <c r="C43" s="165">
        <f>SUM(C8:C42)</f>
        <v>10173306.15</v>
      </c>
      <c r="D43" s="62">
        <f>SUM(D8:D23)</f>
        <v>0</v>
      </c>
      <c r="E43" s="63"/>
      <c r="F43" s="63"/>
      <c r="G43" s="63"/>
      <c r="H43" s="11" t="s">
        <v>78</v>
      </c>
      <c r="I43" s="96">
        <f>SUM(I8:I26)</f>
        <v>341978.82</v>
      </c>
      <c r="J43" s="63"/>
      <c r="K43" s="97">
        <f>SUM(K8:K34)</f>
        <v>224869.3</v>
      </c>
      <c r="L43" s="96">
        <f>SUM(L8:M42)</f>
        <v>33144</v>
      </c>
      <c r="M43" s="11" t="s">
        <v>78</v>
      </c>
      <c r="N43" s="96">
        <f>SUM(N8:N26)</f>
        <v>0</v>
      </c>
      <c r="O43" s="11" t="s">
        <v>78</v>
      </c>
      <c r="P43" s="11" t="s">
        <v>78</v>
      </c>
      <c r="Q43" s="11"/>
      <c r="R43" s="165">
        <f>SUM(R8:R26)</f>
        <v>2526100</v>
      </c>
      <c r="S43" s="125">
        <f>SUM(S8:S42)</f>
        <v>9550602</v>
      </c>
      <c r="T43" s="126">
        <f>C43+D43-I43-K43-L43-N43-S43</f>
        <v>22712.0299999993</v>
      </c>
    </row>
    <row r="44" ht="30" customHeight="1" spans="1:20">
      <c r="A44" s="9" t="s">
        <v>79</v>
      </c>
      <c r="B44" s="9"/>
      <c r="C44" s="9" t="s">
        <v>80</v>
      </c>
      <c r="D44" s="9"/>
      <c r="E44" s="9"/>
      <c r="F44" s="166">
        <f>N44</f>
        <v>149730</v>
      </c>
      <c r="G44" s="167"/>
      <c r="H44" s="168" t="s">
        <v>81</v>
      </c>
      <c r="I44" s="188"/>
      <c r="J44" s="188"/>
      <c r="K44" s="188"/>
      <c r="L44" s="189"/>
      <c r="M44" s="9" t="s">
        <v>82</v>
      </c>
      <c r="N44" s="166">
        <f>S39+S40+S41</f>
        <v>149730</v>
      </c>
      <c r="O44" s="167"/>
      <c r="P44" s="167"/>
      <c r="Q44" s="167"/>
      <c r="R44" s="167"/>
      <c r="S44" s="167"/>
      <c r="T44" s="220"/>
    </row>
    <row r="45" ht="30" customHeight="1" spans="1:20">
      <c r="A45" s="9"/>
      <c r="B45" s="9"/>
      <c r="C45" s="9" t="s">
        <v>83</v>
      </c>
      <c r="D45" s="9"/>
      <c r="E45" s="9"/>
      <c r="F45" s="169">
        <v>0</v>
      </c>
      <c r="G45" s="170"/>
      <c r="H45" s="171"/>
      <c r="I45" s="192"/>
      <c r="J45" s="192"/>
      <c r="K45" s="192"/>
      <c r="L45" s="193"/>
      <c r="M45" s="9" t="s">
        <v>84</v>
      </c>
      <c r="N45" s="218">
        <f>N44</f>
        <v>149730</v>
      </c>
      <c r="O45" s="219"/>
      <c r="P45" s="219"/>
      <c r="Q45" s="219"/>
      <c r="R45" s="219"/>
      <c r="S45" s="219"/>
      <c r="T45" s="221"/>
    </row>
    <row r="51" spans="2:2">
      <c r="B51" s="172"/>
    </row>
    <row r="79" spans="10:24">
      <c r="J79" s="130"/>
      <c r="K79" s="131"/>
      <c r="L79" s="132"/>
      <c r="M79" s="133"/>
      <c r="N79" s="134"/>
      <c r="O79" s="134"/>
      <c r="P79" s="134"/>
      <c r="Q79" s="86"/>
      <c r="R79" s="92"/>
      <c r="S79" s="86"/>
      <c r="T79" s="135"/>
      <c r="U79" s="214"/>
      <c r="V79" s="135"/>
      <c r="W79" s="121"/>
      <c r="X79" s="215">
        <v>200000</v>
      </c>
    </row>
  </sheetData>
  <mergeCells count="53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43:B43"/>
    <mergeCell ref="C44:E44"/>
    <mergeCell ref="F44:G44"/>
    <mergeCell ref="N44:T44"/>
    <mergeCell ref="C45:E45"/>
    <mergeCell ref="F45:G45"/>
    <mergeCell ref="N45:T45"/>
    <mergeCell ref="A5:A7"/>
    <mergeCell ref="A8:A10"/>
    <mergeCell ref="A12:A15"/>
    <mergeCell ref="A16:A19"/>
    <mergeCell ref="A21:A22"/>
    <mergeCell ref="A23:A26"/>
    <mergeCell ref="A27:A28"/>
    <mergeCell ref="A30:A34"/>
    <mergeCell ref="B21:B22"/>
    <mergeCell ref="B23:B26"/>
    <mergeCell ref="B27:B28"/>
    <mergeCell ref="B30:B34"/>
    <mergeCell ref="L40:L41"/>
    <mergeCell ref="S5:S7"/>
    <mergeCell ref="T5:T7"/>
    <mergeCell ref="A44:B45"/>
    <mergeCell ref="H44:L45"/>
  </mergeCells>
  <printOptions horizontalCentered="1" verticalCentered="1"/>
  <pageMargins left="0" right="0" top="0" bottom="0" header="0" footer="0"/>
  <pageSetup paperSize="9" scale="90" orientation="landscape"/>
  <headerFooter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XFD83"/>
  <sheetViews>
    <sheetView zoomScale="85" zoomScaleNormal="85" topLeftCell="A34" workbookViewId="0">
      <selection activeCell="I44" sqref="I44"/>
    </sheetView>
  </sheetViews>
  <sheetFormatPr defaultColWidth="9" defaultRowHeight="13.5"/>
  <cols>
    <col min="1" max="1" width="4.45833333333333" style="138" customWidth="1"/>
    <col min="2" max="2" width="14.675" style="140" customWidth="1"/>
    <col min="3" max="3" width="19.1" style="138" customWidth="1"/>
    <col min="4" max="4" width="8.38333333333333" style="138" customWidth="1"/>
    <col min="5" max="5" width="30.175" style="141" customWidth="1"/>
    <col min="6" max="6" width="29.1083333333333" style="141" customWidth="1"/>
    <col min="7" max="7" width="6.78333333333333" style="141" customWidth="1"/>
    <col min="8" max="8" width="6.43333333333333" style="138" customWidth="1"/>
    <col min="9" max="9" width="12.0666666666667" style="141" customWidth="1"/>
    <col min="10" max="10" width="11.725" style="141" customWidth="1"/>
    <col min="11" max="11" width="9.33333333333333" style="138" customWidth="1"/>
    <col min="12" max="12" width="11.4" style="141" customWidth="1"/>
    <col min="13" max="13" width="30.2666666666667" style="138" customWidth="1"/>
    <col min="14" max="14" width="10.1083333333333" style="138" customWidth="1"/>
    <col min="15" max="15" width="9.10833333333333" style="138" customWidth="1"/>
    <col min="16" max="16" width="34.675" style="138" customWidth="1"/>
    <col min="17" max="17" width="14.8" style="138" customWidth="1"/>
    <col min="18" max="18" width="17.1916666666667" style="138" customWidth="1"/>
    <col min="19" max="19" width="14.375" style="141" customWidth="1"/>
    <col min="20" max="20" width="15.4416666666667" style="138" customWidth="1"/>
    <col min="21" max="16361" width="9" style="138" customWidth="1"/>
  </cols>
  <sheetData>
    <row r="1" ht="24.9" customHeight="1" spans="1:19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</row>
    <row r="2" ht="27.9" customHeight="1" spans="1:20">
      <c r="A2" s="142" t="s">
        <v>1</v>
      </c>
      <c r="B2" s="142"/>
      <c r="C2" s="143" t="s">
        <v>2</v>
      </c>
      <c r="D2" s="143"/>
      <c r="E2" s="143"/>
      <c r="F2" s="143"/>
      <c r="G2" s="143"/>
      <c r="H2" s="144" t="s">
        <v>3</v>
      </c>
      <c r="I2" s="144"/>
      <c r="J2" s="143" t="s">
        <v>4</v>
      </c>
      <c r="K2" s="143"/>
      <c r="L2" s="143"/>
      <c r="M2" s="143"/>
      <c r="N2" s="173" t="s">
        <v>5</v>
      </c>
      <c r="O2" s="173"/>
      <c r="P2" s="174">
        <v>11281</v>
      </c>
      <c r="Q2" s="178" t="s">
        <v>6</v>
      </c>
      <c r="R2" s="178"/>
      <c r="S2" s="196"/>
      <c r="T2" s="196"/>
    </row>
    <row r="3" ht="27.9" customHeight="1" spans="1:20">
      <c r="A3" s="142" t="s">
        <v>7</v>
      </c>
      <c r="B3" s="142"/>
      <c r="C3" s="145">
        <v>17098941</v>
      </c>
      <c r="D3" s="145"/>
      <c r="E3" s="145"/>
      <c r="F3" s="146" t="s">
        <v>8</v>
      </c>
      <c r="G3" s="147">
        <v>43594</v>
      </c>
      <c r="H3" s="142" t="s">
        <v>9</v>
      </c>
      <c r="I3" s="142"/>
      <c r="J3" s="175"/>
      <c r="K3" s="175"/>
      <c r="L3" s="175"/>
      <c r="M3" s="175"/>
      <c r="N3" s="142" t="s">
        <v>10</v>
      </c>
      <c r="O3" s="142"/>
      <c r="P3" s="175"/>
      <c r="Q3" s="197" t="s">
        <v>11</v>
      </c>
      <c r="R3" s="198"/>
      <c r="S3" s="199" t="s">
        <v>12</v>
      </c>
      <c r="T3" s="200"/>
    </row>
    <row r="4" ht="27.9" customHeight="1" spans="1:20">
      <c r="A4" s="142" t="s">
        <v>13</v>
      </c>
      <c r="B4" s="142"/>
      <c r="C4" s="148"/>
      <c r="D4" s="148"/>
      <c r="E4" s="148"/>
      <c r="F4" s="146" t="s">
        <v>14</v>
      </c>
      <c r="G4" s="149"/>
      <c r="H4" s="142" t="s">
        <v>15</v>
      </c>
      <c r="I4" s="142"/>
      <c r="J4" s="175"/>
      <c r="K4" s="175"/>
      <c r="L4" s="175"/>
      <c r="M4" s="175"/>
      <c r="N4" s="142" t="s">
        <v>16</v>
      </c>
      <c r="O4" s="142"/>
      <c r="P4" s="145" t="s">
        <v>17</v>
      </c>
      <c r="Q4" s="146" t="s">
        <v>18</v>
      </c>
      <c r="R4" s="145" t="s">
        <v>19</v>
      </c>
      <c r="S4" s="201" t="s">
        <v>20</v>
      </c>
      <c r="T4" s="202" t="s">
        <v>21</v>
      </c>
    </row>
    <row r="5" ht="27.9" customHeight="1" spans="1:20">
      <c r="A5" s="142" t="s">
        <v>22</v>
      </c>
      <c r="B5" s="150" t="s">
        <v>23</v>
      </c>
      <c r="C5" s="151"/>
      <c r="D5" s="151"/>
      <c r="E5" s="151"/>
      <c r="F5" s="152"/>
      <c r="G5" s="153" t="s">
        <v>24</v>
      </c>
      <c r="H5" s="150" t="s">
        <v>23</v>
      </c>
      <c r="I5" s="151"/>
      <c r="J5" s="152"/>
      <c r="K5" s="153" t="s">
        <v>25</v>
      </c>
      <c r="L5" s="150" t="s">
        <v>26</v>
      </c>
      <c r="M5" s="152"/>
      <c r="N5" s="150" t="s">
        <v>27</v>
      </c>
      <c r="O5" s="152"/>
      <c r="P5" s="176" t="s">
        <v>28</v>
      </c>
      <c r="Q5" s="203"/>
      <c r="R5" s="203"/>
      <c r="S5" s="201" t="s">
        <v>29</v>
      </c>
      <c r="T5" s="204" t="s">
        <v>30</v>
      </c>
    </row>
    <row r="6" ht="27.9" customHeight="1" spans="1:20">
      <c r="A6" s="142"/>
      <c r="B6" s="154" t="s">
        <v>31</v>
      </c>
      <c r="C6" s="155"/>
      <c r="D6" s="155"/>
      <c r="E6" s="155"/>
      <c r="F6" s="156"/>
      <c r="G6" s="142"/>
      <c r="H6" s="154" t="s">
        <v>32</v>
      </c>
      <c r="I6" s="155"/>
      <c r="J6" s="156"/>
      <c r="K6" s="142" t="s">
        <v>33</v>
      </c>
      <c r="L6" s="154" t="s">
        <v>34</v>
      </c>
      <c r="M6" s="156"/>
      <c r="N6" s="154" t="s">
        <v>35</v>
      </c>
      <c r="O6" s="156"/>
      <c r="P6" s="177" t="s">
        <v>36</v>
      </c>
      <c r="Q6" s="205"/>
      <c r="R6" s="205"/>
      <c r="S6" s="201"/>
      <c r="T6" s="204"/>
    </row>
    <row r="7" ht="27.9" customHeight="1" spans="1:20">
      <c r="A7" s="142"/>
      <c r="B7" s="157" t="s">
        <v>37</v>
      </c>
      <c r="C7" s="142" t="s">
        <v>38</v>
      </c>
      <c r="D7" s="142" t="s">
        <v>39</v>
      </c>
      <c r="E7" s="146" t="s">
        <v>40</v>
      </c>
      <c r="F7" s="146" t="s">
        <v>41</v>
      </c>
      <c r="G7" s="157" t="s">
        <v>42</v>
      </c>
      <c r="H7" s="142" t="s">
        <v>43</v>
      </c>
      <c r="I7" s="146" t="s">
        <v>44</v>
      </c>
      <c r="J7" s="146" t="s">
        <v>45</v>
      </c>
      <c r="K7" s="178" t="s">
        <v>44</v>
      </c>
      <c r="L7" s="146" t="s">
        <v>44</v>
      </c>
      <c r="M7" s="142" t="s">
        <v>45</v>
      </c>
      <c r="N7" s="142" t="s">
        <v>44</v>
      </c>
      <c r="O7" s="142" t="s">
        <v>45</v>
      </c>
      <c r="P7" s="146" t="s">
        <v>46</v>
      </c>
      <c r="Q7" s="146" t="s">
        <v>47</v>
      </c>
      <c r="R7" s="146" t="s">
        <v>48</v>
      </c>
      <c r="S7" s="201"/>
      <c r="T7" s="204"/>
    </row>
    <row r="8" ht="22" customHeight="1" spans="1:20">
      <c r="A8" s="25">
        <v>1</v>
      </c>
      <c r="B8" s="26">
        <v>43682</v>
      </c>
      <c r="C8" s="27">
        <v>2564841.15</v>
      </c>
      <c r="D8" s="27"/>
      <c r="E8" s="28" t="s">
        <v>49</v>
      </c>
      <c r="F8" s="29" t="s">
        <v>50</v>
      </c>
      <c r="G8" s="27"/>
      <c r="H8" s="30">
        <v>0.02</v>
      </c>
      <c r="I8" s="27">
        <f>C8*H8</f>
        <v>51296.823</v>
      </c>
      <c r="J8" s="28" t="s">
        <v>51</v>
      </c>
      <c r="K8" s="76">
        <f>47062+1412</f>
        <v>48474</v>
      </c>
      <c r="L8" s="27">
        <f>1500*2</f>
        <v>3000</v>
      </c>
      <c r="M8" s="12" t="s">
        <v>52</v>
      </c>
      <c r="N8" s="27"/>
      <c r="O8" s="12"/>
      <c r="P8" s="179"/>
      <c r="Q8" s="13"/>
      <c r="R8" s="111"/>
      <c r="S8" s="111"/>
      <c r="T8" s="76"/>
    </row>
    <row r="9" ht="22" customHeight="1" spans="1:20">
      <c r="A9" s="31"/>
      <c r="B9" s="32">
        <v>43683</v>
      </c>
      <c r="C9" s="158"/>
      <c r="D9" s="34"/>
      <c r="E9" s="28" t="s">
        <v>53</v>
      </c>
      <c r="F9" s="235" t="s">
        <v>54</v>
      </c>
      <c r="G9" s="27"/>
      <c r="H9" s="30"/>
      <c r="I9" s="27"/>
      <c r="J9" s="78"/>
      <c r="K9" s="79"/>
      <c r="L9" s="38"/>
      <c r="M9" s="12"/>
      <c r="N9" s="38"/>
      <c r="O9" s="12"/>
      <c r="P9" s="80" t="s">
        <v>55</v>
      </c>
      <c r="Q9" s="15">
        <v>700000</v>
      </c>
      <c r="R9" s="27">
        <v>700000</v>
      </c>
      <c r="S9" s="27">
        <v>700000</v>
      </c>
      <c r="T9" s="76"/>
    </row>
    <row r="10" ht="22" customHeight="1" spans="1:20">
      <c r="A10" s="35"/>
      <c r="B10" s="32">
        <v>43683</v>
      </c>
      <c r="C10" s="158"/>
      <c r="D10" s="34"/>
      <c r="E10" s="28" t="s">
        <v>56</v>
      </c>
      <c r="F10" s="235" t="s">
        <v>57</v>
      </c>
      <c r="G10" s="27"/>
      <c r="H10" s="30"/>
      <c r="I10" s="27"/>
      <c r="J10" s="78"/>
      <c r="K10" s="81"/>
      <c r="L10" s="27"/>
      <c r="M10" s="12"/>
      <c r="N10" s="82"/>
      <c r="O10" s="12"/>
      <c r="P10" s="80" t="s">
        <v>58</v>
      </c>
      <c r="Q10" s="15">
        <v>1717552</v>
      </c>
      <c r="R10" s="27">
        <v>1190000</v>
      </c>
      <c r="S10" s="27">
        <v>1190000</v>
      </c>
      <c r="T10" s="112"/>
    </row>
    <row r="11" ht="22" customHeight="1" spans="1:20">
      <c r="A11" s="36">
        <v>2</v>
      </c>
      <c r="B11" s="32">
        <v>43717</v>
      </c>
      <c r="C11" s="158"/>
      <c r="D11" s="34"/>
      <c r="E11" s="37" t="s">
        <v>53</v>
      </c>
      <c r="F11" s="235" t="s">
        <v>54</v>
      </c>
      <c r="G11" s="38"/>
      <c r="H11" s="39"/>
      <c r="I11" s="27"/>
      <c r="J11" s="27"/>
      <c r="K11" s="27"/>
      <c r="L11" s="27"/>
      <c r="M11" s="12"/>
      <c r="N11" s="27"/>
      <c r="O11" s="12"/>
      <c r="P11" s="179" t="s">
        <v>55</v>
      </c>
      <c r="Q11" s="15">
        <v>551100</v>
      </c>
      <c r="R11" s="113">
        <v>551100</v>
      </c>
      <c r="S11" s="114">
        <v>551100</v>
      </c>
      <c r="T11" s="112"/>
    </row>
    <row r="12" s="138" customFormat="1" ht="22" customHeight="1" spans="1:16384">
      <c r="A12" s="25">
        <v>3</v>
      </c>
      <c r="B12" s="32">
        <v>43850</v>
      </c>
      <c r="C12" s="159">
        <v>3665176</v>
      </c>
      <c r="D12" s="34"/>
      <c r="E12" s="28" t="s">
        <v>49</v>
      </c>
      <c r="F12" s="29" t="s">
        <v>50</v>
      </c>
      <c r="G12" s="38"/>
      <c r="H12" s="41">
        <v>0.02</v>
      </c>
      <c r="I12" s="27">
        <f>C3*H12-I8</f>
        <v>290681.997</v>
      </c>
      <c r="J12" s="27" t="s">
        <v>59</v>
      </c>
      <c r="K12" s="27">
        <f>91630+2522</f>
        <v>94152</v>
      </c>
      <c r="L12" s="27">
        <f>1500*6</f>
        <v>9000</v>
      </c>
      <c r="M12" s="12" t="s">
        <v>60</v>
      </c>
      <c r="N12" s="27">
        <v>931817</v>
      </c>
      <c r="O12" s="12" t="s">
        <v>61</v>
      </c>
      <c r="P12" s="179"/>
      <c r="Q12" s="12"/>
      <c r="R12" s="80"/>
      <c r="S12" s="115"/>
      <c r="T12" s="112"/>
      <c r="XEO12" s="7"/>
      <c r="XEP12" s="7"/>
      <c r="XEQ12" s="7"/>
      <c r="XER12" s="7"/>
      <c r="XES12" s="7"/>
      <c r="XET12" s="7"/>
      <c r="XEU12" s="7"/>
      <c r="XEV12" s="7"/>
      <c r="XEW12" s="7"/>
      <c r="XEX12" s="7"/>
      <c r="XEY12" s="7"/>
      <c r="XEZ12" s="7"/>
      <c r="XFA12" s="7"/>
      <c r="XFB12" s="7"/>
      <c r="XFC12" s="7"/>
      <c r="XFD12" s="7"/>
    </row>
    <row r="13" s="7" customFormat="1" ht="22" customHeight="1" spans="1:20">
      <c r="A13" s="31"/>
      <c r="B13" s="32">
        <v>43850</v>
      </c>
      <c r="C13" s="159">
        <v>916294</v>
      </c>
      <c r="D13" s="34"/>
      <c r="E13" s="28" t="s">
        <v>62</v>
      </c>
      <c r="F13" s="29" t="s">
        <v>63</v>
      </c>
      <c r="G13" s="38"/>
      <c r="H13" s="30"/>
      <c r="I13" s="27"/>
      <c r="J13" s="27"/>
      <c r="K13" s="27"/>
      <c r="L13" s="27"/>
      <c r="M13" s="12"/>
      <c r="N13" s="82"/>
      <c r="O13" s="12"/>
      <c r="P13" s="179"/>
      <c r="Q13" s="80"/>
      <c r="R13" s="80"/>
      <c r="S13" s="115"/>
      <c r="T13" s="112"/>
    </row>
    <row r="14" s="7" customFormat="1" ht="22" customHeight="1" spans="1:20">
      <c r="A14" s="31"/>
      <c r="B14" s="32">
        <v>43850</v>
      </c>
      <c r="C14" s="159"/>
      <c r="D14" s="34"/>
      <c r="E14" s="28" t="s">
        <v>64</v>
      </c>
      <c r="F14" s="29" t="s">
        <v>65</v>
      </c>
      <c r="G14" s="38"/>
      <c r="H14" s="30"/>
      <c r="I14" s="27"/>
      <c r="J14" s="27"/>
      <c r="K14" s="82"/>
      <c r="L14" s="27">
        <v>50</v>
      </c>
      <c r="M14" s="12" t="s">
        <v>66</v>
      </c>
      <c r="N14" s="82"/>
      <c r="O14" s="12"/>
      <c r="P14" s="179" t="s">
        <v>67</v>
      </c>
      <c r="Q14" s="15">
        <v>85000</v>
      </c>
      <c r="R14" s="15">
        <v>85000</v>
      </c>
      <c r="S14" s="115">
        <v>85000</v>
      </c>
      <c r="T14" s="116"/>
    </row>
    <row r="15" s="7" customFormat="1" ht="22" customHeight="1" spans="1:20">
      <c r="A15" s="35"/>
      <c r="B15" s="42">
        <v>43850</v>
      </c>
      <c r="C15" s="159"/>
      <c r="D15" s="43"/>
      <c r="E15" s="28" t="s">
        <v>56</v>
      </c>
      <c r="F15" s="236" t="s">
        <v>57</v>
      </c>
      <c r="G15" s="44"/>
      <c r="H15" s="45"/>
      <c r="I15" s="83"/>
      <c r="J15" s="83"/>
      <c r="K15" s="83"/>
      <c r="L15" s="83">
        <v>100</v>
      </c>
      <c r="M15" s="84" t="s">
        <v>66</v>
      </c>
      <c r="N15" s="83"/>
      <c r="O15" s="84"/>
      <c r="P15" s="180" t="s">
        <v>68</v>
      </c>
      <c r="Q15" s="84"/>
      <c r="R15" s="80"/>
      <c r="S15" s="206">
        <v>527552</v>
      </c>
      <c r="T15" s="116"/>
    </row>
    <row r="16" s="7" customFormat="1" ht="22" customHeight="1" spans="1:20">
      <c r="A16" s="31">
        <v>4</v>
      </c>
      <c r="B16" s="42">
        <v>43851</v>
      </c>
      <c r="C16" s="159"/>
      <c r="D16" s="43"/>
      <c r="E16" s="46" t="s">
        <v>53</v>
      </c>
      <c r="F16" s="47" t="s">
        <v>69</v>
      </c>
      <c r="G16" s="44"/>
      <c r="H16" s="45"/>
      <c r="I16" s="83"/>
      <c r="J16" s="83"/>
      <c r="K16" s="83"/>
      <c r="L16" s="83">
        <v>100</v>
      </c>
      <c r="M16" s="84" t="s">
        <v>66</v>
      </c>
      <c r="N16" s="83"/>
      <c r="O16" s="84"/>
      <c r="P16" s="180" t="s">
        <v>70</v>
      </c>
      <c r="Q16" s="84"/>
      <c r="R16" s="80"/>
      <c r="S16" s="206">
        <v>438000</v>
      </c>
      <c r="T16" s="116"/>
    </row>
    <row r="17" s="7" customFormat="1" ht="22" customHeight="1" spans="1:20">
      <c r="A17" s="31"/>
      <c r="B17" s="42">
        <v>43851</v>
      </c>
      <c r="C17" s="159"/>
      <c r="D17" s="43"/>
      <c r="E17" s="46" t="s">
        <v>53</v>
      </c>
      <c r="F17" s="237" t="s">
        <v>54</v>
      </c>
      <c r="G17" s="44"/>
      <c r="H17" s="45"/>
      <c r="I17" s="83"/>
      <c r="J17" s="83"/>
      <c r="K17" s="83"/>
      <c r="L17" s="83">
        <v>100</v>
      </c>
      <c r="M17" s="84" t="s">
        <v>66</v>
      </c>
      <c r="N17" s="83"/>
      <c r="O17" s="84"/>
      <c r="P17" s="180" t="s">
        <v>71</v>
      </c>
      <c r="Q17" s="84"/>
      <c r="R17" s="80"/>
      <c r="S17" s="206">
        <v>328000</v>
      </c>
      <c r="T17" s="116"/>
    </row>
    <row r="18" ht="22" customHeight="1" spans="1:20">
      <c r="A18" s="31"/>
      <c r="B18" s="42">
        <v>43851</v>
      </c>
      <c r="C18" s="158"/>
      <c r="D18" s="43"/>
      <c r="E18" s="28" t="s">
        <v>62</v>
      </c>
      <c r="F18" s="29" t="s">
        <v>63</v>
      </c>
      <c r="G18" s="44"/>
      <c r="H18" s="45"/>
      <c r="I18" s="83"/>
      <c r="J18" s="83"/>
      <c r="K18" s="83"/>
      <c r="L18" s="83">
        <v>100</v>
      </c>
      <c r="M18" s="84" t="s">
        <v>66</v>
      </c>
      <c r="N18" s="83"/>
      <c r="O18" s="84"/>
      <c r="P18" s="180" t="s">
        <v>72</v>
      </c>
      <c r="Q18" s="84"/>
      <c r="R18" s="80"/>
      <c r="S18" s="207">
        <v>916294</v>
      </c>
      <c r="T18" s="116"/>
    </row>
    <row r="19" ht="22" customHeight="1" spans="1:20">
      <c r="A19" s="35"/>
      <c r="B19" s="42">
        <v>43851</v>
      </c>
      <c r="C19" s="158"/>
      <c r="D19" s="43"/>
      <c r="E19" s="46" t="s">
        <v>73</v>
      </c>
      <c r="F19" s="47" t="s">
        <v>74</v>
      </c>
      <c r="G19" s="44"/>
      <c r="H19" s="45"/>
      <c r="I19" s="83"/>
      <c r="J19" s="83"/>
      <c r="K19" s="83"/>
      <c r="L19" s="83">
        <v>100</v>
      </c>
      <c r="M19" s="84" t="s">
        <v>66</v>
      </c>
      <c r="N19" s="83"/>
      <c r="O19" s="84"/>
      <c r="P19" s="180" t="s">
        <v>75</v>
      </c>
      <c r="Q19" s="84"/>
      <c r="R19" s="80"/>
      <c r="S19" s="207">
        <v>980000</v>
      </c>
      <c r="T19" s="116"/>
    </row>
    <row r="20" ht="22" customHeight="1" spans="1:20">
      <c r="A20" s="35">
        <v>5</v>
      </c>
      <c r="B20" s="42">
        <v>43900</v>
      </c>
      <c r="C20" s="158"/>
      <c r="D20" s="43"/>
      <c r="E20" s="46" t="s">
        <v>73</v>
      </c>
      <c r="F20" s="47" t="s">
        <v>74</v>
      </c>
      <c r="G20" s="44"/>
      <c r="H20" s="45"/>
      <c r="I20" s="83"/>
      <c r="J20" s="83"/>
      <c r="K20" s="83"/>
      <c r="L20" s="83">
        <v>100</v>
      </c>
      <c r="M20" s="84" t="s">
        <v>66</v>
      </c>
      <c r="N20" s="83">
        <v>-909920</v>
      </c>
      <c r="O20" s="84" t="s">
        <v>76</v>
      </c>
      <c r="P20" s="180" t="s">
        <v>75</v>
      </c>
      <c r="Q20" s="84"/>
      <c r="R20" s="80"/>
      <c r="S20" s="207">
        <v>823772</v>
      </c>
      <c r="T20" s="116"/>
    </row>
    <row r="21" s="138" customFormat="1" ht="22" customHeight="1" spans="1:16384">
      <c r="A21" s="31">
        <v>6</v>
      </c>
      <c r="B21" s="48">
        <v>43971</v>
      </c>
      <c r="C21" s="159">
        <v>1209016.46</v>
      </c>
      <c r="D21" s="34"/>
      <c r="E21" s="28" t="s">
        <v>49</v>
      </c>
      <c r="F21" s="29" t="s">
        <v>50</v>
      </c>
      <c r="G21" s="49"/>
      <c r="H21" s="39"/>
      <c r="I21" s="86" t="s">
        <v>86</v>
      </c>
      <c r="J21" s="27"/>
      <c r="K21" s="27">
        <v>22849.3</v>
      </c>
      <c r="L21" s="181">
        <v>9000</v>
      </c>
      <c r="M21" s="182" t="s">
        <v>87</v>
      </c>
      <c r="N21" s="27">
        <v>156769.95</v>
      </c>
      <c r="O21" s="12" t="s">
        <v>61</v>
      </c>
      <c r="P21" s="182"/>
      <c r="Q21" s="12"/>
      <c r="R21" s="80"/>
      <c r="S21" s="208"/>
      <c r="T21" s="116"/>
      <c r="XEO21" s="7"/>
      <c r="XEP21" s="7"/>
      <c r="XEQ21" s="7"/>
      <c r="XER21" s="7"/>
      <c r="XES21" s="7"/>
      <c r="XET21" s="7"/>
      <c r="XEU21" s="7"/>
      <c r="XEV21" s="7"/>
      <c r="XEW21" s="7"/>
      <c r="XEX21" s="7"/>
      <c r="XEY21" s="7"/>
      <c r="XEZ21" s="7"/>
      <c r="XFA21" s="7"/>
      <c r="XFB21" s="7"/>
      <c r="XFC21" s="7"/>
      <c r="XFD21" s="7"/>
    </row>
    <row r="22" s="138" customFormat="1" ht="22" customHeight="1" spans="1:16384">
      <c r="A22" s="35"/>
      <c r="B22" s="50"/>
      <c r="C22" s="159"/>
      <c r="D22" s="34"/>
      <c r="E22" s="28" t="s">
        <v>88</v>
      </c>
      <c r="F22" s="29" t="s">
        <v>89</v>
      </c>
      <c r="G22" s="49"/>
      <c r="H22" s="39"/>
      <c r="I22" s="27"/>
      <c r="J22" s="27"/>
      <c r="K22" s="27"/>
      <c r="L22" s="27">
        <v>100</v>
      </c>
      <c r="M22" s="12" t="s">
        <v>66</v>
      </c>
      <c r="N22" s="27"/>
      <c r="O22" s="12"/>
      <c r="P22" s="179" t="s">
        <v>75</v>
      </c>
      <c r="Q22" s="12"/>
      <c r="R22" s="80"/>
      <c r="S22" s="208">
        <v>901394</v>
      </c>
      <c r="T22" s="116"/>
      <c r="XEO22" s="7"/>
      <c r="XEP22" s="7"/>
      <c r="XEQ22" s="7"/>
      <c r="XER22" s="7"/>
      <c r="XES22" s="7"/>
      <c r="XET22" s="7"/>
      <c r="XEU22" s="7"/>
      <c r="XEV22" s="7"/>
      <c r="XEW22" s="7"/>
      <c r="XEX22" s="7"/>
      <c r="XEY22" s="7"/>
      <c r="XEZ22" s="7"/>
      <c r="XFA22" s="7"/>
      <c r="XFB22" s="7"/>
      <c r="XFC22" s="7"/>
      <c r="XFD22" s="7"/>
    </row>
    <row r="23" s="138" customFormat="1" ht="22" customHeight="1" spans="1:16384">
      <c r="A23" s="31">
        <v>6.1</v>
      </c>
      <c r="B23" s="48">
        <v>43984</v>
      </c>
      <c r="C23" s="159"/>
      <c r="D23" s="34"/>
      <c r="E23" s="160" t="s">
        <v>91</v>
      </c>
      <c r="F23" s="160" t="s">
        <v>92</v>
      </c>
      <c r="G23" s="44"/>
      <c r="H23" s="45"/>
      <c r="I23" s="83"/>
      <c r="J23" s="83"/>
      <c r="K23" s="83">
        <v>22048</v>
      </c>
      <c r="L23" s="27">
        <v>50</v>
      </c>
      <c r="M23" s="12" t="s">
        <v>66</v>
      </c>
      <c r="N23" s="27">
        <v>-178666.95</v>
      </c>
      <c r="O23" s="84" t="s">
        <v>76</v>
      </c>
      <c r="P23" s="181" t="s">
        <v>93</v>
      </c>
      <c r="Q23" s="84"/>
      <c r="R23" s="80"/>
      <c r="S23" s="206">
        <v>49580</v>
      </c>
      <c r="T23" s="116"/>
      <c r="XEO23" s="7"/>
      <c r="XEP23" s="7"/>
      <c r="XEQ23" s="7"/>
      <c r="XER23" s="7"/>
      <c r="XES23" s="7"/>
      <c r="XET23" s="7"/>
      <c r="XEU23" s="7"/>
      <c r="XEV23" s="7"/>
      <c r="XEW23" s="7"/>
      <c r="XEX23" s="7"/>
      <c r="XEY23" s="7"/>
      <c r="XEZ23" s="7"/>
      <c r="XFA23" s="7"/>
      <c r="XFB23" s="7"/>
      <c r="XFC23" s="7"/>
      <c r="XFD23" s="7"/>
    </row>
    <row r="24" s="138" customFormat="1" ht="29" customHeight="1" spans="1:16384">
      <c r="A24" s="31"/>
      <c r="B24" s="48"/>
      <c r="C24" s="159"/>
      <c r="D24" s="34"/>
      <c r="E24" s="160" t="s">
        <v>94</v>
      </c>
      <c r="F24" s="160" t="s">
        <v>95</v>
      </c>
      <c r="G24" s="49"/>
      <c r="H24" s="39"/>
      <c r="I24" s="27"/>
      <c r="J24" s="27"/>
      <c r="K24" s="27"/>
      <c r="L24" s="27">
        <v>50</v>
      </c>
      <c r="M24" s="12" t="s">
        <v>66</v>
      </c>
      <c r="N24" s="183"/>
      <c r="O24" s="12"/>
      <c r="P24" s="184" t="s">
        <v>96</v>
      </c>
      <c r="Q24" s="80"/>
      <c r="R24" s="80"/>
      <c r="S24" s="209">
        <v>49580</v>
      </c>
      <c r="T24" s="116"/>
      <c r="XEO24" s="7"/>
      <c r="XEP24" s="7"/>
      <c r="XEQ24" s="7"/>
      <c r="XER24" s="7"/>
      <c r="XES24" s="7"/>
      <c r="XET24" s="7"/>
      <c r="XEU24" s="7"/>
      <c r="XEV24" s="7"/>
      <c r="XEW24" s="7"/>
      <c r="XEX24" s="7"/>
      <c r="XEY24" s="7"/>
      <c r="XEZ24" s="7"/>
      <c r="XFA24" s="7"/>
      <c r="XFB24" s="7"/>
      <c r="XFC24" s="7"/>
      <c r="XFD24" s="7"/>
    </row>
    <row r="25" s="138" customFormat="1" ht="22" customHeight="1" spans="1:16384">
      <c r="A25" s="31"/>
      <c r="B25" s="48"/>
      <c r="C25" s="159"/>
      <c r="D25" s="34"/>
      <c r="E25" s="160" t="s">
        <v>97</v>
      </c>
      <c r="F25" s="160" t="s">
        <v>98</v>
      </c>
      <c r="G25" s="49"/>
      <c r="H25" s="39"/>
      <c r="I25" s="27"/>
      <c r="J25" s="27"/>
      <c r="K25" s="27"/>
      <c r="L25" s="27">
        <v>50</v>
      </c>
      <c r="M25" s="12" t="s">
        <v>66</v>
      </c>
      <c r="N25" s="183"/>
      <c r="O25" s="12"/>
      <c r="P25" s="184" t="s">
        <v>99</v>
      </c>
      <c r="Q25" s="80"/>
      <c r="R25" s="80"/>
      <c r="S25" s="209">
        <v>49580</v>
      </c>
      <c r="T25" s="116"/>
      <c r="XEO25" s="7"/>
      <c r="XEP25" s="7"/>
      <c r="XEQ25" s="7"/>
      <c r="XER25" s="7"/>
      <c r="XES25" s="7"/>
      <c r="XET25" s="7"/>
      <c r="XEU25" s="7"/>
      <c r="XEV25" s="7"/>
      <c r="XEW25" s="7"/>
      <c r="XEX25" s="7"/>
      <c r="XEY25" s="7"/>
      <c r="XEZ25" s="7"/>
      <c r="XFA25" s="7"/>
      <c r="XFB25" s="7"/>
      <c r="XFC25" s="7"/>
      <c r="XFD25" s="7"/>
    </row>
    <row r="26" s="138" customFormat="1" ht="22" customHeight="1" spans="1:16384">
      <c r="A26" s="35"/>
      <c r="B26" s="50"/>
      <c r="C26" s="159"/>
      <c r="D26" s="34"/>
      <c r="E26" s="160" t="s">
        <v>100</v>
      </c>
      <c r="F26" s="160" t="s">
        <v>101</v>
      </c>
      <c r="G26" s="49"/>
      <c r="H26" s="39"/>
      <c r="I26" s="27"/>
      <c r="J26" s="27"/>
      <c r="K26" s="27"/>
      <c r="L26" s="27">
        <v>50</v>
      </c>
      <c r="M26" s="12" t="s">
        <v>66</v>
      </c>
      <c r="N26" s="183"/>
      <c r="O26" s="12"/>
      <c r="P26" s="184" t="s">
        <v>102</v>
      </c>
      <c r="Q26" s="80"/>
      <c r="R26" s="80"/>
      <c r="S26" s="209">
        <v>49580</v>
      </c>
      <c r="T26" s="116"/>
      <c r="XEO26" s="7"/>
      <c r="XEP26" s="7"/>
      <c r="XEQ26" s="7"/>
      <c r="XER26" s="7"/>
      <c r="XES26" s="7"/>
      <c r="XET26" s="7"/>
      <c r="XEU26" s="7"/>
      <c r="XEV26" s="7"/>
      <c r="XEW26" s="7"/>
      <c r="XEX26" s="7"/>
      <c r="XEY26" s="7"/>
      <c r="XEZ26" s="7"/>
      <c r="XFA26" s="7"/>
      <c r="XFB26" s="7"/>
      <c r="XFC26" s="7"/>
      <c r="XFD26" s="7"/>
    </row>
    <row r="27" s="138" customFormat="1" ht="22" customHeight="1" spans="1:16384">
      <c r="A27" s="31">
        <v>6.2</v>
      </c>
      <c r="B27" s="48">
        <v>44013</v>
      </c>
      <c r="C27" s="159"/>
      <c r="D27" s="34"/>
      <c r="E27" s="160" t="s">
        <v>91</v>
      </c>
      <c r="F27" s="160" t="s">
        <v>92</v>
      </c>
      <c r="G27" s="49"/>
      <c r="H27" s="39"/>
      <c r="I27" s="27"/>
      <c r="J27" s="27"/>
      <c r="K27" s="27"/>
      <c r="L27" s="27">
        <v>50</v>
      </c>
      <c r="M27" s="12" t="s">
        <v>66</v>
      </c>
      <c r="N27" s="183"/>
      <c r="O27" s="12"/>
      <c r="P27" s="181" t="s">
        <v>93</v>
      </c>
      <c r="Q27" s="80"/>
      <c r="R27" s="80"/>
      <c r="S27" s="209">
        <v>49910</v>
      </c>
      <c r="T27" s="116"/>
      <c r="XEO27" s="7"/>
      <c r="XEP27" s="7"/>
      <c r="XEQ27" s="7"/>
      <c r="XER27" s="7"/>
      <c r="XES27" s="7"/>
      <c r="XET27" s="7"/>
      <c r="XEU27" s="7"/>
      <c r="XEV27" s="7"/>
      <c r="XEW27" s="7"/>
      <c r="XEX27" s="7"/>
      <c r="XEY27" s="7"/>
      <c r="XEZ27" s="7"/>
      <c r="XFA27" s="7"/>
      <c r="XFB27" s="7"/>
      <c r="XFC27" s="7"/>
      <c r="XFD27" s="7"/>
    </row>
    <row r="28" s="138" customFormat="1" ht="22" customHeight="1" spans="1:16384">
      <c r="A28" s="35"/>
      <c r="B28" s="50"/>
      <c r="C28" s="159"/>
      <c r="D28" s="34"/>
      <c r="E28" s="160" t="s">
        <v>100</v>
      </c>
      <c r="F28" s="160" t="s">
        <v>101</v>
      </c>
      <c r="G28" s="49"/>
      <c r="H28" s="39"/>
      <c r="I28" s="27"/>
      <c r="J28" s="27"/>
      <c r="K28" s="27"/>
      <c r="L28" s="27">
        <v>50</v>
      </c>
      <c r="M28" s="12" t="s">
        <v>66</v>
      </c>
      <c r="N28" s="183"/>
      <c r="O28" s="12"/>
      <c r="P28" s="184" t="s">
        <v>102</v>
      </c>
      <c r="Q28" s="80"/>
      <c r="R28" s="80"/>
      <c r="S28" s="209">
        <v>49910</v>
      </c>
      <c r="T28" s="116"/>
      <c r="XEO28" s="7"/>
      <c r="XEP28" s="7"/>
      <c r="XEQ28" s="7"/>
      <c r="XER28" s="7"/>
      <c r="XES28" s="7"/>
      <c r="XET28" s="7"/>
      <c r="XEU28" s="7"/>
      <c r="XEV28" s="7"/>
      <c r="XEW28" s="7"/>
      <c r="XEX28" s="7"/>
      <c r="XEY28" s="7"/>
      <c r="XEZ28" s="7"/>
      <c r="XFA28" s="7"/>
      <c r="XFB28" s="7"/>
      <c r="XFC28" s="7"/>
      <c r="XFD28" s="7"/>
    </row>
    <row r="29" s="138" customFormat="1" ht="22" customHeight="1" spans="1:16384">
      <c r="A29" s="35">
        <v>6.3</v>
      </c>
      <c r="B29" s="50">
        <v>44049</v>
      </c>
      <c r="C29" s="159"/>
      <c r="D29" s="34"/>
      <c r="E29" s="160" t="s">
        <v>97</v>
      </c>
      <c r="F29" s="160" t="s">
        <v>98</v>
      </c>
      <c r="G29" s="49"/>
      <c r="H29" s="39"/>
      <c r="I29" s="27"/>
      <c r="J29" s="27"/>
      <c r="K29" s="27"/>
      <c r="L29" s="27">
        <v>50</v>
      </c>
      <c r="M29" s="12" t="s">
        <v>66</v>
      </c>
      <c r="N29" s="183"/>
      <c r="O29" s="12"/>
      <c r="P29" s="184" t="s">
        <v>99</v>
      </c>
      <c r="Q29" s="80"/>
      <c r="R29" s="80"/>
      <c r="S29" s="209">
        <v>49910</v>
      </c>
      <c r="T29" s="116"/>
      <c r="XEO29" s="7"/>
      <c r="XEP29" s="7"/>
      <c r="XEQ29" s="7"/>
      <c r="XER29" s="7"/>
      <c r="XES29" s="7"/>
      <c r="XET29" s="7"/>
      <c r="XEU29" s="7"/>
      <c r="XEV29" s="7"/>
      <c r="XEW29" s="7"/>
      <c r="XEX29" s="7"/>
      <c r="XEY29" s="7"/>
      <c r="XEZ29" s="7"/>
      <c r="XFA29" s="7"/>
      <c r="XFB29" s="7"/>
      <c r="XFC29" s="7"/>
      <c r="XFD29" s="7"/>
    </row>
    <row r="30" s="138" customFormat="1" ht="22" customHeight="1" spans="1:16384">
      <c r="A30" s="31">
        <v>7</v>
      </c>
      <c r="B30" s="48">
        <v>44119</v>
      </c>
      <c r="C30" s="159">
        <v>1453855.14</v>
      </c>
      <c r="D30" s="34"/>
      <c r="E30" s="160" t="s">
        <v>103</v>
      </c>
      <c r="F30" s="241" t="s">
        <v>104</v>
      </c>
      <c r="G30" s="49"/>
      <c r="H30" s="39"/>
      <c r="I30" s="27" t="s">
        <v>86</v>
      </c>
      <c r="J30" s="27"/>
      <c r="K30" s="27">
        <v>37346</v>
      </c>
      <c r="L30" s="27">
        <v>7500</v>
      </c>
      <c r="M30" s="12" t="s">
        <v>105</v>
      </c>
      <c r="N30" s="183"/>
      <c r="O30" s="12"/>
      <c r="P30" s="184"/>
      <c r="Q30" s="80"/>
      <c r="R30" s="80"/>
      <c r="S30" s="209"/>
      <c r="T30" s="116"/>
      <c r="XEO30" s="7"/>
      <c r="XEP30" s="7"/>
      <c r="XEQ30" s="7"/>
      <c r="XER30" s="7"/>
      <c r="XES30" s="7"/>
      <c r="XET30" s="7"/>
      <c r="XEU30" s="7"/>
      <c r="XEV30" s="7"/>
      <c r="XEW30" s="7"/>
      <c r="XEX30" s="7"/>
      <c r="XEY30" s="7"/>
      <c r="XEZ30" s="7"/>
      <c r="XFA30" s="7"/>
      <c r="XFB30" s="7"/>
      <c r="XFC30" s="7"/>
      <c r="XFD30" s="7"/>
    </row>
    <row r="31" s="138" customFormat="1" ht="22" customHeight="1" spans="1:16384">
      <c r="A31" s="31"/>
      <c r="B31" s="48"/>
      <c r="C31" s="159"/>
      <c r="D31" s="34"/>
      <c r="E31" s="160" t="s">
        <v>91</v>
      </c>
      <c r="F31" s="160" t="s">
        <v>92</v>
      </c>
      <c r="G31" s="44"/>
      <c r="H31" s="45"/>
      <c r="I31" s="83"/>
      <c r="J31" s="83"/>
      <c r="K31" s="83"/>
      <c r="L31" s="27">
        <v>100</v>
      </c>
      <c r="M31" s="12" t="s">
        <v>66</v>
      </c>
      <c r="N31" s="27"/>
      <c r="O31" s="84"/>
      <c r="P31" s="181" t="s">
        <v>93</v>
      </c>
      <c r="Q31" s="80"/>
      <c r="R31" s="80"/>
      <c r="S31" s="209">
        <v>149730</v>
      </c>
      <c r="T31" s="116"/>
      <c r="XEO31" s="7"/>
      <c r="XEP31" s="7"/>
      <c r="XEQ31" s="7"/>
      <c r="XER31" s="7"/>
      <c r="XES31" s="7"/>
      <c r="XET31" s="7"/>
      <c r="XEU31" s="7"/>
      <c r="XEV31" s="7"/>
      <c r="XEW31" s="7"/>
      <c r="XEX31" s="7"/>
      <c r="XEY31" s="7"/>
      <c r="XEZ31" s="7"/>
      <c r="XFA31" s="7"/>
      <c r="XFB31" s="7"/>
      <c r="XFC31" s="7"/>
      <c r="XFD31" s="7"/>
    </row>
    <row r="32" s="138" customFormat="1" ht="22" customHeight="1" spans="1:16384">
      <c r="A32" s="31"/>
      <c r="B32" s="48"/>
      <c r="C32" s="159"/>
      <c r="D32" s="34"/>
      <c r="E32" s="160" t="s">
        <v>94</v>
      </c>
      <c r="F32" s="160" t="s">
        <v>95</v>
      </c>
      <c r="G32" s="49"/>
      <c r="H32" s="39"/>
      <c r="I32" s="27"/>
      <c r="J32" s="27"/>
      <c r="K32" s="27"/>
      <c r="L32" s="27">
        <v>100</v>
      </c>
      <c r="M32" s="12" t="s">
        <v>66</v>
      </c>
      <c r="N32" s="183"/>
      <c r="O32" s="12"/>
      <c r="P32" s="184" t="s">
        <v>96</v>
      </c>
      <c r="Q32" s="80"/>
      <c r="R32" s="80"/>
      <c r="S32" s="209">
        <v>199640</v>
      </c>
      <c r="T32" s="116"/>
      <c r="XEO32" s="7"/>
      <c r="XEP32" s="7"/>
      <c r="XEQ32" s="7"/>
      <c r="XER32" s="7"/>
      <c r="XES32" s="7"/>
      <c r="XET32" s="7"/>
      <c r="XEU32" s="7"/>
      <c r="XEV32" s="7"/>
      <c r="XEW32" s="7"/>
      <c r="XEX32" s="7"/>
      <c r="XEY32" s="7"/>
      <c r="XEZ32" s="7"/>
      <c r="XFA32" s="7"/>
      <c r="XFB32" s="7"/>
      <c r="XFC32" s="7"/>
      <c r="XFD32" s="7"/>
    </row>
    <row r="33" s="138" customFormat="1" ht="22" customHeight="1" spans="1:16384">
      <c r="A33" s="31"/>
      <c r="B33" s="48"/>
      <c r="C33" s="159"/>
      <c r="D33" s="34"/>
      <c r="E33" s="160" t="s">
        <v>97</v>
      </c>
      <c r="F33" s="160" t="s">
        <v>98</v>
      </c>
      <c r="G33" s="49"/>
      <c r="H33" s="39"/>
      <c r="I33" s="27"/>
      <c r="J33" s="27"/>
      <c r="K33" s="27"/>
      <c r="L33" s="27">
        <v>100</v>
      </c>
      <c r="M33" s="12" t="s">
        <v>66</v>
      </c>
      <c r="N33" s="183"/>
      <c r="O33" s="12"/>
      <c r="P33" s="184" t="s">
        <v>99</v>
      </c>
      <c r="Q33" s="80"/>
      <c r="R33" s="80"/>
      <c r="S33" s="209">
        <v>149730</v>
      </c>
      <c r="T33" s="116"/>
      <c r="XEO33" s="7"/>
      <c r="XEP33" s="7"/>
      <c r="XEQ33" s="7"/>
      <c r="XER33" s="7"/>
      <c r="XES33" s="7"/>
      <c r="XET33" s="7"/>
      <c r="XEU33" s="7"/>
      <c r="XEV33" s="7"/>
      <c r="XEW33" s="7"/>
      <c r="XEX33" s="7"/>
      <c r="XEY33" s="7"/>
      <c r="XEZ33" s="7"/>
      <c r="XFA33" s="7"/>
      <c r="XFB33" s="7"/>
      <c r="XFC33" s="7"/>
      <c r="XFD33" s="7"/>
    </row>
    <row r="34" s="138" customFormat="1" ht="27" customHeight="1" spans="1:16384">
      <c r="A34" s="35"/>
      <c r="B34" s="50"/>
      <c r="C34" s="159"/>
      <c r="D34" s="34"/>
      <c r="E34" s="160" t="s">
        <v>100</v>
      </c>
      <c r="F34" s="160" t="s">
        <v>101</v>
      </c>
      <c r="G34" s="49"/>
      <c r="H34" s="39"/>
      <c r="I34" s="27"/>
      <c r="J34" s="27"/>
      <c r="K34" s="27"/>
      <c r="L34" s="27">
        <v>100</v>
      </c>
      <c r="M34" s="12" t="s">
        <v>66</v>
      </c>
      <c r="N34" s="183"/>
      <c r="O34" s="12"/>
      <c r="P34" s="184" t="s">
        <v>102</v>
      </c>
      <c r="Q34" s="80"/>
      <c r="R34" s="80"/>
      <c r="S34" s="209">
        <v>149730</v>
      </c>
      <c r="T34" s="116"/>
      <c r="XEO34" s="7"/>
      <c r="XEP34" s="7"/>
      <c r="XEQ34" s="7"/>
      <c r="XER34" s="7"/>
      <c r="XES34" s="7"/>
      <c r="XET34" s="7"/>
      <c r="XEU34" s="7"/>
      <c r="XEV34" s="7"/>
      <c r="XEW34" s="7"/>
      <c r="XEX34" s="7"/>
      <c r="XEY34" s="7"/>
      <c r="XEZ34" s="7"/>
      <c r="XFA34" s="7"/>
      <c r="XFB34" s="7"/>
      <c r="XFC34" s="7"/>
      <c r="XFD34" s="7"/>
    </row>
    <row r="35" s="138" customFormat="1" ht="27" customHeight="1" spans="1:16384">
      <c r="A35" s="35"/>
      <c r="B35" s="50"/>
      <c r="C35" s="159"/>
      <c r="D35" s="34"/>
      <c r="E35" s="28" t="s">
        <v>88</v>
      </c>
      <c r="F35" s="29" t="s">
        <v>89</v>
      </c>
      <c r="G35" s="49"/>
      <c r="H35" s="39"/>
      <c r="I35" s="27"/>
      <c r="J35" s="27"/>
      <c r="K35" s="27"/>
      <c r="L35" s="27">
        <v>100</v>
      </c>
      <c r="M35" s="12" t="s">
        <v>66</v>
      </c>
      <c r="N35" s="27"/>
      <c r="O35" s="12"/>
      <c r="P35" s="184" t="s">
        <v>75</v>
      </c>
      <c r="Q35" s="80"/>
      <c r="R35" s="80"/>
      <c r="S35" s="209">
        <v>400000</v>
      </c>
      <c r="T35" s="116"/>
      <c r="XEO35" s="7"/>
      <c r="XEP35" s="7"/>
      <c r="XEQ35" s="7"/>
      <c r="XER35" s="7"/>
      <c r="XES35" s="7"/>
      <c r="XET35" s="7"/>
      <c r="XEU35" s="7"/>
      <c r="XEV35" s="7"/>
      <c r="XEW35" s="7"/>
      <c r="XEX35" s="7"/>
      <c r="XEY35" s="7"/>
      <c r="XEZ35" s="7"/>
      <c r="XFA35" s="7"/>
      <c r="XFB35" s="7"/>
      <c r="XFC35" s="7"/>
      <c r="XFD35" s="7"/>
    </row>
    <row r="36" s="138" customFormat="1" ht="27" customHeight="1" spans="1:16384">
      <c r="A36" s="35"/>
      <c r="B36" s="50"/>
      <c r="C36" s="159"/>
      <c r="D36" s="34"/>
      <c r="E36" s="37" t="s">
        <v>53</v>
      </c>
      <c r="F36" s="235" t="s">
        <v>54</v>
      </c>
      <c r="G36" s="38"/>
      <c r="H36" s="39"/>
      <c r="I36" s="27"/>
      <c r="J36" s="27"/>
      <c r="K36" s="27"/>
      <c r="L36" s="27">
        <v>100</v>
      </c>
      <c r="M36" s="12" t="s">
        <v>66</v>
      </c>
      <c r="N36" s="27"/>
      <c r="O36" s="12"/>
      <c r="P36" s="184" t="s">
        <v>55</v>
      </c>
      <c r="Q36" s="80"/>
      <c r="R36" s="80"/>
      <c r="S36" s="209">
        <v>200000</v>
      </c>
      <c r="T36" s="116"/>
      <c r="XEO36" s="7"/>
      <c r="XEP36" s="7"/>
      <c r="XEQ36" s="7"/>
      <c r="XER36" s="7"/>
      <c r="XES36" s="7"/>
      <c r="XET36" s="7"/>
      <c r="XEU36" s="7"/>
      <c r="XEV36" s="7"/>
      <c r="XEW36" s="7"/>
      <c r="XEX36" s="7"/>
      <c r="XEY36" s="7"/>
      <c r="XEZ36" s="7"/>
      <c r="XFA36" s="7"/>
      <c r="XFB36" s="7"/>
      <c r="XFC36" s="7"/>
      <c r="XFD36" s="7"/>
    </row>
    <row r="37" s="138" customFormat="1" ht="35" customHeight="1" spans="1:16384">
      <c r="A37" s="35">
        <v>8</v>
      </c>
      <c r="B37" s="50">
        <v>44135</v>
      </c>
      <c r="C37" s="159">
        <v>364123.4</v>
      </c>
      <c r="D37" s="34"/>
      <c r="E37" s="160" t="s">
        <v>106</v>
      </c>
      <c r="F37" s="241" t="s">
        <v>107</v>
      </c>
      <c r="G37" s="49"/>
      <c r="H37" s="39"/>
      <c r="I37" s="27"/>
      <c r="J37" s="27"/>
      <c r="K37" s="27"/>
      <c r="L37" s="182"/>
      <c r="M37" s="182"/>
      <c r="N37" s="182"/>
      <c r="O37" s="182"/>
      <c r="P37" s="182"/>
      <c r="Q37" s="80"/>
      <c r="R37" s="80"/>
      <c r="S37" s="7"/>
      <c r="T37" s="116"/>
      <c r="XEO37" s="7"/>
      <c r="XEP37" s="7"/>
      <c r="XEQ37" s="7"/>
      <c r="XER37" s="7"/>
      <c r="XES37" s="7"/>
      <c r="XET37" s="7"/>
      <c r="XEU37" s="7"/>
      <c r="XEV37" s="7"/>
      <c r="XEW37" s="7"/>
      <c r="XEX37" s="7"/>
      <c r="XEY37" s="7"/>
      <c r="XEZ37" s="7"/>
      <c r="XFA37" s="7"/>
      <c r="XFB37" s="7"/>
      <c r="XFC37" s="7"/>
      <c r="XFD37" s="7"/>
    </row>
    <row r="38" s="138" customFormat="1" ht="27" customHeight="1" spans="1:16384">
      <c r="A38" s="35"/>
      <c r="B38" s="50"/>
      <c r="C38" s="159"/>
      <c r="D38" s="34"/>
      <c r="E38" s="161" t="s">
        <v>108</v>
      </c>
      <c r="F38" s="162" t="s">
        <v>109</v>
      </c>
      <c r="G38" s="49"/>
      <c r="H38" s="39"/>
      <c r="I38" s="27"/>
      <c r="J38" s="27"/>
      <c r="K38" s="27"/>
      <c r="L38" s="27">
        <v>100</v>
      </c>
      <c r="M38" s="12" t="s">
        <v>66</v>
      </c>
      <c r="N38" s="183"/>
      <c r="O38" s="12"/>
      <c r="P38" s="184" t="s">
        <v>110</v>
      </c>
      <c r="Q38" s="80"/>
      <c r="R38" s="80"/>
      <c r="S38" s="209">
        <v>362880</v>
      </c>
      <c r="T38" s="116"/>
      <c r="XEO38" s="7"/>
      <c r="XEP38" s="7"/>
      <c r="XEQ38" s="7"/>
      <c r="XER38" s="7"/>
      <c r="XES38" s="7"/>
      <c r="XET38" s="7"/>
      <c r="XEU38" s="7"/>
      <c r="XEV38" s="7"/>
      <c r="XEW38" s="7"/>
      <c r="XEX38" s="7"/>
      <c r="XEY38" s="7"/>
      <c r="XEZ38" s="7"/>
      <c r="XFA38" s="7"/>
      <c r="XFB38" s="7"/>
      <c r="XFC38" s="7"/>
      <c r="XFD38" s="7"/>
    </row>
    <row r="39" s="138" customFormat="1" ht="27" customHeight="1" spans="1:16384">
      <c r="A39" s="35">
        <v>8.1</v>
      </c>
      <c r="B39" s="50">
        <v>44145</v>
      </c>
      <c r="C39" s="159"/>
      <c r="D39" s="34"/>
      <c r="E39" s="160" t="s">
        <v>91</v>
      </c>
      <c r="F39" s="160" t="s">
        <v>92</v>
      </c>
      <c r="G39" s="49"/>
      <c r="H39" s="39"/>
      <c r="I39" s="27"/>
      <c r="J39" s="27"/>
      <c r="K39" s="27"/>
      <c r="L39" s="27">
        <v>2544</v>
      </c>
      <c r="M39" s="12" t="s">
        <v>111</v>
      </c>
      <c r="N39" s="183"/>
      <c r="O39" s="12"/>
      <c r="P39" s="181" t="s">
        <v>93</v>
      </c>
      <c r="Q39" s="80"/>
      <c r="R39" s="80"/>
      <c r="S39" s="209">
        <v>49910</v>
      </c>
      <c r="T39" s="116"/>
      <c r="XEO39" s="7"/>
      <c r="XEP39" s="7"/>
      <c r="XEQ39" s="7"/>
      <c r="XER39" s="7"/>
      <c r="XES39" s="7"/>
      <c r="XET39" s="7"/>
      <c r="XEU39" s="7"/>
      <c r="XEV39" s="7"/>
      <c r="XEW39" s="7"/>
      <c r="XEX39" s="7"/>
      <c r="XEY39" s="7"/>
      <c r="XEZ39" s="7"/>
      <c r="XFA39" s="7"/>
      <c r="XFB39" s="7"/>
      <c r="XFC39" s="7"/>
      <c r="XFD39" s="7"/>
    </row>
    <row r="40" s="138" customFormat="1" ht="27" customHeight="1" spans="1:16384">
      <c r="A40" s="35"/>
      <c r="B40" s="50"/>
      <c r="C40" s="159"/>
      <c r="D40" s="34"/>
      <c r="E40" s="160" t="s">
        <v>97</v>
      </c>
      <c r="F40" s="160" t="s">
        <v>98</v>
      </c>
      <c r="G40" s="49"/>
      <c r="H40" s="39"/>
      <c r="I40" s="27"/>
      <c r="J40" s="27"/>
      <c r="K40" s="27"/>
      <c r="L40" s="90">
        <v>300</v>
      </c>
      <c r="M40" s="12" t="s">
        <v>66</v>
      </c>
      <c r="N40" s="183"/>
      <c r="O40" s="12"/>
      <c r="P40" s="184" t="s">
        <v>99</v>
      </c>
      <c r="Q40" s="80"/>
      <c r="R40" s="80"/>
      <c r="S40" s="209">
        <v>49910</v>
      </c>
      <c r="T40" s="116"/>
      <c r="XEO40" s="7"/>
      <c r="XEP40" s="7"/>
      <c r="XEQ40" s="7"/>
      <c r="XER40" s="7"/>
      <c r="XES40" s="7"/>
      <c r="XET40" s="7"/>
      <c r="XEU40" s="7"/>
      <c r="XEV40" s="7"/>
      <c r="XEW40" s="7"/>
      <c r="XEX40" s="7"/>
      <c r="XEY40" s="7"/>
      <c r="XEZ40" s="7"/>
      <c r="XFA40" s="7"/>
      <c r="XFB40" s="7"/>
      <c r="XFC40" s="7"/>
      <c r="XFD40" s="7"/>
    </row>
    <row r="41" s="138" customFormat="1" ht="27" customHeight="1" spans="1:16384">
      <c r="A41" s="35"/>
      <c r="B41" s="50"/>
      <c r="C41" s="159"/>
      <c r="D41" s="34"/>
      <c r="E41" s="160" t="s">
        <v>100</v>
      </c>
      <c r="F41" s="160" t="s">
        <v>101</v>
      </c>
      <c r="G41" s="49"/>
      <c r="H41" s="39"/>
      <c r="I41" s="27"/>
      <c r="J41" s="27"/>
      <c r="K41" s="27"/>
      <c r="L41" s="91"/>
      <c r="M41" s="12" t="s">
        <v>66</v>
      </c>
      <c r="N41" s="183"/>
      <c r="O41" s="12"/>
      <c r="P41" s="184" t="s">
        <v>102</v>
      </c>
      <c r="Q41" s="80"/>
      <c r="R41" s="80"/>
      <c r="S41" s="209">
        <v>49910</v>
      </c>
      <c r="T41" s="116"/>
      <c r="XEO41" s="7"/>
      <c r="XEP41" s="7"/>
      <c r="XEQ41" s="7"/>
      <c r="XER41" s="7"/>
      <c r="XES41" s="7"/>
      <c r="XET41" s="7"/>
      <c r="XEU41" s="7"/>
      <c r="XEV41" s="7"/>
      <c r="XEW41" s="7"/>
      <c r="XEX41" s="7"/>
      <c r="XEY41" s="7"/>
      <c r="XEZ41" s="7"/>
      <c r="XFA41" s="7"/>
      <c r="XFB41" s="7"/>
      <c r="XFC41" s="7"/>
      <c r="XFD41" s="7"/>
    </row>
    <row r="42" s="139" customFormat="1" ht="27" customHeight="1" spans="1:16384">
      <c r="A42" s="54">
        <v>9</v>
      </c>
      <c r="B42" s="55">
        <v>44223</v>
      </c>
      <c r="C42" s="163">
        <v>300000</v>
      </c>
      <c r="D42" s="57"/>
      <c r="E42" s="164" t="s">
        <v>112</v>
      </c>
      <c r="F42" s="239" t="s">
        <v>113</v>
      </c>
      <c r="G42" s="59"/>
      <c r="H42" s="60"/>
      <c r="I42" s="86" t="s">
        <v>86</v>
      </c>
      <c r="J42" s="86"/>
      <c r="K42" s="86">
        <v>155737</v>
      </c>
      <c r="L42" s="86"/>
      <c r="M42" s="92"/>
      <c r="N42" s="185"/>
      <c r="O42" s="92"/>
      <c r="P42" s="186"/>
      <c r="Q42" s="121"/>
      <c r="R42" s="121"/>
      <c r="S42" s="210"/>
      <c r="T42" s="123"/>
      <c r="XEO42" s="213"/>
      <c r="XEP42" s="213"/>
      <c r="XEQ42" s="213"/>
      <c r="XER42" s="213"/>
      <c r="XES42" s="213"/>
      <c r="XET42" s="213"/>
      <c r="XEU42" s="213"/>
      <c r="XEV42" s="213"/>
      <c r="XEW42" s="213"/>
      <c r="XEX42" s="213"/>
      <c r="XEY42" s="213"/>
      <c r="XEZ42" s="213"/>
      <c r="XFA42" s="213"/>
      <c r="XFB42" s="213"/>
      <c r="XFC42" s="213"/>
      <c r="XFD42" s="213"/>
    </row>
    <row r="43" s="139" customFormat="1" ht="27" customHeight="1" spans="1:16384">
      <c r="A43" s="54"/>
      <c r="B43" s="55"/>
      <c r="C43" s="163"/>
      <c r="D43" s="57"/>
      <c r="E43" s="164" t="s">
        <v>91</v>
      </c>
      <c r="F43" s="164" t="s">
        <v>92</v>
      </c>
      <c r="G43" s="59"/>
      <c r="H43" s="60"/>
      <c r="I43" s="86"/>
      <c r="J43" s="86"/>
      <c r="K43" s="86"/>
      <c r="L43" s="86">
        <v>50</v>
      </c>
      <c r="M43" s="92" t="s">
        <v>66</v>
      </c>
      <c r="N43" s="185"/>
      <c r="O43" s="92"/>
      <c r="P43" s="187" t="s">
        <v>93</v>
      </c>
      <c r="Q43" s="121"/>
      <c r="R43" s="121"/>
      <c r="S43" s="210">
        <v>49910</v>
      </c>
      <c r="T43" s="123"/>
      <c r="XEO43" s="213"/>
      <c r="XEP43" s="213"/>
      <c r="XEQ43" s="213"/>
      <c r="XER43" s="213"/>
      <c r="XES43" s="213"/>
      <c r="XET43" s="213"/>
      <c r="XEU43" s="213"/>
      <c r="XEV43" s="213"/>
      <c r="XEW43" s="213"/>
      <c r="XEX43" s="213"/>
      <c r="XEY43" s="213"/>
      <c r="XEZ43" s="213"/>
      <c r="XFA43" s="213"/>
      <c r="XFB43" s="213"/>
      <c r="XFC43" s="213"/>
      <c r="XFD43" s="213"/>
    </row>
    <row r="44" s="139" customFormat="1" ht="27" customHeight="1" spans="1:16384">
      <c r="A44" s="54"/>
      <c r="B44" s="55"/>
      <c r="C44" s="163"/>
      <c r="D44" s="57"/>
      <c r="E44" s="164" t="s">
        <v>97</v>
      </c>
      <c r="F44" s="164" t="s">
        <v>98</v>
      </c>
      <c r="G44" s="59"/>
      <c r="H44" s="60"/>
      <c r="I44" s="86"/>
      <c r="J44" s="86"/>
      <c r="K44" s="86"/>
      <c r="L44" s="86">
        <v>50</v>
      </c>
      <c r="M44" s="92" t="s">
        <v>66</v>
      </c>
      <c r="N44" s="185"/>
      <c r="O44" s="92"/>
      <c r="P44" s="186" t="s">
        <v>99</v>
      </c>
      <c r="Q44" s="121"/>
      <c r="R44" s="121"/>
      <c r="S44" s="210">
        <v>49910</v>
      </c>
      <c r="T44" s="123"/>
      <c r="XEO44" s="213"/>
      <c r="XEP44" s="213"/>
      <c r="XEQ44" s="213"/>
      <c r="XER44" s="213"/>
      <c r="XES44" s="213"/>
      <c r="XET44" s="213"/>
      <c r="XEU44" s="213"/>
      <c r="XEV44" s="213"/>
      <c r="XEW44" s="213"/>
      <c r="XEX44" s="213"/>
      <c r="XEY44" s="213"/>
      <c r="XEZ44" s="213"/>
      <c r="XFA44" s="213"/>
      <c r="XFB44" s="213"/>
      <c r="XFC44" s="213"/>
      <c r="XFD44" s="213"/>
    </row>
    <row r="45" s="139" customFormat="1" ht="27" customHeight="1" spans="1:16384">
      <c r="A45" s="54"/>
      <c r="B45" s="55"/>
      <c r="C45" s="163"/>
      <c r="D45" s="57"/>
      <c r="E45" s="164" t="s">
        <v>100</v>
      </c>
      <c r="F45" s="164" t="s">
        <v>101</v>
      </c>
      <c r="G45" s="59"/>
      <c r="H45" s="60"/>
      <c r="I45" s="86"/>
      <c r="J45" s="86"/>
      <c r="K45" s="86"/>
      <c r="L45" s="86">
        <v>50</v>
      </c>
      <c r="M45" s="92" t="s">
        <v>66</v>
      </c>
      <c r="N45" s="185"/>
      <c r="O45" s="92"/>
      <c r="P45" s="186" t="s">
        <v>102</v>
      </c>
      <c r="Q45" s="121"/>
      <c r="R45" s="121"/>
      <c r="S45" s="210">
        <v>49910</v>
      </c>
      <c r="T45" s="123"/>
      <c r="XEO45" s="213"/>
      <c r="XEP45" s="213"/>
      <c r="XEQ45" s="213"/>
      <c r="XER45" s="213"/>
      <c r="XES45" s="213"/>
      <c r="XET45" s="213"/>
      <c r="XEU45" s="213"/>
      <c r="XEV45" s="213"/>
      <c r="XEW45" s="213"/>
      <c r="XEX45" s="213"/>
      <c r="XEY45" s="213"/>
      <c r="XEZ45" s="213"/>
      <c r="XFA45" s="213"/>
      <c r="XFB45" s="213"/>
      <c r="XFC45" s="213"/>
      <c r="XFD45" s="213"/>
    </row>
    <row r="46" s="139" customFormat="1" ht="27" customHeight="1" spans="1:16384">
      <c r="A46" s="54"/>
      <c r="B46" s="55"/>
      <c r="C46" s="163"/>
      <c r="D46" s="57"/>
      <c r="E46" s="164"/>
      <c r="F46" s="164"/>
      <c r="G46" s="59"/>
      <c r="H46" s="60"/>
      <c r="I46" s="86"/>
      <c r="J46" s="86"/>
      <c r="K46" s="86"/>
      <c r="L46" s="86"/>
      <c r="M46" s="92"/>
      <c r="N46" s="185"/>
      <c r="O46" s="92"/>
      <c r="P46" s="186"/>
      <c r="Q46" s="121"/>
      <c r="R46" s="121"/>
      <c r="S46" s="210"/>
      <c r="T46" s="123"/>
      <c r="XEO46" s="213"/>
      <c r="XEP46" s="213"/>
      <c r="XEQ46" s="213"/>
      <c r="XER46" s="213"/>
      <c r="XES46" s="213"/>
      <c r="XET46" s="213"/>
      <c r="XEU46" s="213"/>
      <c r="XEV46" s="213"/>
      <c r="XEW46" s="213"/>
      <c r="XEX46" s="213"/>
      <c r="XEY46" s="213"/>
      <c r="XEZ46" s="213"/>
      <c r="XFA46" s="213"/>
      <c r="XFB46" s="213"/>
      <c r="XFC46" s="213"/>
      <c r="XFD46" s="213"/>
    </row>
    <row r="47" ht="30" customHeight="1" spans="1:20">
      <c r="A47" s="142" t="s">
        <v>77</v>
      </c>
      <c r="B47" s="142"/>
      <c r="C47" s="165">
        <f>SUM(C8:C46)</f>
        <v>10473306.15</v>
      </c>
      <c r="D47" s="62">
        <f>SUM(D8:D23)</f>
        <v>0</v>
      </c>
      <c r="E47" s="63"/>
      <c r="F47" s="63"/>
      <c r="G47" s="63"/>
      <c r="H47" s="11" t="s">
        <v>78</v>
      </c>
      <c r="I47" s="96">
        <f>SUM(I8:I46)</f>
        <v>341978.82</v>
      </c>
      <c r="J47" s="63"/>
      <c r="K47" s="97">
        <f>SUM(K8:K46)</f>
        <v>380606.3</v>
      </c>
      <c r="L47" s="96">
        <f>SUM(L8:M46)</f>
        <v>33294</v>
      </c>
      <c r="M47" s="11" t="s">
        <v>78</v>
      </c>
      <c r="N47" s="96">
        <f>SUM(N8:N26)</f>
        <v>0</v>
      </c>
      <c r="O47" s="11" t="s">
        <v>78</v>
      </c>
      <c r="P47" s="11" t="s">
        <v>78</v>
      </c>
      <c r="Q47" s="11"/>
      <c r="R47" s="165">
        <f>SUM(R8:R26)</f>
        <v>2526100</v>
      </c>
      <c r="S47" s="125">
        <f>SUM(S8:S42)</f>
        <v>9550602</v>
      </c>
      <c r="T47" s="126">
        <f>C47+D47-I47-K47-L47-N47-S47</f>
        <v>166825.029999999</v>
      </c>
    </row>
    <row r="48" ht="30" customHeight="1" spans="1:20">
      <c r="A48" s="9" t="s">
        <v>79</v>
      </c>
      <c r="B48" s="9"/>
      <c r="C48" s="9" t="s">
        <v>80</v>
      </c>
      <c r="D48" s="9"/>
      <c r="E48" s="9"/>
      <c r="F48" s="166">
        <f>N48</f>
        <v>149730</v>
      </c>
      <c r="G48" s="167"/>
      <c r="H48" s="168" t="s">
        <v>81</v>
      </c>
      <c r="I48" s="188"/>
      <c r="J48" s="188"/>
      <c r="K48" s="188"/>
      <c r="L48" s="189"/>
      <c r="M48" s="9" t="s">
        <v>82</v>
      </c>
      <c r="N48" s="190">
        <f>S43+S44+S45</f>
        <v>149730</v>
      </c>
      <c r="O48" s="191"/>
      <c r="P48" s="191"/>
      <c r="Q48" s="191"/>
      <c r="R48" s="191"/>
      <c r="S48" s="191"/>
      <c r="T48" s="211"/>
    </row>
    <row r="49" ht="30" customHeight="1" spans="1:20">
      <c r="A49" s="9"/>
      <c r="B49" s="9"/>
      <c r="C49" s="9" t="s">
        <v>83</v>
      </c>
      <c r="D49" s="9"/>
      <c r="E49" s="9"/>
      <c r="F49" s="169">
        <v>0</v>
      </c>
      <c r="G49" s="170"/>
      <c r="H49" s="171"/>
      <c r="I49" s="192"/>
      <c r="J49" s="192"/>
      <c r="K49" s="192"/>
      <c r="L49" s="193"/>
      <c r="M49" s="9" t="s">
        <v>84</v>
      </c>
      <c r="N49" s="194">
        <f>N48</f>
        <v>149730</v>
      </c>
      <c r="O49" s="195"/>
      <c r="P49" s="195"/>
      <c r="Q49" s="195"/>
      <c r="R49" s="195"/>
      <c r="S49" s="195"/>
      <c r="T49" s="212"/>
    </row>
    <row r="55" spans="2:2">
      <c r="B55" s="172"/>
    </row>
    <row r="83" spans="10:24">
      <c r="J83" s="130"/>
      <c r="K83" s="131"/>
      <c r="L83" s="132"/>
      <c r="M83" s="133"/>
      <c r="N83" s="134"/>
      <c r="O83" s="134"/>
      <c r="P83" s="134"/>
      <c r="Q83" s="86"/>
      <c r="R83" s="92"/>
      <c r="S83" s="86"/>
      <c r="T83" s="135"/>
      <c r="U83" s="214"/>
      <c r="V83" s="135"/>
      <c r="W83" s="121"/>
      <c r="X83" s="215">
        <v>200000</v>
      </c>
    </row>
  </sheetData>
  <mergeCells count="53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47:B47"/>
    <mergeCell ref="C48:E48"/>
    <mergeCell ref="F48:G48"/>
    <mergeCell ref="N48:T48"/>
    <mergeCell ref="C49:E49"/>
    <mergeCell ref="F49:G49"/>
    <mergeCell ref="N49:T49"/>
    <mergeCell ref="A5:A7"/>
    <mergeCell ref="A8:A10"/>
    <mergeCell ref="A12:A15"/>
    <mergeCell ref="A16:A19"/>
    <mergeCell ref="A21:A22"/>
    <mergeCell ref="A23:A26"/>
    <mergeCell ref="A27:A28"/>
    <mergeCell ref="A30:A34"/>
    <mergeCell ref="B21:B22"/>
    <mergeCell ref="B23:B26"/>
    <mergeCell ref="B27:B28"/>
    <mergeCell ref="B30:B34"/>
    <mergeCell ref="L40:L41"/>
    <mergeCell ref="S5:S7"/>
    <mergeCell ref="T5:T7"/>
    <mergeCell ref="A48:B49"/>
    <mergeCell ref="H48:L49"/>
  </mergeCells>
  <printOptions horizontalCentered="1" verticalCentered="1"/>
  <pageMargins left="0" right="0" top="0" bottom="0" header="0" footer="0"/>
  <pageSetup paperSize="9" scale="90" orientation="landscape"/>
  <headerFooter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XFD85"/>
  <sheetViews>
    <sheetView tabSelected="1" zoomScale="85" zoomScaleNormal="85" workbookViewId="0">
      <pane ySplit="7" topLeftCell="A42" activePane="bottomLeft" state="frozen"/>
      <selection/>
      <selection pane="bottomLeft" activeCell="L47" sqref="L47"/>
    </sheetView>
  </sheetViews>
  <sheetFormatPr defaultColWidth="9" defaultRowHeight="13.5"/>
  <cols>
    <col min="1" max="1" width="4.45833333333333" style="2" customWidth="1"/>
    <col min="2" max="2" width="14.675" style="5" customWidth="1"/>
    <col min="3" max="3" width="19.1" style="2" customWidth="1"/>
    <col min="4" max="4" width="8.38333333333333" style="2" customWidth="1"/>
    <col min="5" max="5" width="18.0833333333333" style="6" customWidth="1"/>
    <col min="6" max="6" width="11.7583333333333" style="6" customWidth="1"/>
    <col min="7" max="7" width="13.2083333333333" style="6" customWidth="1"/>
    <col min="8" max="8" width="6.43333333333333" style="2" customWidth="1"/>
    <col min="9" max="9" width="12.0666666666667" style="6" customWidth="1"/>
    <col min="10" max="10" width="11.725" style="6" customWidth="1"/>
    <col min="11" max="11" width="9.33333333333333" style="2" customWidth="1"/>
    <col min="12" max="12" width="11.4" style="6" customWidth="1"/>
    <col min="13" max="13" width="30.2666666666667" style="2" customWidth="1"/>
    <col min="14" max="14" width="10.1083333333333" style="2" customWidth="1"/>
    <col min="15" max="15" width="9.10833333333333" style="2" customWidth="1"/>
    <col min="16" max="16" width="18.5666666666667" style="2" customWidth="1"/>
    <col min="17" max="17" width="14.8" style="2" customWidth="1"/>
    <col min="18" max="18" width="17.1916666666667" style="2" customWidth="1"/>
    <col min="19" max="19" width="14.375" style="6" customWidth="1"/>
    <col min="20" max="20" width="15.4416666666667" style="2" customWidth="1"/>
    <col min="21" max="16361" width="9" style="2" customWidth="1"/>
    <col min="16362" max="16384" width="9" style="7"/>
  </cols>
  <sheetData>
    <row r="1" s="1" customFormat="1" ht="24.9" customHeight="1" spans="1:16384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XEH1" s="3"/>
      <c r="XEI1" s="3"/>
      <c r="XEJ1" s="3"/>
      <c r="XEK1" s="3"/>
      <c r="XEL1" s="3"/>
      <c r="XEM1" s="3"/>
      <c r="XEN1" s="3"/>
      <c r="XEO1" s="3"/>
      <c r="XEP1" s="3"/>
      <c r="XEQ1" s="3"/>
      <c r="XER1" s="3"/>
      <c r="XES1" s="3"/>
      <c r="XET1" s="3"/>
      <c r="XEU1" s="3"/>
      <c r="XEV1" s="3"/>
      <c r="XEW1" s="3"/>
      <c r="XEX1" s="3"/>
      <c r="XEY1" s="3"/>
      <c r="XEZ1" s="3"/>
      <c r="XFA1" s="3"/>
      <c r="XFB1" s="3"/>
      <c r="XFC1" s="3"/>
      <c r="XFD1" s="3"/>
    </row>
    <row r="2" s="1" customFormat="1" ht="27.9" customHeight="1" spans="1:16384">
      <c r="A2" s="9" t="s">
        <v>1</v>
      </c>
      <c r="B2" s="9"/>
      <c r="C2" s="10" t="s">
        <v>2</v>
      </c>
      <c r="D2" s="10"/>
      <c r="E2" s="10"/>
      <c r="F2" s="10"/>
      <c r="G2" s="10"/>
      <c r="H2" s="11" t="s">
        <v>3</v>
      </c>
      <c r="I2" s="11"/>
      <c r="J2" s="10" t="s">
        <v>4</v>
      </c>
      <c r="K2" s="10"/>
      <c r="L2" s="10"/>
      <c r="M2" s="10"/>
      <c r="N2" s="71" t="s">
        <v>5</v>
      </c>
      <c r="O2" s="71"/>
      <c r="P2" s="72">
        <v>11281</v>
      </c>
      <c r="Q2" s="75" t="s">
        <v>6</v>
      </c>
      <c r="R2" s="75"/>
      <c r="S2" s="106"/>
      <c r="T2" s="106"/>
      <c r="XEH2" s="3"/>
      <c r="XEI2" s="3"/>
      <c r="XEJ2" s="3"/>
      <c r="XEK2" s="3"/>
      <c r="XEL2" s="3"/>
      <c r="XEM2" s="3"/>
      <c r="XEN2" s="3"/>
      <c r="XEO2" s="3"/>
      <c r="XEP2" s="3"/>
      <c r="XEQ2" s="3"/>
      <c r="XER2" s="3"/>
      <c r="XES2" s="3"/>
      <c r="XET2" s="3"/>
      <c r="XEU2" s="3"/>
      <c r="XEV2" s="3"/>
      <c r="XEW2" s="3"/>
      <c r="XEX2" s="3"/>
      <c r="XEY2" s="3"/>
      <c r="XEZ2" s="3"/>
      <c r="XFA2" s="3"/>
      <c r="XFB2" s="3"/>
      <c r="XFC2" s="3"/>
      <c r="XFD2" s="3"/>
    </row>
    <row r="3" s="1" customFormat="1" ht="27.9" customHeight="1" spans="1:16384">
      <c r="A3" s="9" t="s">
        <v>7</v>
      </c>
      <c r="B3" s="9"/>
      <c r="C3" s="12">
        <v>17098941</v>
      </c>
      <c r="D3" s="12"/>
      <c r="E3" s="12"/>
      <c r="F3" s="13" t="s">
        <v>8</v>
      </c>
      <c r="G3" s="14">
        <v>43594</v>
      </c>
      <c r="H3" s="9" t="s">
        <v>9</v>
      </c>
      <c r="I3" s="9"/>
      <c r="J3" s="36" t="s">
        <v>114</v>
      </c>
      <c r="K3" s="36"/>
      <c r="L3" s="36"/>
      <c r="M3" s="36"/>
      <c r="N3" s="9" t="s">
        <v>10</v>
      </c>
      <c r="O3" s="9"/>
      <c r="P3" s="36"/>
      <c r="Q3" s="21" t="s">
        <v>11</v>
      </c>
      <c r="R3" s="22"/>
      <c r="S3" s="107" t="s">
        <v>12</v>
      </c>
      <c r="T3" s="108"/>
      <c r="XEH3" s="3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  <c r="XEX3" s="3"/>
      <c r="XEY3" s="3"/>
      <c r="XEZ3" s="3"/>
      <c r="XFA3" s="3"/>
      <c r="XFB3" s="3"/>
      <c r="XFC3" s="3"/>
      <c r="XFD3" s="3"/>
    </row>
    <row r="4" s="1" customFormat="1" ht="27.9" customHeight="1" spans="1:16384">
      <c r="A4" s="9" t="s">
        <v>13</v>
      </c>
      <c r="B4" s="9"/>
      <c r="C4" s="15"/>
      <c r="D4" s="15"/>
      <c r="E4" s="15"/>
      <c r="F4" s="13" t="s">
        <v>14</v>
      </c>
      <c r="G4" s="16"/>
      <c r="H4" s="9" t="s">
        <v>15</v>
      </c>
      <c r="I4" s="9"/>
      <c r="J4" s="36"/>
      <c r="K4" s="36"/>
      <c r="L4" s="36"/>
      <c r="M4" s="36"/>
      <c r="N4" s="9" t="s">
        <v>16</v>
      </c>
      <c r="O4" s="9"/>
      <c r="P4" s="12" t="s">
        <v>17</v>
      </c>
      <c r="Q4" s="13" t="s">
        <v>18</v>
      </c>
      <c r="R4" s="12" t="s">
        <v>19</v>
      </c>
      <c r="S4" s="13" t="s">
        <v>20</v>
      </c>
      <c r="T4" s="12" t="s">
        <v>21</v>
      </c>
      <c r="XEH4" s="3"/>
      <c r="XEI4" s="3"/>
      <c r="XEJ4" s="3"/>
      <c r="XEK4" s="3"/>
      <c r="XEL4" s="3"/>
      <c r="XEM4" s="3"/>
      <c r="XEN4" s="3"/>
      <c r="XEO4" s="3"/>
      <c r="XEP4" s="3"/>
      <c r="XEQ4" s="3"/>
      <c r="XER4" s="3"/>
      <c r="XES4" s="3"/>
      <c r="XET4" s="3"/>
      <c r="XEU4" s="3"/>
      <c r="XEV4" s="3"/>
      <c r="XEW4" s="3"/>
      <c r="XEX4" s="3"/>
      <c r="XEY4" s="3"/>
      <c r="XEZ4" s="3"/>
      <c r="XFA4" s="3"/>
      <c r="XFB4" s="3"/>
      <c r="XFC4" s="3"/>
      <c r="XFD4" s="3"/>
    </row>
    <row r="5" s="1" customFormat="1" ht="27.9" customHeight="1" spans="1:16384">
      <c r="A5" s="9" t="s">
        <v>22</v>
      </c>
      <c r="B5" s="17" t="s">
        <v>23</v>
      </c>
      <c r="C5" s="18"/>
      <c r="D5" s="18"/>
      <c r="E5" s="18"/>
      <c r="F5" s="19"/>
      <c r="G5" s="20" t="s">
        <v>24</v>
      </c>
      <c r="H5" s="17" t="s">
        <v>23</v>
      </c>
      <c r="I5" s="18"/>
      <c r="J5" s="19"/>
      <c r="K5" s="20" t="s">
        <v>25</v>
      </c>
      <c r="L5" s="17" t="s">
        <v>26</v>
      </c>
      <c r="M5" s="19"/>
      <c r="N5" s="17" t="s">
        <v>27</v>
      </c>
      <c r="O5" s="19"/>
      <c r="P5" s="73" t="s">
        <v>28</v>
      </c>
      <c r="Q5" s="109"/>
      <c r="R5" s="109"/>
      <c r="S5" s="13" t="s">
        <v>29</v>
      </c>
      <c r="T5" s="71" t="s">
        <v>30</v>
      </c>
      <c r="XEH5" s="3"/>
      <c r="XEI5" s="3"/>
      <c r="XEJ5" s="3"/>
      <c r="XEK5" s="3"/>
      <c r="XEL5" s="3"/>
      <c r="XEM5" s="3"/>
      <c r="XEN5" s="3"/>
      <c r="XEO5" s="3"/>
      <c r="XEP5" s="3"/>
      <c r="XEQ5" s="3"/>
      <c r="XER5" s="3"/>
      <c r="XES5" s="3"/>
      <c r="XET5" s="3"/>
      <c r="XEU5" s="3"/>
      <c r="XEV5" s="3"/>
      <c r="XEW5" s="3"/>
      <c r="XEX5" s="3"/>
      <c r="XEY5" s="3"/>
      <c r="XEZ5" s="3"/>
      <c r="XFA5" s="3"/>
      <c r="XFB5" s="3"/>
      <c r="XFC5" s="3"/>
      <c r="XFD5" s="3"/>
    </row>
    <row r="6" s="1" customFormat="1" ht="27.9" customHeight="1" spans="1:16384">
      <c r="A6" s="9"/>
      <c r="B6" s="21" t="s">
        <v>31</v>
      </c>
      <c r="C6" s="22"/>
      <c r="D6" s="22"/>
      <c r="E6" s="22"/>
      <c r="F6" s="23"/>
      <c r="G6" s="9"/>
      <c r="H6" s="21" t="s">
        <v>32</v>
      </c>
      <c r="I6" s="22"/>
      <c r="J6" s="23"/>
      <c r="K6" s="9" t="s">
        <v>33</v>
      </c>
      <c r="L6" s="21" t="s">
        <v>34</v>
      </c>
      <c r="M6" s="23"/>
      <c r="N6" s="21" t="s">
        <v>35</v>
      </c>
      <c r="O6" s="23"/>
      <c r="P6" s="74" t="s">
        <v>36</v>
      </c>
      <c r="Q6" s="110"/>
      <c r="R6" s="110"/>
      <c r="S6" s="13"/>
      <c r="T6" s="71"/>
      <c r="XEH6" s="3"/>
      <c r="XEI6" s="3"/>
      <c r="XEJ6" s="3"/>
      <c r="XEK6" s="3"/>
      <c r="XEL6" s="3"/>
      <c r="XEM6" s="3"/>
      <c r="XEN6" s="3"/>
      <c r="XEO6" s="3"/>
      <c r="XEP6" s="3"/>
      <c r="XEQ6" s="3"/>
      <c r="XER6" s="3"/>
      <c r="XES6" s="3"/>
      <c r="XET6" s="3"/>
      <c r="XEU6" s="3"/>
      <c r="XEV6" s="3"/>
      <c r="XEW6" s="3"/>
      <c r="XEX6" s="3"/>
      <c r="XEY6" s="3"/>
      <c r="XEZ6" s="3"/>
      <c r="XFA6" s="3"/>
      <c r="XFB6" s="3"/>
      <c r="XFC6" s="3"/>
      <c r="XFD6" s="3"/>
    </row>
    <row r="7" s="1" customFormat="1" ht="27.9" customHeight="1" spans="1:16384">
      <c r="A7" s="9"/>
      <c r="B7" s="24" t="s">
        <v>37</v>
      </c>
      <c r="C7" s="9" t="s">
        <v>38</v>
      </c>
      <c r="D7" s="9" t="s">
        <v>39</v>
      </c>
      <c r="E7" s="13" t="s">
        <v>40</v>
      </c>
      <c r="F7" s="13" t="s">
        <v>41</v>
      </c>
      <c r="G7" s="24" t="s">
        <v>42</v>
      </c>
      <c r="H7" s="9" t="s">
        <v>43</v>
      </c>
      <c r="I7" s="13" t="s">
        <v>44</v>
      </c>
      <c r="J7" s="13" t="s">
        <v>45</v>
      </c>
      <c r="K7" s="75" t="s">
        <v>44</v>
      </c>
      <c r="L7" s="13" t="s">
        <v>44</v>
      </c>
      <c r="M7" s="9" t="s">
        <v>45</v>
      </c>
      <c r="N7" s="9" t="s">
        <v>44</v>
      </c>
      <c r="O7" s="9" t="s">
        <v>45</v>
      </c>
      <c r="P7" s="13" t="s">
        <v>46</v>
      </c>
      <c r="Q7" s="13" t="s">
        <v>47</v>
      </c>
      <c r="R7" s="13" t="s">
        <v>48</v>
      </c>
      <c r="S7" s="13"/>
      <c r="T7" s="71"/>
      <c r="XEH7" s="3"/>
      <c r="XEI7" s="3"/>
      <c r="XEJ7" s="3"/>
      <c r="XEK7" s="3"/>
      <c r="XEL7" s="3"/>
      <c r="XEM7" s="3"/>
      <c r="XEN7" s="3"/>
      <c r="XEO7" s="3"/>
      <c r="XEP7" s="3"/>
      <c r="XEQ7" s="3"/>
      <c r="XER7" s="3"/>
      <c r="XES7" s="3"/>
      <c r="XET7" s="3"/>
      <c r="XEU7" s="3"/>
      <c r="XEV7" s="3"/>
      <c r="XEW7" s="3"/>
      <c r="XEX7" s="3"/>
      <c r="XEY7" s="3"/>
      <c r="XEZ7" s="3"/>
      <c r="XFA7" s="3"/>
      <c r="XFB7" s="3"/>
      <c r="XFC7" s="3"/>
      <c r="XFD7" s="3"/>
    </row>
    <row r="8" s="1" customFormat="1" ht="22" customHeight="1" spans="1:16384">
      <c r="A8" s="25">
        <v>1</v>
      </c>
      <c r="B8" s="26">
        <v>43682</v>
      </c>
      <c r="C8" s="27">
        <v>2564841.15</v>
      </c>
      <c r="D8" s="27"/>
      <c r="E8" s="28" t="s">
        <v>49</v>
      </c>
      <c r="F8" s="29" t="s">
        <v>50</v>
      </c>
      <c r="G8" s="27"/>
      <c r="H8" s="30">
        <v>0.02</v>
      </c>
      <c r="I8" s="27">
        <f>C8*H8</f>
        <v>51296.823</v>
      </c>
      <c r="J8" s="28" t="s">
        <v>51</v>
      </c>
      <c r="K8" s="76">
        <f>47062+1412</f>
        <v>48474</v>
      </c>
      <c r="L8" s="27">
        <f>1500*2</f>
        <v>3000</v>
      </c>
      <c r="M8" s="12" t="s">
        <v>52</v>
      </c>
      <c r="N8" s="27"/>
      <c r="O8" s="12"/>
      <c r="P8" s="77"/>
      <c r="Q8" s="13"/>
      <c r="R8" s="111"/>
      <c r="S8" s="111"/>
      <c r="T8" s="76"/>
      <c r="XEH8" s="3"/>
      <c r="XEI8" s="3"/>
      <c r="XEJ8" s="3"/>
      <c r="XEK8" s="3"/>
      <c r="XEL8" s="3"/>
      <c r="XEM8" s="3"/>
      <c r="XEN8" s="3"/>
      <c r="XEO8" s="3"/>
      <c r="XEP8" s="3"/>
      <c r="XEQ8" s="3"/>
      <c r="XER8" s="3"/>
      <c r="XES8" s="3"/>
      <c r="XET8" s="3"/>
      <c r="XEU8" s="3"/>
      <c r="XEV8" s="3"/>
      <c r="XEW8" s="3"/>
      <c r="XEX8" s="3"/>
      <c r="XEY8" s="3"/>
      <c r="XEZ8" s="3"/>
      <c r="XFA8" s="3"/>
      <c r="XFB8" s="3"/>
      <c r="XFC8" s="3"/>
      <c r="XFD8" s="3"/>
    </row>
    <row r="9" s="1" customFormat="1" ht="22" customHeight="1" spans="1:16384">
      <c r="A9" s="31"/>
      <c r="B9" s="32">
        <v>43683</v>
      </c>
      <c r="C9" s="33"/>
      <c r="D9" s="34"/>
      <c r="E9" s="28" t="s">
        <v>53</v>
      </c>
      <c r="F9" s="235" t="s">
        <v>54</v>
      </c>
      <c r="G9" s="27"/>
      <c r="H9" s="30"/>
      <c r="I9" s="27"/>
      <c r="J9" s="78"/>
      <c r="K9" s="79"/>
      <c r="L9" s="38"/>
      <c r="M9" s="12"/>
      <c r="N9" s="38"/>
      <c r="O9" s="12"/>
      <c r="P9" s="80" t="s">
        <v>55</v>
      </c>
      <c r="Q9" s="15">
        <v>700000</v>
      </c>
      <c r="R9" s="27">
        <v>700000</v>
      </c>
      <c r="S9" s="27">
        <v>700000</v>
      </c>
      <c r="T9" s="76"/>
      <c r="XEH9" s="3"/>
      <c r="XEI9" s="3"/>
      <c r="XEJ9" s="3"/>
      <c r="XEK9" s="3"/>
      <c r="XEL9" s="3"/>
      <c r="XEM9" s="3"/>
      <c r="XEN9" s="3"/>
      <c r="XEO9" s="3"/>
      <c r="XEP9" s="3"/>
      <c r="XEQ9" s="3"/>
      <c r="XER9" s="3"/>
      <c r="XES9" s="3"/>
      <c r="XET9" s="3"/>
      <c r="XEU9" s="3"/>
      <c r="XEV9" s="3"/>
      <c r="XEW9" s="3"/>
      <c r="XEX9" s="3"/>
      <c r="XEY9" s="3"/>
      <c r="XEZ9" s="3"/>
      <c r="XFA9" s="3"/>
      <c r="XFB9" s="3"/>
      <c r="XFC9" s="3"/>
      <c r="XFD9" s="3"/>
    </row>
    <row r="10" s="1" customFormat="1" ht="22" customHeight="1" spans="1:16384">
      <c r="A10" s="35"/>
      <c r="B10" s="32">
        <v>43683</v>
      </c>
      <c r="C10" s="33"/>
      <c r="D10" s="34"/>
      <c r="E10" s="28" t="s">
        <v>56</v>
      </c>
      <c r="F10" s="235" t="s">
        <v>57</v>
      </c>
      <c r="G10" s="27"/>
      <c r="H10" s="30"/>
      <c r="I10" s="27"/>
      <c r="J10" s="78"/>
      <c r="K10" s="81"/>
      <c r="L10" s="27"/>
      <c r="M10" s="12"/>
      <c r="N10" s="82"/>
      <c r="O10" s="12"/>
      <c r="P10" s="80" t="s">
        <v>58</v>
      </c>
      <c r="Q10" s="15">
        <v>1717552</v>
      </c>
      <c r="R10" s="27">
        <v>1190000</v>
      </c>
      <c r="S10" s="27">
        <v>1190000</v>
      </c>
      <c r="T10" s="112"/>
      <c r="XEH10" s="3"/>
      <c r="XEI10" s="3"/>
      <c r="XEJ10" s="3"/>
      <c r="XEK10" s="3"/>
      <c r="XEL10" s="3"/>
      <c r="XEM10" s="3"/>
      <c r="XEN10" s="3"/>
      <c r="XEO10" s="3"/>
      <c r="XEP10" s="3"/>
      <c r="XEQ10" s="3"/>
      <c r="XER10" s="3"/>
      <c r="XES10" s="3"/>
      <c r="XET10" s="3"/>
      <c r="XEU10" s="3"/>
      <c r="XEV10" s="3"/>
      <c r="XEW10" s="3"/>
      <c r="XEX10" s="3"/>
      <c r="XEY10" s="3"/>
      <c r="XEZ10" s="3"/>
      <c r="XFA10" s="3"/>
      <c r="XFB10" s="3"/>
      <c r="XFC10" s="3"/>
      <c r="XFD10" s="3"/>
    </row>
    <row r="11" s="1" customFormat="1" ht="22" customHeight="1" spans="1:16384">
      <c r="A11" s="36">
        <v>2</v>
      </c>
      <c r="B11" s="32">
        <v>43717</v>
      </c>
      <c r="C11" s="33"/>
      <c r="D11" s="34"/>
      <c r="E11" s="37" t="s">
        <v>53</v>
      </c>
      <c r="F11" s="235" t="s">
        <v>54</v>
      </c>
      <c r="G11" s="38"/>
      <c r="H11" s="39"/>
      <c r="I11" s="27"/>
      <c r="J11" s="27"/>
      <c r="K11" s="27"/>
      <c r="L11" s="27"/>
      <c r="M11" s="12"/>
      <c r="N11" s="27"/>
      <c r="O11" s="12"/>
      <c r="P11" s="77" t="s">
        <v>55</v>
      </c>
      <c r="Q11" s="15">
        <v>551100</v>
      </c>
      <c r="R11" s="113">
        <v>551100</v>
      </c>
      <c r="S11" s="114">
        <v>551100</v>
      </c>
      <c r="T11" s="112"/>
      <c r="XEH11" s="3"/>
      <c r="XEI11" s="3"/>
      <c r="XEJ11" s="3"/>
      <c r="XEK11" s="3"/>
      <c r="XEL11" s="3"/>
      <c r="XEM11" s="3"/>
      <c r="XEN11" s="3"/>
      <c r="XEO11" s="3"/>
      <c r="XEP11" s="3"/>
      <c r="XEQ11" s="3"/>
      <c r="XER11" s="3"/>
      <c r="XES11" s="3"/>
      <c r="XET11" s="3"/>
      <c r="XEU11" s="3"/>
      <c r="XEV11" s="3"/>
      <c r="XEW11" s="3"/>
      <c r="XEX11" s="3"/>
      <c r="XEY11" s="3"/>
      <c r="XEZ11" s="3"/>
      <c r="XFA11" s="3"/>
      <c r="XFB11" s="3"/>
      <c r="XFC11" s="3"/>
      <c r="XFD11" s="3"/>
    </row>
    <row r="12" s="2" customFormat="1" ht="22" customHeight="1" spans="1:16384">
      <c r="A12" s="25">
        <v>3</v>
      </c>
      <c r="B12" s="32">
        <v>43850</v>
      </c>
      <c r="C12" s="40">
        <v>3665176</v>
      </c>
      <c r="D12" s="34"/>
      <c r="E12" s="28" t="s">
        <v>49</v>
      </c>
      <c r="F12" s="29" t="s">
        <v>50</v>
      </c>
      <c r="G12" s="38"/>
      <c r="H12" s="41">
        <v>0.02</v>
      </c>
      <c r="I12" s="27">
        <f>C3*H12-I8</f>
        <v>290681.997</v>
      </c>
      <c r="J12" s="27" t="s">
        <v>59</v>
      </c>
      <c r="K12" s="27">
        <f>91630+2522</f>
        <v>94152</v>
      </c>
      <c r="L12" s="27">
        <f>1500*6</f>
        <v>9000</v>
      </c>
      <c r="M12" s="12" t="s">
        <v>60</v>
      </c>
      <c r="N12" s="27">
        <v>931817</v>
      </c>
      <c r="O12" s="12" t="s">
        <v>61</v>
      </c>
      <c r="P12" s="77"/>
      <c r="Q12" s="12"/>
      <c r="R12" s="80"/>
      <c r="S12" s="115"/>
      <c r="T12" s="112"/>
      <c r="XEH12" s="3"/>
      <c r="XEI12" s="3"/>
      <c r="XEJ12" s="3"/>
      <c r="XEK12" s="3"/>
      <c r="XEL12" s="3"/>
      <c r="XEM12" s="3"/>
      <c r="XEN12" s="3"/>
      <c r="XEO12" s="3"/>
      <c r="XEP12" s="3"/>
      <c r="XEQ12" s="3"/>
      <c r="XER12" s="3"/>
      <c r="XES12" s="3"/>
      <c r="XET12" s="3"/>
      <c r="XEU12" s="3"/>
      <c r="XEV12" s="3"/>
      <c r="XEW12" s="3"/>
      <c r="XEX12" s="3"/>
      <c r="XEY12" s="3"/>
      <c r="XEZ12" s="3"/>
      <c r="XFA12" s="3"/>
      <c r="XFB12" s="3"/>
      <c r="XFC12" s="3"/>
      <c r="XFD12" s="3"/>
    </row>
    <row r="13" s="3" customFormat="1" ht="22" customHeight="1" spans="1:20">
      <c r="A13" s="31"/>
      <c r="B13" s="32">
        <v>43850</v>
      </c>
      <c r="C13" s="40">
        <v>916294</v>
      </c>
      <c r="D13" s="34"/>
      <c r="E13" s="28" t="s">
        <v>62</v>
      </c>
      <c r="F13" s="29" t="s">
        <v>63</v>
      </c>
      <c r="G13" s="38"/>
      <c r="H13" s="30"/>
      <c r="I13" s="27"/>
      <c r="J13" s="27"/>
      <c r="K13" s="27"/>
      <c r="L13" s="27"/>
      <c r="M13" s="12"/>
      <c r="N13" s="82"/>
      <c r="O13" s="12"/>
      <c r="P13" s="77"/>
      <c r="Q13" s="80"/>
      <c r="R13" s="80"/>
      <c r="S13" s="115"/>
      <c r="T13" s="112"/>
    </row>
    <row r="14" s="3" customFormat="1" ht="22" customHeight="1" spans="1:20">
      <c r="A14" s="31"/>
      <c r="B14" s="32">
        <v>43850</v>
      </c>
      <c r="C14" s="40"/>
      <c r="D14" s="34"/>
      <c r="E14" s="28" t="s">
        <v>64</v>
      </c>
      <c r="F14" s="29" t="s">
        <v>65</v>
      </c>
      <c r="G14" s="38"/>
      <c r="H14" s="30"/>
      <c r="I14" s="27"/>
      <c r="J14" s="27"/>
      <c r="K14" s="82"/>
      <c r="L14" s="27">
        <v>50</v>
      </c>
      <c r="M14" s="12" t="s">
        <v>66</v>
      </c>
      <c r="N14" s="82"/>
      <c r="O14" s="12"/>
      <c r="P14" s="77" t="s">
        <v>67</v>
      </c>
      <c r="Q14" s="15">
        <v>85000</v>
      </c>
      <c r="R14" s="15">
        <v>85000</v>
      </c>
      <c r="S14" s="115">
        <v>85000</v>
      </c>
      <c r="T14" s="116"/>
    </row>
    <row r="15" s="3" customFormat="1" ht="22" customHeight="1" spans="1:20">
      <c r="A15" s="35"/>
      <c r="B15" s="42">
        <v>43850</v>
      </c>
      <c r="C15" s="40"/>
      <c r="D15" s="43"/>
      <c r="E15" s="28" t="s">
        <v>56</v>
      </c>
      <c r="F15" s="236" t="s">
        <v>57</v>
      </c>
      <c r="G15" s="44"/>
      <c r="H15" s="45"/>
      <c r="I15" s="83"/>
      <c r="J15" s="83"/>
      <c r="K15" s="83"/>
      <c r="L15" s="83">
        <v>100</v>
      </c>
      <c r="M15" s="84" t="s">
        <v>66</v>
      </c>
      <c r="N15" s="83"/>
      <c r="O15" s="84"/>
      <c r="P15" s="85" t="s">
        <v>68</v>
      </c>
      <c r="Q15" s="84"/>
      <c r="R15" s="80"/>
      <c r="S15" s="117">
        <v>527552</v>
      </c>
      <c r="T15" s="116"/>
    </row>
    <row r="16" s="3" customFormat="1" ht="22" customHeight="1" spans="1:20">
      <c r="A16" s="31">
        <v>4</v>
      </c>
      <c r="B16" s="42">
        <v>43851</v>
      </c>
      <c r="C16" s="40"/>
      <c r="D16" s="43"/>
      <c r="E16" s="46" t="s">
        <v>53</v>
      </c>
      <c r="F16" s="47" t="s">
        <v>69</v>
      </c>
      <c r="G16" s="44"/>
      <c r="H16" s="45"/>
      <c r="I16" s="83"/>
      <c r="J16" s="83"/>
      <c r="K16" s="83"/>
      <c r="L16" s="83">
        <v>100</v>
      </c>
      <c r="M16" s="84" t="s">
        <v>66</v>
      </c>
      <c r="N16" s="83"/>
      <c r="O16" s="84"/>
      <c r="P16" s="85" t="s">
        <v>70</v>
      </c>
      <c r="Q16" s="84"/>
      <c r="R16" s="80"/>
      <c r="S16" s="117">
        <v>438000</v>
      </c>
      <c r="T16" s="116"/>
    </row>
    <row r="17" s="3" customFormat="1" ht="22" customHeight="1" spans="1:20">
      <c r="A17" s="31"/>
      <c r="B17" s="42">
        <v>43851</v>
      </c>
      <c r="C17" s="40"/>
      <c r="D17" s="43"/>
      <c r="E17" s="46" t="s">
        <v>53</v>
      </c>
      <c r="F17" s="237" t="s">
        <v>54</v>
      </c>
      <c r="G17" s="44"/>
      <c r="H17" s="45"/>
      <c r="I17" s="83"/>
      <c r="J17" s="83"/>
      <c r="K17" s="83"/>
      <c r="L17" s="83">
        <v>100</v>
      </c>
      <c r="M17" s="84" t="s">
        <v>66</v>
      </c>
      <c r="N17" s="83"/>
      <c r="O17" s="84"/>
      <c r="P17" s="85" t="s">
        <v>71</v>
      </c>
      <c r="Q17" s="84"/>
      <c r="R17" s="80"/>
      <c r="S17" s="117">
        <v>328000</v>
      </c>
      <c r="T17" s="116"/>
    </row>
    <row r="18" s="1" customFormat="1" ht="22" customHeight="1" spans="1:16384">
      <c r="A18" s="31"/>
      <c r="B18" s="42">
        <v>43851</v>
      </c>
      <c r="C18" s="33"/>
      <c r="D18" s="43"/>
      <c r="E18" s="28" t="s">
        <v>62</v>
      </c>
      <c r="F18" s="29" t="s">
        <v>63</v>
      </c>
      <c r="G18" s="44"/>
      <c r="H18" s="45"/>
      <c r="I18" s="83"/>
      <c r="J18" s="83"/>
      <c r="K18" s="83"/>
      <c r="L18" s="83">
        <v>100</v>
      </c>
      <c r="M18" s="84" t="s">
        <v>66</v>
      </c>
      <c r="N18" s="83"/>
      <c r="O18" s="84"/>
      <c r="P18" s="85" t="s">
        <v>72</v>
      </c>
      <c r="Q18" s="84"/>
      <c r="R18" s="80"/>
      <c r="S18" s="118">
        <v>916294</v>
      </c>
      <c r="T18" s="116"/>
      <c r="XEH18" s="3"/>
      <c r="XEI18" s="3"/>
      <c r="XEJ18" s="3"/>
      <c r="XEK18" s="3"/>
      <c r="XEL18" s="3"/>
      <c r="XEM18" s="3"/>
      <c r="XEN18" s="3"/>
      <c r="XEO18" s="3"/>
      <c r="XEP18" s="3"/>
      <c r="XEQ18" s="3"/>
      <c r="XER18" s="3"/>
      <c r="XES18" s="3"/>
      <c r="XET18" s="3"/>
      <c r="XEU18" s="3"/>
      <c r="XEV18" s="3"/>
      <c r="XEW18" s="3"/>
      <c r="XEX18" s="3"/>
      <c r="XEY18" s="3"/>
      <c r="XEZ18" s="3"/>
      <c r="XFA18" s="3"/>
      <c r="XFB18" s="3"/>
      <c r="XFC18" s="3"/>
      <c r="XFD18" s="3"/>
    </row>
    <row r="19" s="1" customFormat="1" ht="22" customHeight="1" spans="1:16384">
      <c r="A19" s="35"/>
      <c r="B19" s="42">
        <v>43851</v>
      </c>
      <c r="C19" s="33"/>
      <c r="D19" s="43"/>
      <c r="E19" s="46" t="s">
        <v>73</v>
      </c>
      <c r="F19" s="47" t="s">
        <v>74</v>
      </c>
      <c r="G19" s="44"/>
      <c r="H19" s="45"/>
      <c r="I19" s="83"/>
      <c r="J19" s="83"/>
      <c r="K19" s="83"/>
      <c r="L19" s="83">
        <v>100</v>
      </c>
      <c r="M19" s="84" t="s">
        <v>66</v>
      </c>
      <c r="N19" s="83"/>
      <c r="O19" s="84"/>
      <c r="P19" s="85" t="s">
        <v>75</v>
      </c>
      <c r="Q19" s="84"/>
      <c r="R19" s="80"/>
      <c r="S19" s="118">
        <v>980000</v>
      </c>
      <c r="T19" s="116"/>
      <c r="XEH19" s="3"/>
      <c r="XEI19" s="3"/>
      <c r="XEJ19" s="3"/>
      <c r="XEK19" s="3"/>
      <c r="XEL19" s="3"/>
      <c r="XEM19" s="3"/>
      <c r="XEN19" s="3"/>
      <c r="XEO19" s="3"/>
      <c r="XEP19" s="3"/>
      <c r="XEQ19" s="3"/>
      <c r="XER19" s="3"/>
      <c r="XES19" s="3"/>
      <c r="XET19" s="3"/>
      <c r="XEU19" s="3"/>
      <c r="XEV19" s="3"/>
      <c r="XEW19" s="3"/>
      <c r="XEX19" s="3"/>
      <c r="XEY19" s="3"/>
      <c r="XEZ19" s="3"/>
      <c r="XFA19" s="3"/>
      <c r="XFB19" s="3"/>
      <c r="XFC19" s="3"/>
      <c r="XFD19" s="3"/>
    </row>
    <row r="20" s="1" customFormat="1" ht="22" customHeight="1" spans="1:16384">
      <c r="A20" s="35">
        <v>5</v>
      </c>
      <c r="B20" s="42">
        <v>43900</v>
      </c>
      <c r="C20" s="33"/>
      <c r="D20" s="43"/>
      <c r="E20" s="46" t="s">
        <v>73</v>
      </c>
      <c r="F20" s="47" t="s">
        <v>74</v>
      </c>
      <c r="G20" s="44"/>
      <c r="H20" s="45"/>
      <c r="I20" s="83"/>
      <c r="J20" s="83"/>
      <c r="K20" s="83"/>
      <c r="L20" s="83">
        <v>100</v>
      </c>
      <c r="M20" s="84" t="s">
        <v>66</v>
      </c>
      <c r="N20" s="83">
        <v>-909920</v>
      </c>
      <c r="O20" s="84" t="s">
        <v>76</v>
      </c>
      <c r="P20" s="85" t="s">
        <v>75</v>
      </c>
      <c r="Q20" s="84"/>
      <c r="R20" s="80"/>
      <c r="S20" s="118">
        <v>823772</v>
      </c>
      <c r="T20" s="116"/>
      <c r="XEH20" s="3"/>
      <c r="XEI20" s="3"/>
      <c r="XEJ20" s="3"/>
      <c r="XEK20" s="3"/>
      <c r="XEL20" s="3"/>
      <c r="XEM20" s="3"/>
      <c r="XEN20" s="3"/>
      <c r="XEO20" s="3"/>
      <c r="XEP20" s="3"/>
      <c r="XEQ20" s="3"/>
      <c r="XER20" s="3"/>
      <c r="XES20" s="3"/>
      <c r="XET20" s="3"/>
      <c r="XEU20" s="3"/>
      <c r="XEV20" s="3"/>
      <c r="XEW20" s="3"/>
      <c r="XEX20" s="3"/>
      <c r="XEY20" s="3"/>
      <c r="XEZ20" s="3"/>
      <c r="XFA20" s="3"/>
      <c r="XFB20" s="3"/>
      <c r="XFC20" s="3"/>
      <c r="XFD20" s="3"/>
    </row>
    <row r="21" s="2" customFormat="1" ht="22" customHeight="1" spans="1:16384">
      <c r="A21" s="31">
        <v>6</v>
      </c>
      <c r="B21" s="48">
        <v>43971</v>
      </c>
      <c r="C21" s="40">
        <v>1209016.46</v>
      </c>
      <c r="D21" s="34"/>
      <c r="E21" s="28" t="s">
        <v>49</v>
      </c>
      <c r="F21" s="29" t="s">
        <v>50</v>
      </c>
      <c r="G21" s="49"/>
      <c r="H21" s="39"/>
      <c r="I21" s="86" t="s">
        <v>86</v>
      </c>
      <c r="J21" s="27"/>
      <c r="K21" s="27">
        <v>22849.3</v>
      </c>
      <c r="L21" s="87">
        <v>9000</v>
      </c>
      <c r="M21" s="88" t="s">
        <v>87</v>
      </c>
      <c r="N21" s="27">
        <v>156769.95</v>
      </c>
      <c r="O21" s="12" t="s">
        <v>61</v>
      </c>
      <c r="P21" s="88"/>
      <c r="Q21" s="12"/>
      <c r="R21" s="80"/>
      <c r="S21" s="119"/>
      <c r="T21" s="116"/>
      <c r="XEH21" s="3"/>
      <c r="XEI21" s="3"/>
      <c r="XEJ21" s="3"/>
      <c r="XEK21" s="3"/>
      <c r="XEL21" s="3"/>
      <c r="XEM21" s="3"/>
      <c r="XEN21" s="3"/>
      <c r="XEO21" s="3"/>
      <c r="XEP21" s="3"/>
      <c r="XEQ21" s="3"/>
      <c r="XER21" s="3"/>
      <c r="XES21" s="3"/>
      <c r="XET21" s="3"/>
      <c r="XEU21" s="3"/>
      <c r="XEV21" s="3"/>
      <c r="XEW21" s="3"/>
      <c r="XEX21" s="3"/>
      <c r="XEY21" s="3"/>
      <c r="XEZ21" s="3"/>
      <c r="XFA21" s="3"/>
      <c r="XFB21" s="3"/>
      <c r="XFC21" s="3"/>
      <c r="XFD21" s="3"/>
    </row>
    <row r="22" s="2" customFormat="1" ht="22" customHeight="1" spans="1:16384">
      <c r="A22" s="35"/>
      <c r="B22" s="50"/>
      <c r="C22" s="40"/>
      <c r="D22" s="34"/>
      <c r="E22" s="28" t="s">
        <v>88</v>
      </c>
      <c r="F22" s="29" t="s">
        <v>89</v>
      </c>
      <c r="G22" s="49"/>
      <c r="H22" s="39"/>
      <c r="I22" s="27"/>
      <c r="J22" s="27"/>
      <c r="K22" s="27"/>
      <c r="L22" s="27">
        <v>100</v>
      </c>
      <c r="M22" s="12" t="s">
        <v>66</v>
      </c>
      <c r="N22" s="27"/>
      <c r="O22" s="12"/>
      <c r="P22" s="77" t="s">
        <v>75</v>
      </c>
      <c r="Q22" s="12"/>
      <c r="R22" s="80"/>
      <c r="S22" s="119">
        <v>901394</v>
      </c>
      <c r="T22" s="116"/>
      <c r="XEH22" s="3"/>
      <c r="XEI22" s="3"/>
      <c r="XEJ22" s="3"/>
      <c r="XEK22" s="3"/>
      <c r="XEL22" s="3"/>
      <c r="XEM22" s="3"/>
      <c r="XEN22" s="3"/>
      <c r="XEO22" s="3"/>
      <c r="XEP22" s="3"/>
      <c r="XEQ22" s="3"/>
      <c r="XER22" s="3"/>
      <c r="XES22" s="3"/>
      <c r="XET22" s="3"/>
      <c r="XEU22" s="3"/>
      <c r="XEV22" s="3"/>
      <c r="XEW22" s="3"/>
      <c r="XEX22" s="3"/>
      <c r="XEY22" s="3"/>
      <c r="XEZ22" s="3"/>
      <c r="XFA22" s="3"/>
      <c r="XFB22" s="3"/>
      <c r="XFC22" s="3"/>
      <c r="XFD22" s="3"/>
    </row>
    <row r="23" s="2" customFormat="1" ht="22" customHeight="1" spans="1:16384">
      <c r="A23" s="31">
        <v>6.1</v>
      </c>
      <c r="B23" s="48">
        <v>43984</v>
      </c>
      <c r="C23" s="40"/>
      <c r="D23" s="34"/>
      <c r="E23" s="51" t="s">
        <v>91</v>
      </c>
      <c r="F23" s="51" t="s">
        <v>92</v>
      </c>
      <c r="G23" s="44"/>
      <c r="H23" s="45"/>
      <c r="I23" s="83"/>
      <c r="J23" s="83"/>
      <c r="K23" s="83">
        <v>22048</v>
      </c>
      <c r="L23" s="27">
        <v>50</v>
      </c>
      <c r="M23" s="12" t="s">
        <v>66</v>
      </c>
      <c r="N23" s="27">
        <v>-178666.95</v>
      </c>
      <c r="O23" s="84" t="s">
        <v>76</v>
      </c>
      <c r="P23" s="87" t="s">
        <v>93</v>
      </c>
      <c r="Q23" s="84"/>
      <c r="R23" s="80"/>
      <c r="S23" s="117">
        <v>49580</v>
      </c>
      <c r="T23" s="116"/>
      <c r="XEH23" s="3"/>
      <c r="XEI23" s="3"/>
      <c r="XEJ23" s="3"/>
      <c r="XEK23" s="3"/>
      <c r="XEL23" s="3"/>
      <c r="XEM23" s="3"/>
      <c r="XEN23" s="3"/>
      <c r="XEO23" s="3"/>
      <c r="XEP23" s="3"/>
      <c r="XEQ23" s="3"/>
      <c r="XER23" s="3"/>
      <c r="XES23" s="3"/>
      <c r="XET23" s="3"/>
      <c r="XEU23" s="3"/>
      <c r="XEV23" s="3"/>
      <c r="XEW23" s="3"/>
      <c r="XEX23" s="3"/>
      <c r="XEY23" s="3"/>
      <c r="XEZ23" s="3"/>
      <c r="XFA23" s="3"/>
      <c r="XFB23" s="3"/>
      <c r="XFC23" s="3"/>
      <c r="XFD23" s="3"/>
    </row>
    <row r="24" s="2" customFormat="1" ht="29" customHeight="1" spans="1:16384">
      <c r="A24" s="31"/>
      <c r="B24" s="48"/>
      <c r="C24" s="40"/>
      <c r="D24" s="34"/>
      <c r="E24" s="51" t="s">
        <v>94</v>
      </c>
      <c r="F24" s="51" t="s">
        <v>95</v>
      </c>
      <c r="G24" s="49"/>
      <c r="H24" s="39"/>
      <c r="I24" s="27"/>
      <c r="J24" s="27"/>
      <c r="K24" s="27"/>
      <c r="L24" s="27">
        <v>50</v>
      </c>
      <c r="M24" s="12" t="s">
        <v>66</v>
      </c>
      <c r="N24" s="76"/>
      <c r="O24" s="12"/>
      <c r="P24" s="89" t="s">
        <v>96</v>
      </c>
      <c r="Q24" s="80"/>
      <c r="R24" s="80"/>
      <c r="S24" s="120">
        <v>49580</v>
      </c>
      <c r="T24" s="116"/>
      <c r="XEH24" s="3"/>
      <c r="XEI24" s="3"/>
      <c r="XEJ24" s="3"/>
      <c r="XEK24" s="3"/>
      <c r="XEL24" s="3"/>
      <c r="XEM24" s="3"/>
      <c r="XEN24" s="3"/>
      <c r="XEO24" s="3"/>
      <c r="XEP24" s="3"/>
      <c r="XEQ24" s="3"/>
      <c r="XER24" s="3"/>
      <c r="XES24" s="3"/>
      <c r="XET24" s="3"/>
      <c r="XEU24" s="3"/>
      <c r="XEV24" s="3"/>
      <c r="XEW24" s="3"/>
      <c r="XEX24" s="3"/>
      <c r="XEY24" s="3"/>
      <c r="XEZ24" s="3"/>
      <c r="XFA24" s="3"/>
      <c r="XFB24" s="3"/>
      <c r="XFC24" s="3"/>
      <c r="XFD24" s="3"/>
    </row>
    <row r="25" s="2" customFormat="1" ht="22" customHeight="1" spans="1:16384">
      <c r="A25" s="31"/>
      <c r="B25" s="48"/>
      <c r="C25" s="40"/>
      <c r="D25" s="34"/>
      <c r="E25" s="51" t="s">
        <v>97</v>
      </c>
      <c r="F25" s="51" t="s">
        <v>98</v>
      </c>
      <c r="G25" s="49"/>
      <c r="H25" s="39"/>
      <c r="I25" s="27"/>
      <c r="J25" s="27"/>
      <c r="K25" s="27"/>
      <c r="L25" s="27">
        <v>50</v>
      </c>
      <c r="M25" s="12" t="s">
        <v>66</v>
      </c>
      <c r="N25" s="76"/>
      <c r="O25" s="12"/>
      <c r="P25" s="89" t="s">
        <v>99</v>
      </c>
      <c r="Q25" s="80"/>
      <c r="R25" s="80"/>
      <c r="S25" s="120">
        <v>49580</v>
      </c>
      <c r="T25" s="116"/>
      <c r="XEH25" s="3"/>
      <c r="XEI25" s="3"/>
      <c r="XEJ25" s="3"/>
      <c r="XEK25" s="3"/>
      <c r="XEL25" s="3"/>
      <c r="XEM25" s="3"/>
      <c r="XEN25" s="3"/>
      <c r="XEO25" s="3"/>
      <c r="XEP25" s="3"/>
      <c r="XEQ25" s="3"/>
      <c r="XER25" s="3"/>
      <c r="XES25" s="3"/>
      <c r="XET25" s="3"/>
      <c r="XEU25" s="3"/>
      <c r="XEV25" s="3"/>
      <c r="XEW25" s="3"/>
      <c r="XEX25" s="3"/>
      <c r="XEY25" s="3"/>
      <c r="XEZ25" s="3"/>
      <c r="XFA25" s="3"/>
      <c r="XFB25" s="3"/>
      <c r="XFC25" s="3"/>
      <c r="XFD25" s="3"/>
    </row>
    <row r="26" s="2" customFormat="1" ht="22" customHeight="1" spans="1:16384">
      <c r="A26" s="35"/>
      <c r="B26" s="50"/>
      <c r="C26" s="40"/>
      <c r="D26" s="34"/>
      <c r="E26" s="51" t="s">
        <v>100</v>
      </c>
      <c r="F26" s="51" t="s">
        <v>101</v>
      </c>
      <c r="G26" s="49"/>
      <c r="H26" s="39"/>
      <c r="I26" s="27"/>
      <c r="J26" s="27"/>
      <c r="K26" s="27"/>
      <c r="L26" s="27">
        <v>50</v>
      </c>
      <c r="M26" s="12" t="s">
        <v>66</v>
      </c>
      <c r="N26" s="76"/>
      <c r="O26" s="12"/>
      <c r="P26" s="89" t="s">
        <v>102</v>
      </c>
      <c r="Q26" s="80"/>
      <c r="R26" s="80"/>
      <c r="S26" s="120">
        <v>49580</v>
      </c>
      <c r="T26" s="116"/>
      <c r="XEH26" s="3"/>
      <c r="XEI26" s="3"/>
      <c r="XEJ26" s="3"/>
      <c r="XEK26" s="3"/>
      <c r="XEL26" s="3"/>
      <c r="XEM26" s="3"/>
      <c r="XEN26" s="3"/>
      <c r="XEO26" s="3"/>
      <c r="XEP26" s="3"/>
      <c r="XEQ26" s="3"/>
      <c r="XER26" s="3"/>
      <c r="XES26" s="3"/>
      <c r="XET26" s="3"/>
      <c r="XEU26" s="3"/>
      <c r="XEV26" s="3"/>
      <c r="XEW26" s="3"/>
      <c r="XEX26" s="3"/>
      <c r="XEY26" s="3"/>
      <c r="XEZ26" s="3"/>
      <c r="XFA26" s="3"/>
      <c r="XFB26" s="3"/>
      <c r="XFC26" s="3"/>
      <c r="XFD26" s="3"/>
    </row>
    <row r="27" s="2" customFormat="1" ht="22" customHeight="1" spans="1:16384">
      <c r="A27" s="31">
        <v>6.2</v>
      </c>
      <c r="B27" s="48">
        <v>44013</v>
      </c>
      <c r="C27" s="40"/>
      <c r="D27" s="34"/>
      <c r="E27" s="51" t="s">
        <v>91</v>
      </c>
      <c r="F27" s="51" t="s">
        <v>92</v>
      </c>
      <c r="G27" s="49"/>
      <c r="H27" s="39"/>
      <c r="I27" s="27"/>
      <c r="J27" s="27"/>
      <c r="K27" s="27"/>
      <c r="L27" s="27">
        <v>50</v>
      </c>
      <c r="M27" s="12" t="s">
        <v>66</v>
      </c>
      <c r="N27" s="76"/>
      <c r="O27" s="12"/>
      <c r="P27" s="87" t="s">
        <v>93</v>
      </c>
      <c r="Q27" s="80"/>
      <c r="R27" s="80"/>
      <c r="S27" s="120">
        <v>49910</v>
      </c>
      <c r="T27" s="116"/>
      <c r="XEH27" s="3"/>
      <c r="XEI27" s="3"/>
      <c r="XEJ27" s="3"/>
      <c r="XEK27" s="3"/>
      <c r="XEL27" s="3"/>
      <c r="XEM27" s="3"/>
      <c r="XEN27" s="3"/>
      <c r="XEO27" s="3"/>
      <c r="XEP27" s="3"/>
      <c r="XEQ27" s="3"/>
      <c r="XER27" s="3"/>
      <c r="XES27" s="3"/>
      <c r="XET27" s="3"/>
      <c r="XEU27" s="3"/>
      <c r="XEV27" s="3"/>
      <c r="XEW27" s="3"/>
      <c r="XEX27" s="3"/>
      <c r="XEY27" s="3"/>
      <c r="XEZ27" s="3"/>
      <c r="XFA27" s="3"/>
      <c r="XFB27" s="3"/>
      <c r="XFC27" s="3"/>
      <c r="XFD27" s="3"/>
    </row>
    <row r="28" s="2" customFormat="1" ht="22" customHeight="1" spans="1:16384">
      <c r="A28" s="35"/>
      <c r="B28" s="50"/>
      <c r="C28" s="40"/>
      <c r="D28" s="34"/>
      <c r="E28" s="51" t="s">
        <v>100</v>
      </c>
      <c r="F28" s="51" t="s">
        <v>101</v>
      </c>
      <c r="G28" s="49"/>
      <c r="H28" s="39"/>
      <c r="I28" s="27"/>
      <c r="J28" s="27"/>
      <c r="K28" s="27"/>
      <c r="L28" s="27">
        <v>50</v>
      </c>
      <c r="M28" s="12" t="s">
        <v>66</v>
      </c>
      <c r="N28" s="76"/>
      <c r="O28" s="12"/>
      <c r="P28" s="89" t="s">
        <v>102</v>
      </c>
      <c r="Q28" s="80"/>
      <c r="R28" s="80"/>
      <c r="S28" s="120">
        <v>49910</v>
      </c>
      <c r="T28" s="116"/>
      <c r="XEH28" s="3"/>
      <c r="XEI28" s="3"/>
      <c r="XEJ28" s="3"/>
      <c r="XEK28" s="3"/>
      <c r="XEL28" s="3"/>
      <c r="XEM28" s="3"/>
      <c r="XEN28" s="3"/>
      <c r="XEO28" s="3"/>
      <c r="XEP28" s="3"/>
      <c r="XEQ28" s="3"/>
      <c r="XER28" s="3"/>
      <c r="XES28" s="3"/>
      <c r="XET28" s="3"/>
      <c r="XEU28" s="3"/>
      <c r="XEV28" s="3"/>
      <c r="XEW28" s="3"/>
      <c r="XEX28" s="3"/>
      <c r="XEY28" s="3"/>
      <c r="XEZ28" s="3"/>
      <c r="XFA28" s="3"/>
      <c r="XFB28" s="3"/>
      <c r="XFC28" s="3"/>
      <c r="XFD28" s="3"/>
    </row>
    <row r="29" s="2" customFormat="1" ht="22" customHeight="1" spans="1:16384">
      <c r="A29" s="35">
        <v>6.3</v>
      </c>
      <c r="B29" s="50">
        <v>44049</v>
      </c>
      <c r="C29" s="40"/>
      <c r="D29" s="34"/>
      <c r="E29" s="51" t="s">
        <v>97</v>
      </c>
      <c r="F29" s="51" t="s">
        <v>98</v>
      </c>
      <c r="G29" s="49"/>
      <c r="H29" s="39"/>
      <c r="I29" s="27"/>
      <c r="J29" s="27"/>
      <c r="K29" s="27"/>
      <c r="L29" s="27">
        <v>50</v>
      </c>
      <c r="M29" s="12" t="s">
        <v>66</v>
      </c>
      <c r="N29" s="76"/>
      <c r="O29" s="12"/>
      <c r="P29" s="89" t="s">
        <v>99</v>
      </c>
      <c r="Q29" s="80"/>
      <c r="R29" s="80"/>
      <c r="S29" s="120">
        <v>49910</v>
      </c>
      <c r="T29" s="116"/>
      <c r="XEH29" s="3"/>
      <c r="XEI29" s="3"/>
      <c r="XEJ29" s="3"/>
      <c r="XEK29" s="3"/>
      <c r="XEL29" s="3"/>
      <c r="XEM29" s="3"/>
      <c r="XEN29" s="3"/>
      <c r="XEO29" s="3"/>
      <c r="XEP29" s="3"/>
      <c r="XEQ29" s="3"/>
      <c r="XER29" s="3"/>
      <c r="XES29" s="3"/>
      <c r="XET29" s="3"/>
      <c r="XEU29" s="3"/>
      <c r="XEV29" s="3"/>
      <c r="XEW29" s="3"/>
      <c r="XEX29" s="3"/>
      <c r="XEY29" s="3"/>
      <c r="XEZ29" s="3"/>
      <c r="XFA29" s="3"/>
      <c r="XFB29" s="3"/>
      <c r="XFC29" s="3"/>
      <c r="XFD29" s="3"/>
    </row>
    <row r="30" s="2" customFormat="1" ht="22" customHeight="1" spans="1:16384">
      <c r="A30" s="31">
        <v>7</v>
      </c>
      <c r="B30" s="48">
        <v>44119</v>
      </c>
      <c r="C30" s="40">
        <v>1453855.14</v>
      </c>
      <c r="D30" s="34"/>
      <c r="E30" s="51" t="s">
        <v>103</v>
      </c>
      <c r="F30" s="242" t="s">
        <v>104</v>
      </c>
      <c r="G30" s="49"/>
      <c r="H30" s="39"/>
      <c r="I30" s="27" t="s">
        <v>86</v>
      </c>
      <c r="J30" s="27"/>
      <c r="K30" s="27">
        <v>37346</v>
      </c>
      <c r="L30" s="27">
        <v>7500</v>
      </c>
      <c r="M30" s="12" t="s">
        <v>105</v>
      </c>
      <c r="N30" s="76"/>
      <c r="O30" s="12"/>
      <c r="P30" s="89"/>
      <c r="Q30" s="80"/>
      <c r="R30" s="80"/>
      <c r="S30" s="120"/>
      <c r="T30" s="116"/>
      <c r="XEH30" s="3"/>
      <c r="XEI30" s="3"/>
      <c r="XEJ30" s="3"/>
      <c r="XEK30" s="3"/>
      <c r="XEL30" s="3"/>
      <c r="XEM30" s="3"/>
      <c r="XEN30" s="3"/>
      <c r="XEO30" s="3"/>
      <c r="XEP30" s="3"/>
      <c r="XEQ30" s="3"/>
      <c r="XER30" s="3"/>
      <c r="XES30" s="3"/>
      <c r="XET30" s="3"/>
      <c r="XEU30" s="3"/>
      <c r="XEV30" s="3"/>
      <c r="XEW30" s="3"/>
      <c r="XEX30" s="3"/>
      <c r="XEY30" s="3"/>
      <c r="XEZ30" s="3"/>
      <c r="XFA30" s="3"/>
      <c r="XFB30" s="3"/>
      <c r="XFC30" s="3"/>
      <c r="XFD30" s="3"/>
    </row>
    <row r="31" s="2" customFormat="1" ht="22" customHeight="1" spans="1:16384">
      <c r="A31" s="31"/>
      <c r="B31" s="48"/>
      <c r="C31" s="40"/>
      <c r="D31" s="34"/>
      <c r="E31" s="51" t="s">
        <v>91</v>
      </c>
      <c r="F31" s="51" t="s">
        <v>92</v>
      </c>
      <c r="G31" s="44"/>
      <c r="H31" s="45"/>
      <c r="I31" s="83"/>
      <c r="J31" s="83"/>
      <c r="K31" s="83"/>
      <c r="L31" s="27">
        <v>100</v>
      </c>
      <c r="M31" s="12" t="s">
        <v>66</v>
      </c>
      <c r="N31" s="27"/>
      <c r="O31" s="84"/>
      <c r="P31" s="87" t="s">
        <v>93</v>
      </c>
      <c r="Q31" s="80"/>
      <c r="R31" s="80"/>
      <c r="S31" s="120">
        <v>149730</v>
      </c>
      <c r="T31" s="116"/>
      <c r="XEH31" s="3"/>
      <c r="XEI31" s="3"/>
      <c r="XEJ31" s="3"/>
      <c r="XEK31" s="3"/>
      <c r="XEL31" s="3"/>
      <c r="XEM31" s="3"/>
      <c r="XEN31" s="3"/>
      <c r="XEO31" s="3"/>
      <c r="XEP31" s="3"/>
      <c r="XEQ31" s="3"/>
      <c r="XER31" s="3"/>
      <c r="XES31" s="3"/>
      <c r="XET31" s="3"/>
      <c r="XEU31" s="3"/>
      <c r="XEV31" s="3"/>
      <c r="XEW31" s="3"/>
      <c r="XEX31" s="3"/>
      <c r="XEY31" s="3"/>
      <c r="XEZ31" s="3"/>
      <c r="XFA31" s="3"/>
      <c r="XFB31" s="3"/>
      <c r="XFC31" s="3"/>
      <c r="XFD31" s="3"/>
    </row>
    <row r="32" s="2" customFormat="1" ht="22" customHeight="1" spans="1:16384">
      <c r="A32" s="31"/>
      <c r="B32" s="48"/>
      <c r="C32" s="40"/>
      <c r="D32" s="34"/>
      <c r="E32" s="51" t="s">
        <v>94</v>
      </c>
      <c r="F32" s="51" t="s">
        <v>95</v>
      </c>
      <c r="G32" s="49"/>
      <c r="H32" s="39"/>
      <c r="I32" s="27"/>
      <c r="J32" s="27"/>
      <c r="K32" s="27"/>
      <c r="L32" s="27">
        <v>100</v>
      </c>
      <c r="M32" s="12" t="s">
        <v>66</v>
      </c>
      <c r="N32" s="76"/>
      <c r="O32" s="12"/>
      <c r="P32" s="89" t="s">
        <v>96</v>
      </c>
      <c r="Q32" s="80"/>
      <c r="R32" s="80"/>
      <c r="S32" s="120">
        <v>199640</v>
      </c>
      <c r="T32" s="116"/>
      <c r="XEH32" s="3"/>
      <c r="XEI32" s="3"/>
      <c r="XEJ32" s="3"/>
      <c r="XEK32" s="3"/>
      <c r="XEL32" s="3"/>
      <c r="XEM32" s="3"/>
      <c r="XEN32" s="3"/>
      <c r="XEO32" s="3"/>
      <c r="XEP32" s="3"/>
      <c r="XEQ32" s="3"/>
      <c r="XER32" s="3"/>
      <c r="XES32" s="3"/>
      <c r="XET32" s="3"/>
      <c r="XEU32" s="3"/>
      <c r="XEV32" s="3"/>
      <c r="XEW32" s="3"/>
      <c r="XEX32" s="3"/>
      <c r="XEY32" s="3"/>
      <c r="XEZ32" s="3"/>
      <c r="XFA32" s="3"/>
      <c r="XFB32" s="3"/>
      <c r="XFC32" s="3"/>
      <c r="XFD32" s="3"/>
    </row>
    <row r="33" s="2" customFormat="1" ht="22" customHeight="1" spans="1:16384">
      <c r="A33" s="31"/>
      <c r="B33" s="48"/>
      <c r="C33" s="40"/>
      <c r="D33" s="34"/>
      <c r="E33" s="51" t="s">
        <v>97</v>
      </c>
      <c r="F33" s="51" t="s">
        <v>98</v>
      </c>
      <c r="G33" s="49"/>
      <c r="H33" s="39"/>
      <c r="I33" s="27"/>
      <c r="J33" s="27"/>
      <c r="K33" s="27"/>
      <c r="L33" s="27">
        <v>100</v>
      </c>
      <c r="M33" s="12" t="s">
        <v>66</v>
      </c>
      <c r="N33" s="76"/>
      <c r="O33" s="12"/>
      <c r="P33" s="89" t="s">
        <v>99</v>
      </c>
      <c r="Q33" s="80"/>
      <c r="R33" s="80"/>
      <c r="S33" s="120">
        <v>149730</v>
      </c>
      <c r="T33" s="116"/>
      <c r="XEH33" s="3"/>
      <c r="XEI33" s="3"/>
      <c r="XEJ33" s="3"/>
      <c r="XEK33" s="3"/>
      <c r="XEL33" s="3"/>
      <c r="XEM33" s="3"/>
      <c r="XEN33" s="3"/>
      <c r="XEO33" s="3"/>
      <c r="XEP33" s="3"/>
      <c r="XEQ33" s="3"/>
      <c r="XER33" s="3"/>
      <c r="XES33" s="3"/>
      <c r="XET33" s="3"/>
      <c r="XEU33" s="3"/>
      <c r="XEV33" s="3"/>
      <c r="XEW33" s="3"/>
      <c r="XEX33" s="3"/>
      <c r="XEY33" s="3"/>
      <c r="XEZ33" s="3"/>
      <c r="XFA33" s="3"/>
      <c r="XFB33" s="3"/>
      <c r="XFC33" s="3"/>
      <c r="XFD33" s="3"/>
    </row>
    <row r="34" s="2" customFormat="1" ht="27" customHeight="1" spans="1:16384">
      <c r="A34" s="35"/>
      <c r="B34" s="50"/>
      <c r="C34" s="40"/>
      <c r="D34" s="34"/>
      <c r="E34" s="51" t="s">
        <v>100</v>
      </c>
      <c r="F34" s="51" t="s">
        <v>101</v>
      </c>
      <c r="G34" s="49"/>
      <c r="H34" s="39"/>
      <c r="I34" s="27"/>
      <c r="J34" s="27"/>
      <c r="K34" s="27"/>
      <c r="L34" s="27">
        <v>100</v>
      </c>
      <c r="M34" s="12" t="s">
        <v>66</v>
      </c>
      <c r="N34" s="76"/>
      <c r="O34" s="12"/>
      <c r="P34" s="89" t="s">
        <v>102</v>
      </c>
      <c r="Q34" s="80"/>
      <c r="R34" s="80"/>
      <c r="S34" s="120">
        <v>149730</v>
      </c>
      <c r="T34" s="116"/>
      <c r="XEH34" s="3"/>
      <c r="XEI34" s="3"/>
      <c r="XEJ34" s="3"/>
      <c r="XEK34" s="3"/>
      <c r="XEL34" s="3"/>
      <c r="XEM34" s="3"/>
      <c r="XEN34" s="3"/>
      <c r="XEO34" s="3"/>
      <c r="XEP34" s="3"/>
      <c r="XEQ34" s="3"/>
      <c r="XER34" s="3"/>
      <c r="XES34" s="3"/>
      <c r="XET34" s="3"/>
      <c r="XEU34" s="3"/>
      <c r="XEV34" s="3"/>
      <c r="XEW34" s="3"/>
      <c r="XEX34" s="3"/>
      <c r="XEY34" s="3"/>
      <c r="XEZ34" s="3"/>
      <c r="XFA34" s="3"/>
      <c r="XFB34" s="3"/>
      <c r="XFC34" s="3"/>
      <c r="XFD34" s="3"/>
    </row>
    <row r="35" s="2" customFormat="1" ht="27" customHeight="1" spans="1:16384">
      <c r="A35" s="35"/>
      <c r="B35" s="50"/>
      <c r="C35" s="40"/>
      <c r="D35" s="34"/>
      <c r="E35" s="28" t="s">
        <v>88</v>
      </c>
      <c r="F35" s="29" t="s">
        <v>89</v>
      </c>
      <c r="G35" s="49"/>
      <c r="H35" s="39"/>
      <c r="I35" s="27"/>
      <c r="J35" s="27"/>
      <c r="K35" s="27"/>
      <c r="L35" s="27">
        <v>100</v>
      </c>
      <c r="M35" s="12" t="s">
        <v>66</v>
      </c>
      <c r="N35" s="27"/>
      <c r="O35" s="12"/>
      <c r="P35" s="89" t="s">
        <v>75</v>
      </c>
      <c r="Q35" s="80"/>
      <c r="R35" s="80"/>
      <c r="S35" s="120">
        <v>400000</v>
      </c>
      <c r="T35" s="116"/>
      <c r="XEH35" s="3"/>
      <c r="XEI35" s="3"/>
      <c r="XEJ35" s="3"/>
      <c r="XEK35" s="3"/>
      <c r="XEL35" s="3"/>
      <c r="XEM35" s="3"/>
      <c r="XEN35" s="3"/>
      <c r="XEO35" s="3"/>
      <c r="XEP35" s="3"/>
      <c r="XEQ35" s="3"/>
      <c r="XER35" s="3"/>
      <c r="XES35" s="3"/>
      <c r="XET35" s="3"/>
      <c r="XEU35" s="3"/>
      <c r="XEV35" s="3"/>
      <c r="XEW35" s="3"/>
      <c r="XEX35" s="3"/>
      <c r="XEY35" s="3"/>
      <c r="XEZ35" s="3"/>
      <c r="XFA35" s="3"/>
      <c r="XFB35" s="3"/>
      <c r="XFC35" s="3"/>
      <c r="XFD35" s="3"/>
    </row>
    <row r="36" s="2" customFormat="1" ht="27" customHeight="1" spans="1:16384">
      <c r="A36" s="35"/>
      <c r="B36" s="50"/>
      <c r="C36" s="40"/>
      <c r="D36" s="34"/>
      <c r="E36" s="37" t="s">
        <v>53</v>
      </c>
      <c r="F36" s="235" t="s">
        <v>54</v>
      </c>
      <c r="G36" s="38"/>
      <c r="H36" s="39"/>
      <c r="I36" s="27"/>
      <c r="J36" s="27"/>
      <c r="K36" s="27"/>
      <c r="L36" s="27">
        <v>100</v>
      </c>
      <c r="M36" s="12" t="s">
        <v>66</v>
      </c>
      <c r="N36" s="27"/>
      <c r="O36" s="12"/>
      <c r="P36" s="89" t="s">
        <v>55</v>
      </c>
      <c r="Q36" s="80"/>
      <c r="R36" s="80"/>
      <c r="S36" s="120">
        <v>200000</v>
      </c>
      <c r="T36" s="116"/>
      <c r="XEH36" s="3"/>
      <c r="XEI36" s="3"/>
      <c r="XEJ36" s="3"/>
      <c r="XEK36" s="3"/>
      <c r="XEL36" s="3"/>
      <c r="XEM36" s="3"/>
      <c r="XEN36" s="3"/>
      <c r="XEO36" s="3"/>
      <c r="XEP36" s="3"/>
      <c r="XEQ36" s="3"/>
      <c r="XER36" s="3"/>
      <c r="XES36" s="3"/>
      <c r="XET36" s="3"/>
      <c r="XEU36" s="3"/>
      <c r="XEV36" s="3"/>
      <c r="XEW36" s="3"/>
      <c r="XEX36" s="3"/>
      <c r="XEY36" s="3"/>
      <c r="XEZ36" s="3"/>
      <c r="XFA36" s="3"/>
      <c r="XFB36" s="3"/>
      <c r="XFC36" s="3"/>
      <c r="XFD36" s="3"/>
    </row>
    <row r="37" s="2" customFormat="1" ht="35" customHeight="1" spans="1:16384">
      <c r="A37" s="35">
        <v>8</v>
      </c>
      <c r="B37" s="50">
        <v>44135</v>
      </c>
      <c r="C37" s="40">
        <v>363463.79</v>
      </c>
      <c r="D37" s="34"/>
      <c r="E37" s="51" t="s">
        <v>106</v>
      </c>
      <c r="F37" s="242" t="s">
        <v>107</v>
      </c>
      <c r="G37" s="49"/>
      <c r="H37" s="39"/>
      <c r="I37" s="27"/>
      <c r="J37" s="27"/>
      <c r="K37" s="27"/>
      <c r="L37" s="88"/>
      <c r="M37" s="88"/>
      <c r="N37" s="88"/>
      <c r="O37" s="88"/>
      <c r="P37" s="88"/>
      <c r="Q37" s="80"/>
      <c r="R37" s="80"/>
      <c r="S37" s="3"/>
      <c r="T37" s="116"/>
      <c r="XEH37" s="3"/>
      <c r="XEI37" s="3"/>
      <c r="XEJ37" s="3"/>
      <c r="XEK37" s="3"/>
      <c r="XEL37" s="3"/>
      <c r="XEM37" s="3"/>
      <c r="XEN37" s="3"/>
      <c r="XEO37" s="3"/>
      <c r="XEP37" s="3"/>
      <c r="XEQ37" s="3"/>
      <c r="XER37" s="3"/>
      <c r="XES37" s="3"/>
      <c r="XET37" s="3"/>
      <c r="XEU37" s="3"/>
      <c r="XEV37" s="3"/>
      <c r="XEW37" s="3"/>
      <c r="XEX37" s="3"/>
      <c r="XEY37" s="3"/>
      <c r="XEZ37" s="3"/>
      <c r="XFA37" s="3"/>
      <c r="XFB37" s="3"/>
      <c r="XFC37" s="3"/>
      <c r="XFD37" s="3"/>
    </row>
    <row r="38" s="2" customFormat="1" ht="27" customHeight="1" spans="1:16384">
      <c r="A38" s="35"/>
      <c r="B38" s="50"/>
      <c r="C38" s="40"/>
      <c r="D38" s="34"/>
      <c r="E38" s="52" t="s">
        <v>108</v>
      </c>
      <c r="F38" s="53" t="s">
        <v>109</v>
      </c>
      <c r="G38" s="49"/>
      <c r="H38" s="39"/>
      <c r="I38" s="27"/>
      <c r="J38" s="27"/>
      <c r="K38" s="27"/>
      <c r="L38" s="27">
        <v>100</v>
      </c>
      <c r="M38" s="12" t="s">
        <v>66</v>
      </c>
      <c r="N38" s="76"/>
      <c r="O38" s="12"/>
      <c r="P38" s="89" t="s">
        <v>110</v>
      </c>
      <c r="Q38" s="80"/>
      <c r="R38" s="80"/>
      <c r="S38" s="120">
        <v>362880</v>
      </c>
      <c r="T38" s="116"/>
      <c r="XEH38" s="3"/>
      <c r="XEI38" s="3"/>
      <c r="XEJ38" s="3"/>
      <c r="XEK38" s="3"/>
      <c r="XEL38" s="3"/>
      <c r="XEM38" s="3"/>
      <c r="XEN38" s="3"/>
      <c r="XEO38" s="3"/>
      <c r="XEP38" s="3"/>
      <c r="XEQ38" s="3"/>
      <c r="XER38" s="3"/>
      <c r="XES38" s="3"/>
      <c r="XET38" s="3"/>
      <c r="XEU38" s="3"/>
      <c r="XEV38" s="3"/>
      <c r="XEW38" s="3"/>
      <c r="XEX38" s="3"/>
      <c r="XEY38" s="3"/>
      <c r="XEZ38" s="3"/>
      <c r="XFA38" s="3"/>
      <c r="XFB38" s="3"/>
      <c r="XFC38" s="3"/>
      <c r="XFD38" s="3"/>
    </row>
    <row r="39" s="2" customFormat="1" ht="27" customHeight="1" spans="1:16384">
      <c r="A39" s="35">
        <v>8.1</v>
      </c>
      <c r="B39" s="50">
        <v>44145</v>
      </c>
      <c r="C39" s="40"/>
      <c r="D39" s="34"/>
      <c r="E39" s="51" t="s">
        <v>91</v>
      </c>
      <c r="F39" s="51" t="s">
        <v>92</v>
      </c>
      <c r="G39" s="49"/>
      <c r="H39" s="39"/>
      <c r="I39" s="27"/>
      <c r="J39" s="27"/>
      <c r="K39" s="27"/>
      <c r="L39" s="27">
        <v>2544</v>
      </c>
      <c r="M39" s="12" t="s">
        <v>111</v>
      </c>
      <c r="N39" s="76"/>
      <c r="O39" s="12"/>
      <c r="P39" s="87" t="s">
        <v>93</v>
      </c>
      <c r="Q39" s="80"/>
      <c r="R39" s="80"/>
      <c r="S39" s="120">
        <v>49910</v>
      </c>
      <c r="T39" s="116"/>
      <c r="XEH39" s="3"/>
      <c r="XEI39" s="3"/>
      <c r="XEJ39" s="3"/>
      <c r="XEK39" s="3"/>
      <c r="XEL39" s="3"/>
      <c r="XEM39" s="3"/>
      <c r="XEN39" s="3"/>
      <c r="XEO39" s="3"/>
      <c r="XEP39" s="3"/>
      <c r="XEQ39" s="3"/>
      <c r="XER39" s="3"/>
      <c r="XES39" s="3"/>
      <c r="XET39" s="3"/>
      <c r="XEU39" s="3"/>
      <c r="XEV39" s="3"/>
      <c r="XEW39" s="3"/>
      <c r="XEX39" s="3"/>
      <c r="XEY39" s="3"/>
      <c r="XEZ39" s="3"/>
      <c r="XFA39" s="3"/>
      <c r="XFB39" s="3"/>
      <c r="XFC39" s="3"/>
      <c r="XFD39" s="3"/>
    </row>
    <row r="40" s="2" customFormat="1" ht="27" customHeight="1" spans="1:16384">
      <c r="A40" s="35"/>
      <c r="B40" s="50"/>
      <c r="C40" s="40"/>
      <c r="D40" s="34"/>
      <c r="E40" s="51" t="s">
        <v>97</v>
      </c>
      <c r="F40" s="51" t="s">
        <v>98</v>
      </c>
      <c r="G40" s="49"/>
      <c r="H40" s="39"/>
      <c r="I40" s="27"/>
      <c r="J40" s="27"/>
      <c r="K40" s="27"/>
      <c r="L40" s="90">
        <v>300</v>
      </c>
      <c r="M40" s="12" t="s">
        <v>66</v>
      </c>
      <c r="N40" s="76"/>
      <c r="O40" s="12"/>
      <c r="P40" s="89" t="s">
        <v>99</v>
      </c>
      <c r="Q40" s="80"/>
      <c r="R40" s="80"/>
      <c r="S40" s="120">
        <v>49910</v>
      </c>
      <c r="T40" s="116"/>
      <c r="XEH40" s="3"/>
      <c r="XEI40" s="3"/>
      <c r="XEJ40" s="3"/>
      <c r="XEK40" s="3"/>
      <c r="XEL40" s="3"/>
      <c r="XEM40" s="3"/>
      <c r="XEN40" s="3"/>
      <c r="XEO40" s="3"/>
      <c r="XEP40" s="3"/>
      <c r="XEQ40" s="3"/>
      <c r="XER40" s="3"/>
      <c r="XES40" s="3"/>
      <c r="XET40" s="3"/>
      <c r="XEU40" s="3"/>
      <c r="XEV40" s="3"/>
      <c r="XEW40" s="3"/>
      <c r="XEX40" s="3"/>
      <c r="XEY40" s="3"/>
      <c r="XEZ40" s="3"/>
      <c r="XFA40" s="3"/>
      <c r="XFB40" s="3"/>
      <c r="XFC40" s="3"/>
      <c r="XFD40" s="3"/>
    </row>
    <row r="41" s="2" customFormat="1" ht="27" customHeight="1" spans="1:16384">
      <c r="A41" s="35"/>
      <c r="B41" s="50"/>
      <c r="C41" s="40"/>
      <c r="D41" s="34"/>
      <c r="E41" s="51" t="s">
        <v>100</v>
      </c>
      <c r="F41" s="51" t="s">
        <v>101</v>
      </c>
      <c r="G41" s="49"/>
      <c r="H41" s="39"/>
      <c r="I41" s="27"/>
      <c r="J41" s="27"/>
      <c r="K41" s="27"/>
      <c r="L41" s="91"/>
      <c r="M41" s="12" t="s">
        <v>66</v>
      </c>
      <c r="N41" s="76"/>
      <c r="O41" s="12"/>
      <c r="P41" s="89" t="s">
        <v>102</v>
      </c>
      <c r="Q41" s="80"/>
      <c r="R41" s="80"/>
      <c r="S41" s="120">
        <v>49910</v>
      </c>
      <c r="T41" s="116"/>
      <c r="XEH41" s="3"/>
      <c r="XEI41" s="3"/>
      <c r="XEJ41" s="3"/>
      <c r="XEK41" s="3"/>
      <c r="XEL41" s="3"/>
      <c r="XEM41" s="3"/>
      <c r="XEN41" s="3"/>
      <c r="XEO41" s="3"/>
      <c r="XEP41" s="3"/>
      <c r="XEQ41" s="3"/>
      <c r="XER41" s="3"/>
      <c r="XES41" s="3"/>
      <c r="XET41" s="3"/>
      <c r="XEU41" s="3"/>
      <c r="XEV41" s="3"/>
      <c r="XEW41" s="3"/>
      <c r="XEX41" s="3"/>
      <c r="XEY41" s="3"/>
      <c r="XEZ41" s="3"/>
      <c r="XFA41" s="3"/>
      <c r="XFB41" s="3"/>
      <c r="XFC41" s="3"/>
      <c r="XFD41" s="3"/>
    </row>
    <row r="42" s="4" customFormat="1" ht="27" customHeight="1" spans="1:16384">
      <c r="A42" s="54">
        <v>9</v>
      </c>
      <c r="B42" s="55">
        <v>44223</v>
      </c>
      <c r="C42" s="56">
        <v>300000</v>
      </c>
      <c r="D42" s="57"/>
      <c r="E42" s="58" t="s">
        <v>112</v>
      </c>
      <c r="F42" s="243" t="s">
        <v>113</v>
      </c>
      <c r="G42" s="59"/>
      <c r="H42" s="60"/>
      <c r="I42" s="86" t="s">
        <v>86</v>
      </c>
      <c r="J42" s="86"/>
      <c r="K42" s="86">
        <v>155737</v>
      </c>
      <c r="L42" s="86"/>
      <c r="M42" s="92"/>
      <c r="N42" s="93"/>
      <c r="O42" s="92"/>
      <c r="P42" s="94"/>
      <c r="Q42" s="121"/>
      <c r="R42" s="121"/>
      <c r="S42" s="122"/>
      <c r="T42" s="123"/>
      <c r="XEH42" s="3"/>
      <c r="XEI42" s="3"/>
      <c r="XEJ42" s="3"/>
      <c r="XEK42" s="3"/>
      <c r="XEL42" s="3"/>
      <c r="XEM42" s="3"/>
      <c r="XEN42" s="3"/>
      <c r="XEO42" s="129"/>
      <c r="XEP42" s="129"/>
      <c r="XEQ42" s="129"/>
      <c r="XER42" s="129"/>
      <c r="XES42" s="129"/>
      <c r="XET42" s="129"/>
      <c r="XEU42" s="129"/>
      <c r="XEV42" s="129"/>
      <c r="XEW42" s="129"/>
      <c r="XEX42" s="129"/>
      <c r="XEY42" s="129"/>
      <c r="XEZ42" s="129"/>
      <c r="XFA42" s="129"/>
      <c r="XFB42" s="129"/>
      <c r="XFC42" s="129"/>
      <c r="XFD42" s="129"/>
    </row>
    <row r="43" s="4" customFormat="1" ht="27" customHeight="1" spans="1:16384">
      <c r="A43" s="54"/>
      <c r="B43" s="55"/>
      <c r="C43" s="56"/>
      <c r="D43" s="57"/>
      <c r="E43" s="58" t="s">
        <v>91</v>
      </c>
      <c r="F43" s="58" t="s">
        <v>92</v>
      </c>
      <c r="G43" s="59"/>
      <c r="H43" s="60"/>
      <c r="I43" s="86"/>
      <c r="J43" s="86"/>
      <c r="K43" s="86"/>
      <c r="L43" s="86">
        <v>50</v>
      </c>
      <c r="M43" s="92" t="s">
        <v>66</v>
      </c>
      <c r="N43" s="93"/>
      <c r="O43" s="92"/>
      <c r="P43" s="95" t="s">
        <v>93</v>
      </c>
      <c r="Q43" s="121"/>
      <c r="R43" s="121"/>
      <c r="S43" s="122">
        <v>49910</v>
      </c>
      <c r="T43" s="123"/>
      <c r="XEH43" s="3"/>
      <c r="XEI43" s="3"/>
      <c r="XEJ43" s="3"/>
      <c r="XEK43" s="3"/>
      <c r="XEL43" s="3"/>
      <c r="XEM43" s="3"/>
      <c r="XEN43" s="3"/>
      <c r="XEO43" s="129"/>
      <c r="XEP43" s="129"/>
      <c r="XEQ43" s="129"/>
      <c r="XER43" s="129"/>
      <c r="XES43" s="129"/>
      <c r="XET43" s="129"/>
      <c r="XEU43" s="129"/>
      <c r="XEV43" s="129"/>
      <c r="XEW43" s="129"/>
      <c r="XEX43" s="129"/>
      <c r="XEY43" s="129"/>
      <c r="XEZ43" s="129"/>
      <c r="XFA43" s="129"/>
      <c r="XFB43" s="129"/>
      <c r="XFC43" s="129"/>
      <c r="XFD43" s="129"/>
    </row>
    <row r="44" s="4" customFormat="1" ht="44" customHeight="1" spans="1:16384">
      <c r="A44" s="54"/>
      <c r="B44" s="55"/>
      <c r="C44" s="56"/>
      <c r="D44" s="57"/>
      <c r="E44" s="58" t="s">
        <v>97</v>
      </c>
      <c r="F44" s="58" t="s">
        <v>98</v>
      </c>
      <c r="G44" s="59"/>
      <c r="H44" s="60"/>
      <c r="I44" s="86"/>
      <c r="J44" s="86"/>
      <c r="K44" s="86"/>
      <c r="L44" s="86">
        <v>50</v>
      </c>
      <c r="M44" s="92" t="s">
        <v>66</v>
      </c>
      <c r="N44" s="93"/>
      <c r="O44" s="92"/>
      <c r="P44" s="94" t="s">
        <v>99</v>
      </c>
      <c r="Q44" s="121"/>
      <c r="R44" s="121"/>
      <c r="S44" s="122">
        <v>65710</v>
      </c>
      <c r="T44" s="124"/>
      <c r="XEH44" s="3"/>
      <c r="XEI44" s="3"/>
      <c r="XEJ44" s="3"/>
      <c r="XEK44" s="3"/>
      <c r="XEL44" s="3"/>
      <c r="XEM44" s="3"/>
      <c r="XEN44" s="3"/>
      <c r="XEO44" s="129"/>
      <c r="XEP44" s="129"/>
      <c r="XEQ44" s="129"/>
      <c r="XER44" s="129"/>
      <c r="XES44" s="129"/>
      <c r="XET44" s="129"/>
      <c r="XEU44" s="129"/>
      <c r="XEV44" s="129"/>
      <c r="XEW44" s="129"/>
      <c r="XEX44" s="129"/>
      <c r="XEY44" s="129"/>
      <c r="XEZ44" s="129"/>
      <c r="XFA44" s="129"/>
      <c r="XFB44" s="129"/>
      <c r="XFC44" s="129"/>
      <c r="XFD44" s="129"/>
    </row>
    <row r="45" s="4" customFormat="1" ht="27" customHeight="1" spans="1:16384">
      <c r="A45" s="54"/>
      <c r="B45" s="55"/>
      <c r="C45" s="56"/>
      <c r="D45" s="57"/>
      <c r="E45" s="58" t="s">
        <v>100</v>
      </c>
      <c r="F45" s="58" t="s">
        <v>101</v>
      </c>
      <c r="G45" s="59"/>
      <c r="H45" s="60"/>
      <c r="I45" s="86"/>
      <c r="J45" s="86"/>
      <c r="K45" s="86"/>
      <c r="L45" s="86">
        <v>50</v>
      </c>
      <c r="M45" s="92" t="s">
        <v>66</v>
      </c>
      <c r="N45" s="93"/>
      <c r="O45" s="92"/>
      <c r="P45" s="94" t="s">
        <v>102</v>
      </c>
      <c r="Q45" s="121"/>
      <c r="R45" s="121"/>
      <c r="S45" s="122">
        <v>49910</v>
      </c>
      <c r="T45" s="123"/>
      <c r="XEH45" s="3"/>
      <c r="XEI45" s="3"/>
      <c r="XEJ45" s="3"/>
      <c r="XEK45" s="3"/>
      <c r="XEL45" s="3"/>
      <c r="XEM45" s="3"/>
      <c r="XEN45" s="3"/>
      <c r="XEO45" s="129"/>
      <c r="XEP45" s="129"/>
      <c r="XEQ45" s="129"/>
      <c r="XER45" s="129"/>
      <c r="XES45" s="129"/>
      <c r="XET45" s="129"/>
      <c r="XEU45" s="129"/>
      <c r="XEV45" s="129"/>
      <c r="XEW45" s="129"/>
      <c r="XEX45" s="129"/>
      <c r="XEY45" s="129"/>
      <c r="XEZ45" s="129"/>
      <c r="XFA45" s="129"/>
      <c r="XFB45" s="129"/>
      <c r="XFC45" s="129"/>
      <c r="XFD45" s="129"/>
    </row>
    <row r="46" s="4" customFormat="1" ht="27" customHeight="1" spans="1:16384">
      <c r="A46" s="54"/>
      <c r="B46" s="55"/>
      <c r="C46" s="56"/>
      <c r="D46" s="57"/>
      <c r="E46" s="58"/>
      <c r="F46" s="58"/>
      <c r="G46" s="59"/>
      <c r="H46" s="60"/>
      <c r="I46" s="86"/>
      <c r="J46" s="86"/>
      <c r="K46" s="86"/>
      <c r="L46" s="86"/>
      <c r="M46" s="92"/>
      <c r="N46" s="93"/>
      <c r="O46" s="92"/>
      <c r="P46" s="94"/>
      <c r="Q46" s="121"/>
      <c r="R46" s="121"/>
      <c r="S46" s="122"/>
      <c r="T46" s="123"/>
      <c r="XEH46" s="3"/>
      <c r="XEI46" s="3"/>
      <c r="XEJ46" s="3"/>
      <c r="XEK46" s="3"/>
      <c r="XEL46" s="3"/>
      <c r="XEM46" s="3"/>
      <c r="XEN46" s="3"/>
      <c r="XEO46" s="129"/>
      <c r="XEP46" s="129"/>
      <c r="XEQ46" s="129"/>
      <c r="XER46" s="129"/>
      <c r="XES46" s="129"/>
      <c r="XET46" s="129"/>
      <c r="XEU46" s="129"/>
      <c r="XEV46" s="129"/>
      <c r="XEW46" s="129"/>
      <c r="XEX46" s="129"/>
      <c r="XEY46" s="129"/>
      <c r="XEZ46" s="129"/>
      <c r="XFA46" s="129"/>
      <c r="XFB46" s="129"/>
      <c r="XFC46" s="129"/>
      <c r="XFD46" s="129"/>
    </row>
    <row r="47" s="4" customFormat="1" ht="27" customHeight="1" spans="1:16384">
      <c r="A47" s="54"/>
      <c r="B47" s="55"/>
      <c r="C47" s="56"/>
      <c r="D47" s="57"/>
      <c r="E47" s="58"/>
      <c r="F47" s="58"/>
      <c r="G47" s="59"/>
      <c r="H47" s="60"/>
      <c r="I47" s="86"/>
      <c r="J47" s="86"/>
      <c r="K47" s="86"/>
      <c r="L47" s="86"/>
      <c r="M47" s="92"/>
      <c r="N47" s="93"/>
      <c r="O47" s="92"/>
      <c r="P47" s="94"/>
      <c r="Q47" s="121"/>
      <c r="R47" s="121"/>
      <c r="S47" s="122"/>
      <c r="T47" s="123"/>
      <c r="XEH47" s="3"/>
      <c r="XEI47" s="3"/>
      <c r="XEJ47" s="3"/>
      <c r="XEK47" s="3"/>
      <c r="XEL47" s="3"/>
      <c r="XEM47" s="3"/>
      <c r="XEN47" s="3"/>
      <c r="XEO47" s="129"/>
      <c r="XEP47" s="129"/>
      <c r="XEQ47" s="129"/>
      <c r="XER47" s="129"/>
      <c r="XES47" s="129"/>
      <c r="XET47" s="129"/>
      <c r="XEU47" s="129"/>
      <c r="XEV47" s="129"/>
      <c r="XEW47" s="129"/>
      <c r="XEX47" s="129"/>
      <c r="XEY47" s="129"/>
      <c r="XEZ47" s="129"/>
      <c r="XFA47" s="129"/>
      <c r="XFB47" s="129"/>
      <c r="XFC47" s="129"/>
      <c r="XFD47" s="129"/>
    </row>
    <row r="48" s="4" customFormat="1" ht="27" customHeight="1" spans="1:16384">
      <c r="A48" s="54"/>
      <c r="B48" s="55"/>
      <c r="C48" s="56"/>
      <c r="D48" s="57"/>
      <c r="E48" s="58"/>
      <c r="F48" s="58"/>
      <c r="G48" s="59"/>
      <c r="H48" s="60"/>
      <c r="I48" s="86"/>
      <c r="J48" s="86"/>
      <c r="K48" s="86"/>
      <c r="L48" s="86"/>
      <c r="M48" s="92"/>
      <c r="N48" s="93"/>
      <c r="O48" s="92"/>
      <c r="P48" s="94"/>
      <c r="Q48" s="121"/>
      <c r="R48" s="121"/>
      <c r="S48" s="122"/>
      <c r="T48" s="123"/>
      <c r="XEH48" s="3"/>
      <c r="XEI48" s="3"/>
      <c r="XEJ48" s="3"/>
      <c r="XEK48" s="3"/>
      <c r="XEL48" s="3"/>
      <c r="XEM48" s="3"/>
      <c r="XEN48" s="3"/>
      <c r="XEO48" s="129"/>
      <c r="XEP48" s="129"/>
      <c r="XEQ48" s="129"/>
      <c r="XER48" s="129"/>
      <c r="XES48" s="129"/>
      <c r="XET48" s="129"/>
      <c r="XEU48" s="129"/>
      <c r="XEV48" s="129"/>
      <c r="XEW48" s="129"/>
      <c r="XEX48" s="129"/>
      <c r="XEY48" s="129"/>
      <c r="XEZ48" s="129"/>
      <c r="XFA48" s="129"/>
      <c r="XFB48" s="129"/>
      <c r="XFC48" s="129"/>
      <c r="XFD48" s="129"/>
    </row>
    <row r="49" s="1" customFormat="1" ht="30" customHeight="1" spans="1:16384">
      <c r="A49" s="9" t="s">
        <v>77</v>
      </c>
      <c r="B49" s="9"/>
      <c r="C49" s="61">
        <f>SUM(C8:C48)</f>
        <v>10472646.54</v>
      </c>
      <c r="D49" s="62">
        <f>SUM(D8:D23)</f>
        <v>0</v>
      </c>
      <c r="E49" s="63"/>
      <c r="F49" s="63"/>
      <c r="G49" s="63"/>
      <c r="H49" s="11" t="s">
        <v>78</v>
      </c>
      <c r="I49" s="96">
        <f>SUM(I8:I48)</f>
        <v>341978.82</v>
      </c>
      <c r="J49" s="63"/>
      <c r="K49" s="97">
        <f>SUM(K8:K48)</f>
        <v>380606.3</v>
      </c>
      <c r="L49" s="96">
        <f>SUM(L8:M48)</f>
        <v>33294</v>
      </c>
      <c r="M49" s="11" t="s">
        <v>78</v>
      </c>
      <c r="N49" s="96">
        <f>SUM(N8:N26)</f>
        <v>0</v>
      </c>
      <c r="O49" s="11" t="s">
        <v>78</v>
      </c>
      <c r="P49" s="11" t="s">
        <v>78</v>
      </c>
      <c r="Q49" s="11"/>
      <c r="R49" s="61">
        <f>SUM(R8:R26)</f>
        <v>2526100</v>
      </c>
      <c r="S49" s="125">
        <f>SUM(S8:S48)</f>
        <v>9716132</v>
      </c>
      <c r="T49" s="126">
        <f>C49+D49-I49-K49-L49-N49-S49</f>
        <v>635.419999998063</v>
      </c>
      <c r="XEH49" s="3"/>
      <c r="XEI49" s="3"/>
      <c r="XEJ49" s="3"/>
      <c r="XEK49" s="3"/>
      <c r="XEL49" s="3"/>
      <c r="XEM49" s="3"/>
      <c r="XEN49" s="3"/>
      <c r="XEO49" s="3"/>
      <c r="XEP49" s="3"/>
      <c r="XEQ49" s="3"/>
      <c r="XER49" s="3"/>
      <c r="XES49" s="3"/>
      <c r="XET49" s="3"/>
      <c r="XEU49" s="3"/>
      <c r="XEV49" s="3"/>
      <c r="XEW49" s="3"/>
      <c r="XEX49" s="3"/>
      <c r="XEY49" s="3"/>
      <c r="XEZ49" s="3"/>
      <c r="XFA49" s="3"/>
      <c r="XFB49" s="3"/>
      <c r="XFC49" s="3"/>
      <c r="XFD49" s="3"/>
    </row>
    <row r="50" s="1" customFormat="1" ht="30" customHeight="1" spans="1:16384">
      <c r="A50" s="9" t="s">
        <v>79</v>
      </c>
      <c r="B50" s="9"/>
      <c r="C50" s="9" t="s">
        <v>80</v>
      </c>
      <c r="D50" s="9"/>
      <c r="E50" s="9"/>
      <c r="F50" s="64">
        <f>N50</f>
        <v>165530</v>
      </c>
      <c r="G50" s="65"/>
      <c r="H50" s="66" t="s">
        <v>81</v>
      </c>
      <c r="I50" s="98"/>
      <c r="J50" s="98"/>
      <c r="K50" s="98"/>
      <c r="L50" s="99"/>
      <c r="M50" s="9" t="s">
        <v>82</v>
      </c>
      <c r="N50" s="100">
        <f>S43+S44+S45</f>
        <v>165530</v>
      </c>
      <c r="O50" s="101"/>
      <c r="P50" s="101"/>
      <c r="Q50" s="101"/>
      <c r="R50" s="101"/>
      <c r="S50" s="101"/>
      <c r="T50" s="127"/>
      <c r="XEH50" s="3"/>
      <c r="XEI50" s="3"/>
      <c r="XEJ50" s="3"/>
      <c r="XEK50" s="3"/>
      <c r="XEL50" s="3"/>
      <c r="XEM50" s="3"/>
      <c r="XEN50" s="3"/>
      <c r="XEO50" s="3"/>
      <c r="XEP50" s="3"/>
      <c r="XEQ50" s="3"/>
      <c r="XER50" s="3"/>
      <c r="XES50" s="3"/>
      <c r="XET50" s="3"/>
      <c r="XEU50" s="3"/>
      <c r="XEV50" s="3"/>
      <c r="XEW50" s="3"/>
      <c r="XEX50" s="3"/>
      <c r="XEY50" s="3"/>
      <c r="XEZ50" s="3"/>
      <c r="XFA50" s="3"/>
      <c r="XFB50" s="3"/>
      <c r="XFC50" s="3"/>
      <c r="XFD50" s="3"/>
    </row>
    <row r="51" s="1" customFormat="1" ht="30" customHeight="1" spans="1:16384">
      <c r="A51" s="9"/>
      <c r="B51" s="9"/>
      <c r="C51" s="9" t="s">
        <v>83</v>
      </c>
      <c r="D51" s="9"/>
      <c r="E51" s="9"/>
      <c r="F51" s="67">
        <v>0</v>
      </c>
      <c r="G51" s="68"/>
      <c r="H51" s="69"/>
      <c r="I51" s="102"/>
      <c r="J51" s="102"/>
      <c r="K51" s="102"/>
      <c r="L51" s="103"/>
      <c r="M51" s="9" t="s">
        <v>84</v>
      </c>
      <c r="N51" s="104">
        <f>N50</f>
        <v>165530</v>
      </c>
      <c r="O51" s="105"/>
      <c r="P51" s="105"/>
      <c r="Q51" s="105"/>
      <c r="R51" s="105"/>
      <c r="S51" s="105"/>
      <c r="T51" s="128"/>
      <c r="XEH51" s="3"/>
      <c r="XEI51" s="3"/>
      <c r="XEJ51" s="3"/>
      <c r="XEK51" s="3"/>
      <c r="XEL51" s="3"/>
      <c r="XEM51" s="3"/>
      <c r="XEN51" s="3"/>
      <c r="XEO51" s="3"/>
      <c r="XEP51" s="3"/>
      <c r="XEQ51" s="3"/>
      <c r="XER51" s="3"/>
      <c r="XES51" s="3"/>
      <c r="XET51" s="3"/>
      <c r="XEU51" s="3"/>
      <c r="XEV51" s="3"/>
      <c r="XEW51" s="3"/>
      <c r="XEX51" s="3"/>
      <c r="XEY51" s="3"/>
      <c r="XEZ51" s="3"/>
      <c r="XFA51" s="3"/>
      <c r="XFB51" s="3"/>
      <c r="XFC51" s="3"/>
      <c r="XFD51" s="3"/>
    </row>
    <row r="52" s="1" customFormat="1" spans="16362:16384">
      <c r="XEH52" s="3"/>
      <c r="XEI52" s="3"/>
      <c r="XEJ52" s="3"/>
      <c r="XEK52" s="3"/>
      <c r="XEL52" s="3"/>
      <c r="XEM52" s="3"/>
      <c r="XEN52" s="3"/>
      <c r="XEO52" s="3"/>
      <c r="XEP52" s="3"/>
      <c r="XEQ52" s="3"/>
      <c r="XER52" s="3"/>
      <c r="XES52" s="3"/>
      <c r="XET52" s="3"/>
      <c r="XEU52" s="3"/>
      <c r="XEV52" s="3"/>
      <c r="XEW52" s="3"/>
      <c r="XEX52" s="3"/>
      <c r="XEY52" s="3"/>
      <c r="XEZ52" s="3"/>
      <c r="XFA52" s="3"/>
      <c r="XFB52" s="3"/>
      <c r="XFC52" s="3"/>
      <c r="XFD52" s="3"/>
    </row>
    <row r="53" s="1" customFormat="1" spans="16362:16384">
      <c r="XEH53" s="3"/>
      <c r="XEI53" s="3"/>
      <c r="XEJ53" s="3"/>
      <c r="XEK53" s="3"/>
      <c r="XEL53" s="3"/>
      <c r="XEM53" s="3"/>
      <c r="XEN53" s="3"/>
      <c r="XEO53" s="3"/>
      <c r="XEP53" s="3"/>
      <c r="XEQ53" s="3"/>
      <c r="XER53" s="3"/>
      <c r="XES53" s="3"/>
      <c r="XET53" s="3"/>
      <c r="XEU53" s="3"/>
      <c r="XEV53" s="3"/>
      <c r="XEW53" s="3"/>
      <c r="XEX53" s="3"/>
      <c r="XEY53" s="3"/>
      <c r="XEZ53" s="3"/>
      <c r="XFA53" s="3"/>
      <c r="XFB53" s="3"/>
      <c r="XFC53" s="3"/>
      <c r="XFD53" s="3"/>
    </row>
    <row r="54" s="1" customFormat="1" spans="16362:16384">
      <c r="XEH54" s="3"/>
      <c r="XEI54" s="3"/>
      <c r="XEJ54" s="3"/>
      <c r="XEK54" s="3"/>
      <c r="XEL54" s="3"/>
      <c r="XEM54" s="3"/>
      <c r="XEN54" s="3"/>
      <c r="XEO54" s="3"/>
      <c r="XEP54" s="3"/>
      <c r="XEQ54" s="3"/>
      <c r="XER54" s="3"/>
      <c r="XES54" s="3"/>
      <c r="XET54" s="3"/>
      <c r="XEU54" s="3"/>
      <c r="XEV54" s="3"/>
      <c r="XEW54" s="3"/>
      <c r="XEX54" s="3"/>
      <c r="XEY54" s="3"/>
      <c r="XEZ54" s="3"/>
      <c r="XFA54" s="3"/>
      <c r="XFB54" s="3"/>
      <c r="XFC54" s="3"/>
      <c r="XFD54" s="3"/>
    </row>
    <row r="55" s="1" customFormat="1" spans="16362:16384">
      <c r="XEH55" s="3"/>
      <c r="XEI55" s="3"/>
      <c r="XEJ55" s="3"/>
      <c r="XEK55" s="3"/>
      <c r="XEL55" s="3"/>
      <c r="XEM55" s="3"/>
      <c r="XEN55" s="3"/>
      <c r="XEO55" s="3"/>
      <c r="XEP55" s="3"/>
      <c r="XEQ55" s="3"/>
      <c r="XER55" s="3"/>
      <c r="XES55" s="3"/>
      <c r="XET55" s="3"/>
      <c r="XEU55" s="3"/>
      <c r="XEV55" s="3"/>
      <c r="XEW55" s="3"/>
      <c r="XEX55" s="3"/>
      <c r="XEY55" s="3"/>
      <c r="XEZ55" s="3"/>
      <c r="XFA55" s="3"/>
      <c r="XFB55" s="3"/>
      <c r="XFC55" s="3"/>
      <c r="XFD55" s="3"/>
    </row>
    <row r="56" s="1" customFormat="1" spans="16362:16384">
      <c r="XEH56" s="3"/>
      <c r="XEI56" s="3"/>
      <c r="XEJ56" s="3"/>
      <c r="XEK56" s="3"/>
      <c r="XEL56" s="3"/>
      <c r="XEM56" s="3"/>
      <c r="XEN56" s="3"/>
      <c r="XEO56" s="3"/>
      <c r="XEP56" s="3"/>
      <c r="XEQ56" s="3"/>
      <c r="XER56" s="3"/>
      <c r="XES56" s="3"/>
      <c r="XET56" s="3"/>
      <c r="XEU56" s="3"/>
      <c r="XEV56" s="3"/>
      <c r="XEW56" s="3"/>
      <c r="XEX56" s="3"/>
      <c r="XEY56" s="3"/>
      <c r="XEZ56" s="3"/>
      <c r="XFA56" s="3"/>
      <c r="XFB56" s="3"/>
      <c r="XFC56" s="3"/>
      <c r="XFD56" s="3"/>
    </row>
    <row r="57" s="1" customFormat="1" spans="2:16384">
      <c r="B57" s="70"/>
      <c r="XEH57" s="3"/>
      <c r="XEI57" s="3"/>
      <c r="XEJ57" s="3"/>
      <c r="XEK57" s="3"/>
      <c r="XEL57" s="3"/>
      <c r="XEM57" s="3"/>
      <c r="XEN57" s="3"/>
      <c r="XEO57" s="3"/>
      <c r="XEP57" s="3"/>
      <c r="XEQ57" s="3"/>
      <c r="XER57" s="3"/>
      <c r="XES57" s="3"/>
      <c r="XET57" s="3"/>
      <c r="XEU57" s="3"/>
      <c r="XEV57" s="3"/>
      <c r="XEW57" s="3"/>
      <c r="XEX57" s="3"/>
      <c r="XEY57" s="3"/>
      <c r="XEZ57" s="3"/>
      <c r="XFA57" s="3"/>
      <c r="XFB57" s="3"/>
      <c r="XFC57" s="3"/>
      <c r="XFD57" s="3"/>
    </row>
    <row r="58" s="1" customFormat="1" spans="16362:16384">
      <c r="XEH58" s="3"/>
      <c r="XEI58" s="3"/>
      <c r="XEJ58" s="3"/>
      <c r="XEK58" s="3"/>
      <c r="XEL58" s="3"/>
      <c r="XEM58" s="3"/>
      <c r="XEN58" s="3"/>
      <c r="XEO58" s="3"/>
      <c r="XEP58" s="3"/>
      <c r="XEQ58" s="3"/>
      <c r="XER58" s="3"/>
      <c r="XES58" s="3"/>
      <c r="XET58" s="3"/>
      <c r="XEU58" s="3"/>
      <c r="XEV58" s="3"/>
      <c r="XEW58" s="3"/>
      <c r="XEX58" s="3"/>
      <c r="XEY58" s="3"/>
      <c r="XEZ58" s="3"/>
      <c r="XFA58" s="3"/>
      <c r="XFB58" s="3"/>
      <c r="XFC58" s="3"/>
      <c r="XFD58" s="3"/>
    </row>
    <row r="59" s="1" customFormat="1" spans="16362:16384">
      <c r="XEH59" s="3"/>
      <c r="XEI59" s="3"/>
      <c r="XEJ59" s="3"/>
      <c r="XEK59" s="3"/>
      <c r="XEL59" s="3"/>
      <c r="XEM59" s="3"/>
      <c r="XEN59" s="3"/>
      <c r="XEO59" s="3"/>
      <c r="XEP59" s="3"/>
      <c r="XEQ59" s="3"/>
      <c r="XER59" s="3"/>
      <c r="XES59" s="3"/>
      <c r="XET59" s="3"/>
      <c r="XEU59" s="3"/>
      <c r="XEV59" s="3"/>
      <c r="XEW59" s="3"/>
      <c r="XEX59" s="3"/>
      <c r="XEY59" s="3"/>
      <c r="XEZ59" s="3"/>
      <c r="XFA59" s="3"/>
      <c r="XFB59" s="3"/>
      <c r="XFC59" s="3"/>
      <c r="XFD59" s="3"/>
    </row>
    <row r="60" s="1" customFormat="1" spans="16362:16384">
      <c r="XEH60" s="3"/>
      <c r="XEI60" s="3"/>
      <c r="XEJ60" s="3"/>
      <c r="XEK60" s="3"/>
      <c r="XEL60" s="3"/>
      <c r="XEM60" s="3"/>
      <c r="XEN60" s="3"/>
      <c r="XEO60" s="3"/>
      <c r="XEP60" s="3"/>
      <c r="XEQ60" s="3"/>
      <c r="XER60" s="3"/>
      <c r="XES60" s="3"/>
      <c r="XET60" s="3"/>
      <c r="XEU60" s="3"/>
      <c r="XEV60" s="3"/>
      <c r="XEW60" s="3"/>
      <c r="XEX60" s="3"/>
      <c r="XEY60" s="3"/>
      <c r="XEZ60" s="3"/>
      <c r="XFA60" s="3"/>
      <c r="XFB60" s="3"/>
      <c r="XFC60" s="3"/>
      <c r="XFD60" s="3"/>
    </row>
    <row r="61" s="1" customFormat="1" spans="16362:16384">
      <c r="XEH61" s="3"/>
      <c r="XEI61" s="3"/>
      <c r="XEJ61" s="3"/>
      <c r="XEK61" s="3"/>
      <c r="XEL61" s="3"/>
      <c r="XEM61" s="3"/>
      <c r="XEN61" s="3"/>
      <c r="XEO61" s="3"/>
      <c r="XEP61" s="3"/>
      <c r="XEQ61" s="3"/>
      <c r="XER61" s="3"/>
      <c r="XES61" s="3"/>
      <c r="XET61" s="3"/>
      <c r="XEU61" s="3"/>
      <c r="XEV61" s="3"/>
      <c r="XEW61" s="3"/>
      <c r="XEX61" s="3"/>
      <c r="XEY61" s="3"/>
      <c r="XEZ61" s="3"/>
      <c r="XFA61" s="3"/>
      <c r="XFB61" s="3"/>
      <c r="XFC61" s="3"/>
      <c r="XFD61" s="3"/>
    </row>
    <row r="62" s="1" customFormat="1" spans="16362:16384">
      <c r="XEH62" s="3"/>
      <c r="XEI62" s="3"/>
      <c r="XEJ62" s="3"/>
      <c r="XEK62" s="3"/>
      <c r="XEL62" s="3"/>
      <c r="XEM62" s="3"/>
      <c r="XEN62" s="3"/>
      <c r="XEO62" s="3"/>
      <c r="XEP62" s="3"/>
      <c r="XEQ62" s="3"/>
      <c r="XER62" s="3"/>
      <c r="XES62" s="3"/>
      <c r="XET62" s="3"/>
      <c r="XEU62" s="3"/>
      <c r="XEV62" s="3"/>
      <c r="XEW62" s="3"/>
      <c r="XEX62" s="3"/>
      <c r="XEY62" s="3"/>
      <c r="XEZ62" s="3"/>
      <c r="XFA62" s="3"/>
      <c r="XFB62" s="3"/>
      <c r="XFC62" s="3"/>
      <c r="XFD62" s="3"/>
    </row>
    <row r="63" s="1" customFormat="1" spans="16362:16384">
      <c r="XEH63" s="3"/>
      <c r="XEI63" s="3"/>
      <c r="XEJ63" s="3"/>
      <c r="XEK63" s="3"/>
      <c r="XEL63" s="3"/>
      <c r="XEM63" s="3"/>
      <c r="XEN63" s="3"/>
      <c r="XEO63" s="3"/>
      <c r="XEP63" s="3"/>
      <c r="XEQ63" s="3"/>
      <c r="XER63" s="3"/>
      <c r="XES63" s="3"/>
      <c r="XET63" s="3"/>
      <c r="XEU63" s="3"/>
      <c r="XEV63" s="3"/>
      <c r="XEW63" s="3"/>
      <c r="XEX63" s="3"/>
      <c r="XEY63" s="3"/>
      <c r="XEZ63" s="3"/>
      <c r="XFA63" s="3"/>
      <c r="XFB63" s="3"/>
      <c r="XFC63" s="3"/>
      <c r="XFD63" s="3"/>
    </row>
    <row r="64" s="1" customFormat="1" spans="16362:16384">
      <c r="XEH64" s="3"/>
      <c r="XEI64" s="3"/>
      <c r="XEJ64" s="3"/>
      <c r="XEK64" s="3"/>
      <c r="XEL64" s="3"/>
      <c r="XEM64" s="3"/>
      <c r="XEN64" s="3"/>
      <c r="XEO64" s="3"/>
      <c r="XEP64" s="3"/>
      <c r="XEQ64" s="3"/>
      <c r="XER64" s="3"/>
      <c r="XES64" s="3"/>
      <c r="XET64" s="3"/>
      <c r="XEU64" s="3"/>
      <c r="XEV64" s="3"/>
      <c r="XEW64" s="3"/>
      <c r="XEX64" s="3"/>
      <c r="XEY64" s="3"/>
      <c r="XEZ64" s="3"/>
      <c r="XFA64" s="3"/>
      <c r="XFB64" s="3"/>
      <c r="XFC64" s="3"/>
      <c r="XFD64" s="3"/>
    </row>
    <row r="65" s="1" customFormat="1" spans="16362:16384">
      <c r="XEH65" s="3"/>
      <c r="XEI65" s="3"/>
      <c r="XEJ65" s="3"/>
      <c r="XEK65" s="3"/>
      <c r="XEL65" s="3"/>
      <c r="XEM65" s="3"/>
      <c r="XEN65" s="3"/>
      <c r="XEO65" s="3"/>
      <c r="XEP65" s="3"/>
      <c r="XEQ65" s="3"/>
      <c r="XER65" s="3"/>
      <c r="XES65" s="3"/>
      <c r="XET65" s="3"/>
      <c r="XEU65" s="3"/>
      <c r="XEV65" s="3"/>
      <c r="XEW65" s="3"/>
      <c r="XEX65" s="3"/>
      <c r="XEY65" s="3"/>
      <c r="XEZ65" s="3"/>
      <c r="XFA65" s="3"/>
      <c r="XFB65" s="3"/>
      <c r="XFC65" s="3"/>
      <c r="XFD65" s="3"/>
    </row>
    <row r="66" s="1" customFormat="1" spans="16362:16384">
      <c r="XEH66" s="3"/>
      <c r="XEI66" s="3"/>
      <c r="XEJ66" s="3"/>
      <c r="XEK66" s="3"/>
      <c r="XEL66" s="3"/>
      <c r="XEM66" s="3"/>
      <c r="XEN66" s="3"/>
      <c r="XEO66" s="3"/>
      <c r="XEP66" s="3"/>
      <c r="XEQ66" s="3"/>
      <c r="XER66" s="3"/>
      <c r="XES66" s="3"/>
      <c r="XET66" s="3"/>
      <c r="XEU66" s="3"/>
      <c r="XEV66" s="3"/>
      <c r="XEW66" s="3"/>
      <c r="XEX66" s="3"/>
      <c r="XEY66" s="3"/>
      <c r="XEZ66" s="3"/>
      <c r="XFA66" s="3"/>
      <c r="XFB66" s="3"/>
      <c r="XFC66" s="3"/>
      <c r="XFD66" s="3"/>
    </row>
    <row r="67" s="1" customFormat="1" spans="16362:16384">
      <c r="XEH67" s="3"/>
      <c r="XEI67" s="3"/>
      <c r="XEJ67" s="3"/>
      <c r="XEK67" s="3"/>
      <c r="XEL67" s="3"/>
      <c r="XEM67" s="3"/>
      <c r="XEN67" s="3"/>
      <c r="XEO67" s="3"/>
      <c r="XEP67" s="3"/>
      <c r="XEQ67" s="3"/>
      <c r="XER67" s="3"/>
      <c r="XES67" s="3"/>
      <c r="XET67" s="3"/>
      <c r="XEU67" s="3"/>
      <c r="XEV67" s="3"/>
      <c r="XEW67" s="3"/>
      <c r="XEX67" s="3"/>
      <c r="XEY67" s="3"/>
      <c r="XEZ67" s="3"/>
      <c r="XFA67" s="3"/>
      <c r="XFB67" s="3"/>
      <c r="XFC67" s="3"/>
      <c r="XFD67" s="3"/>
    </row>
    <row r="68" s="1" customFormat="1" spans="16362:16384">
      <c r="XEH68" s="3"/>
      <c r="XEI68" s="3"/>
      <c r="XEJ68" s="3"/>
      <c r="XEK68" s="3"/>
      <c r="XEL68" s="3"/>
      <c r="XEM68" s="3"/>
      <c r="XEN68" s="3"/>
      <c r="XEO68" s="3"/>
      <c r="XEP68" s="3"/>
      <c r="XEQ68" s="3"/>
      <c r="XER68" s="3"/>
      <c r="XES68" s="3"/>
      <c r="XET68" s="3"/>
      <c r="XEU68" s="3"/>
      <c r="XEV68" s="3"/>
      <c r="XEW68" s="3"/>
      <c r="XEX68" s="3"/>
      <c r="XEY68" s="3"/>
      <c r="XEZ68" s="3"/>
      <c r="XFA68" s="3"/>
      <c r="XFB68" s="3"/>
      <c r="XFC68" s="3"/>
      <c r="XFD68" s="3"/>
    </row>
    <row r="69" s="1" customFormat="1" spans="16362:16384">
      <c r="XEH69" s="3"/>
      <c r="XEI69" s="3"/>
      <c r="XEJ69" s="3"/>
      <c r="XEK69" s="3"/>
      <c r="XEL69" s="3"/>
      <c r="XEM69" s="3"/>
      <c r="XEN69" s="3"/>
      <c r="XEO69" s="3"/>
      <c r="XEP69" s="3"/>
      <c r="XEQ69" s="3"/>
      <c r="XER69" s="3"/>
      <c r="XES69" s="3"/>
      <c r="XET69" s="3"/>
      <c r="XEU69" s="3"/>
      <c r="XEV69" s="3"/>
      <c r="XEW69" s="3"/>
      <c r="XEX69" s="3"/>
      <c r="XEY69" s="3"/>
      <c r="XEZ69" s="3"/>
      <c r="XFA69" s="3"/>
      <c r="XFB69" s="3"/>
      <c r="XFC69" s="3"/>
      <c r="XFD69" s="3"/>
    </row>
    <row r="70" s="1" customFormat="1" spans="16362:16384">
      <c r="XEH70" s="3"/>
      <c r="XEI70" s="3"/>
      <c r="XEJ70" s="3"/>
      <c r="XEK70" s="3"/>
      <c r="XEL70" s="3"/>
      <c r="XEM70" s="3"/>
      <c r="XEN70" s="3"/>
      <c r="XEO70" s="3"/>
      <c r="XEP70" s="3"/>
      <c r="XEQ70" s="3"/>
      <c r="XER70" s="3"/>
      <c r="XES70" s="3"/>
      <c r="XET70" s="3"/>
      <c r="XEU70" s="3"/>
      <c r="XEV70" s="3"/>
      <c r="XEW70" s="3"/>
      <c r="XEX70" s="3"/>
      <c r="XEY70" s="3"/>
      <c r="XEZ70" s="3"/>
      <c r="XFA70" s="3"/>
      <c r="XFB70" s="3"/>
      <c r="XFC70" s="3"/>
      <c r="XFD70" s="3"/>
    </row>
    <row r="71" s="1" customFormat="1" spans="16362:16384">
      <c r="XEH71" s="3"/>
      <c r="XEI71" s="3"/>
      <c r="XEJ71" s="3"/>
      <c r="XEK71" s="3"/>
      <c r="XEL71" s="3"/>
      <c r="XEM71" s="3"/>
      <c r="XEN71" s="3"/>
      <c r="XEO71" s="3"/>
      <c r="XEP71" s="3"/>
      <c r="XEQ71" s="3"/>
      <c r="XER71" s="3"/>
      <c r="XES71" s="3"/>
      <c r="XET71" s="3"/>
      <c r="XEU71" s="3"/>
      <c r="XEV71" s="3"/>
      <c r="XEW71" s="3"/>
      <c r="XEX71" s="3"/>
      <c r="XEY71" s="3"/>
      <c r="XEZ71" s="3"/>
      <c r="XFA71" s="3"/>
      <c r="XFB71" s="3"/>
      <c r="XFC71" s="3"/>
      <c r="XFD71" s="3"/>
    </row>
    <row r="72" s="1" customFormat="1" spans="16362:16384">
      <c r="XEH72" s="3"/>
      <c r="XEI72" s="3"/>
      <c r="XEJ72" s="3"/>
      <c r="XEK72" s="3"/>
      <c r="XEL72" s="3"/>
      <c r="XEM72" s="3"/>
      <c r="XEN72" s="3"/>
      <c r="XEO72" s="3"/>
      <c r="XEP72" s="3"/>
      <c r="XEQ72" s="3"/>
      <c r="XER72" s="3"/>
      <c r="XES72" s="3"/>
      <c r="XET72" s="3"/>
      <c r="XEU72" s="3"/>
      <c r="XEV72" s="3"/>
      <c r="XEW72" s="3"/>
      <c r="XEX72" s="3"/>
      <c r="XEY72" s="3"/>
      <c r="XEZ72" s="3"/>
      <c r="XFA72" s="3"/>
      <c r="XFB72" s="3"/>
      <c r="XFC72" s="3"/>
      <c r="XFD72" s="3"/>
    </row>
    <row r="73" s="1" customFormat="1" spans="16362:16384">
      <c r="XEH73" s="3"/>
      <c r="XEI73" s="3"/>
      <c r="XEJ73" s="3"/>
      <c r="XEK73" s="3"/>
      <c r="XEL73" s="3"/>
      <c r="XEM73" s="3"/>
      <c r="XEN73" s="3"/>
      <c r="XEO73" s="3"/>
      <c r="XEP73" s="3"/>
      <c r="XEQ73" s="3"/>
      <c r="XER73" s="3"/>
      <c r="XES73" s="3"/>
      <c r="XET73" s="3"/>
      <c r="XEU73" s="3"/>
      <c r="XEV73" s="3"/>
      <c r="XEW73" s="3"/>
      <c r="XEX73" s="3"/>
      <c r="XEY73" s="3"/>
      <c r="XEZ73" s="3"/>
      <c r="XFA73" s="3"/>
      <c r="XFB73" s="3"/>
      <c r="XFC73" s="3"/>
      <c r="XFD73" s="3"/>
    </row>
    <row r="74" s="1" customFormat="1" spans="16362:16384">
      <c r="XEH74" s="3"/>
      <c r="XEI74" s="3"/>
      <c r="XEJ74" s="3"/>
      <c r="XEK74" s="3"/>
      <c r="XEL74" s="3"/>
      <c r="XEM74" s="3"/>
      <c r="XEN74" s="3"/>
      <c r="XEO74" s="3"/>
      <c r="XEP74" s="3"/>
      <c r="XEQ74" s="3"/>
      <c r="XER74" s="3"/>
      <c r="XES74" s="3"/>
      <c r="XET74" s="3"/>
      <c r="XEU74" s="3"/>
      <c r="XEV74" s="3"/>
      <c r="XEW74" s="3"/>
      <c r="XEX74" s="3"/>
      <c r="XEY74" s="3"/>
      <c r="XEZ74" s="3"/>
      <c r="XFA74" s="3"/>
      <c r="XFB74" s="3"/>
      <c r="XFC74" s="3"/>
      <c r="XFD74" s="3"/>
    </row>
    <row r="75" s="1" customFormat="1" spans="16362:16384">
      <c r="XEH75" s="3"/>
      <c r="XEI75" s="3"/>
      <c r="XEJ75" s="3"/>
      <c r="XEK75" s="3"/>
      <c r="XEL75" s="3"/>
      <c r="XEM75" s="3"/>
      <c r="XEN75" s="3"/>
      <c r="XEO75" s="3"/>
      <c r="XEP75" s="3"/>
      <c r="XEQ75" s="3"/>
      <c r="XER75" s="3"/>
      <c r="XES75" s="3"/>
      <c r="XET75" s="3"/>
      <c r="XEU75" s="3"/>
      <c r="XEV75" s="3"/>
      <c r="XEW75" s="3"/>
      <c r="XEX75" s="3"/>
      <c r="XEY75" s="3"/>
      <c r="XEZ75" s="3"/>
      <c r="XFA75" s="3"/>
      <c r="XFB75" s="3"/>
      <c r="XFC75" s="3"/>
      <c r="XFD75" s="3"/>
    </row>
    <row r="76" s="1" customFormat="1" spans="16362:16384">
      <c r="XEH76" s="3"/>
      <c r="XEI76" s="3"/>
      <c r="XEJ76" s="3"/>
      <c r="XEK76" s="3"/>
      <c r="XEL76" s="3"/>
      <c r="XEM76" s="3"/>
      <c r="XEN76" s="3"/>
      <c r="XEO76" s="3"/>
      <c r="XEP76" s="3"/>
      <c r="XEQ76" s="3"/>
      <c r="XER76" s="3"/>
      <c r="XES76" s="3"/>
      <c r="XET76" s="3"/>
      <c r="XEU76" s="3"/>
      <c r="XEV76" s="3"/>
      <c r="XEW76" s="3"/>
      <c r="XEX76" s="3"/>
      <c r="XEY76" s="3"/>
      <c r="XEZ76" s="3"/>
      <c r="XFA76" s="3"/>
      <c r="XFB76" s="3"/>
      <c r="XFC76" s="3"/>
      <c r="XFD76" s="3"/>
    </row>
    <row r="77" s="1" customFormat="1" spans="16362:16384">
      <c r="XEH77" s="3"/>
      <c r="XEI77" s="3"/>
      <c r="XEJ77" s="3"/>
      <c r="XEK77" s="3"/>
      <c r="XEL77" s="3"/>
      <c r="XEM77" s="3"/>
      <c r="XEN77" s="3"/>
      <c r="XEO77" s="3"/>
      <c r="XEP77" s="3"/>
      <c r="XEQ77" s="3"/>
      <c r="XER77" s="3"/>
      <c r="XES77" s="3"/>
      <c r="XET77" s="3"/>
      <c r="XEU77" s="3"/>
      <c r="XEV77" s="3"/>
      <c r="XEW77" s="3"/>
      <c r="XEX77" s="3"/>
      <c r="XEY77" s="3"/>
      <c r="XEZ77" s="3"/>
      <c r="XFA77" s="3"/>
      <c r="XFB77" s="3"/>
      <c r="XFC77" s="3"/>
      <c r="XFD77" s="3"/>
    </row>
    <row r="78" s="1" customFormat="1" spans="16362:16384">
      <c r="XEH78" s="3"/>
      <c r="XEI78" s="3"/>
      <c r="XEJ78" s="3"/>
      <c r="XEK78" s="3"/>
      <c r="XEL78" s="3"/>
      <c r="XEM78" s="3"/>
      <c r="XEN78" s="3"/>
      <c r="XEO78" s="3"/>
      <c r="XEP78" s="3"/>
      <c r="XEQ78" s="3"/>
      <c r="XER78" s="3"/>
      <c r="XES78" s="3"/>
      <c r="XET78" s="3"/>
      <c r="XEU78" s="3"/>
      <c r="XEV78" s="3"/>
      <c r="XEW78" s="3"/>
      <c r="XEX78" s="3"/>
      <c r="XEY78" s="3"/>
      <c r="XEZ78" s="3"/>
      <c r="XFA78" s="3"/>
      <c r="XFB78" s="3"/>
      <c r="XFC78" s="3"/>
      <c r="XFD78" s="3"/>
    </row>
    <row r="79" s="1" customFormat="1" spans="16362:16384">
      <c r="XEH79" s="3"/>
      <c r="XEI79" s="3"/>
      <c r="XEJ79" s="3"/>
      <c r="XEK79" s="3"/>
      <c r="XEL79" s="3"/>
      <c r="XEM79" s="3"/>
      <c r="XEN79" s="3"/>
      <c r="XEO79" s="3"/>
      <c r="XEP79" s="3"/>
      <c r="XEQ79" s="3"/>
      <c r="XER79" s="3"/>
      <c r="XES79" s="3"/>
      <c r="XET79" s="3"/>
      <c r="XEU79" s="3"/>
      <c r="XEV79" s="3"/>
      <c r="XEW79" s="3"/>
      <c r="XEX79" s="3"/>
      <c r="XEY79" s="3"/>
      <c r="XEZ79" s="3"/>
      <c r="XFA79" s="3"/>
      <c r="XFB79" s="3"/>
      <c r="XFC79" s="3"/>
      <c r="XFD79" s="3"/>
    </row>
    <row r="80" s="1" customFormat="1" spans="16362:16384">
      <c r="XEH80" s="3"/>
      <c r="XEI80" s="3"/>
      <c r="XEJ80" s="3"/>
      <c r="XEK80" s="3"/>
      <c r="XEL80" s="3"/>
      <c r="XEM80" s="3"/>
      <c r="XEN80" s="3"/>
      <c r="XEO80" s="3"/>
      <c r="XEP80" s="3"/>
      <c r="XEQ80" s="3"/>
      <c r="XER80" s="3"/>
      <c r="XES80" s="3"/>
      <c r="XET80" s="3"/>
      <c r="XEU80" s="3"/>
      <c r="XEV80" s="3"/>
      <c r="XEW80" s="3"/>
      <c r="XEX80" s="3"/>
      <c r="XEY80" s="3"/>
      <c r="XEZ80" s="3"/>
      <c r="XFA80" s="3"/>
      <c r="XFB80" s="3"/>
      <c r="XFC80" s="3"/>
      <c r="XFD80" s="3"/>
    </row>
    <row r="81" s="1" customFormat="1" spans="16362:16384">
      <c r="XEH81" s="3"/>
      <c r="XEI81" s="3"/>
      <c r="XEJ81" s="3"/>
      <c r="XEK81" s="3"/>
      <c r="XEL81" s="3"/>
      <c r="XEM81" s="3"/>
      <c r="XEN81" s="3"/>
      <c r="XEO81" s="3"/>
      <c r="XEP81" s="3"/>
      <c r="XEQ81" s="3"/>
      <c r="XER81" s="3"/>
      <c r="XES81" s="3"/>
      <c r="XET81" s="3"/>
      <c r="XEU81" s="3"/>
      <c r="XEV81" s="3"/>
      <c r="XEW81" s="3"/>
      <c r="XEX81" s="3"/>
      <c r="XEY81" s="3"/>
      <c r="XEZ81" s="3"/>
      <c r="XFA81" s="3"/>
      <c r="XFB81" s="3"/>
      <c r="XFC81" s="3"/>
      <c r="XFD81" s="3"/>
    </row>
    <row r="82" s="1" customFormat="1" spans="16362:16384">
      <c r="XEH82" s="3"/>
      <c r="XEI82" s="3"/>
      <c r="XEJ82" s="3"/>
      <c r="XEK82" s="3"/>
      <c r="XEL82" s="3"/>
      <c r="XEM82" s="3"/>
      <c r="XEN82" s="3"/>
      <c r="XEO82" s="3"/>
      <c r="XEP82" s="3"/>
      <c r="XEQ82" s="3"/>
      <c r="XER82" s="3"/>
      <c r="XES82" s="3"/>
      <c r="XET82" s="3"/>
      <c r="XEU82" s="3"/>
      <c r="XEV82" s="3"/>
      <c r="XEW82" s="3"/>
      <c r="XEX82" s="3"/>
      <c r="XEY82" s="3"/>
      <c r="XEZ82" s="3"/>
      <c r="XFA82" s="3"/>
      <c r="XFB82" s="3"/>
      <c r="XFC82" s="3"/>
      <c r="XFD82" s="3"/>
    </row>
    <row r="83" s="1" customFormat="1" spans="16362:16384">
      <c r="XEH83" s="3"/>
      <c r="XEI83" s="3"/>
      <c r="XEJ83" s="3"/>
      <c r="XEK83" s="3"/>
      <c r="XEL83" s="3"/>
      <c r="XEM83" s="3"/>
      <c r="XEN83" s="3"/>
      <c r="XEO83" s="3"/>
      <c r="XEP83" s="3"/>
      <c r="XEQ83" s="3"/>
      <c r="XER83" s="3"/>
      <c r="XES83" s="3"/>
      <c r="XET83" s="3"/>
      <c r="XEU83" s="3"/>
      <c r="XEV83" s="3"/>
      <c r="XEW83" s="3"/>
      <c r="XEX83" s="3"/>
      <c r="XEY83" s="3"/>
      <c r="XEZ83" s="3"/>
      <c r="XFA83" s="3"/>
      <c r="XFB83" s="3"/>
      <c r="XFC83" s="3"/>
      <c r="XFD83" s="3"/>
    </row>
    <row r="84" s="1" customFormat="1" spans="16362:16384">
      <c r="XEH84" s="3"/>
      <c r="XEI84" s="3"/>
      <c r="XEJ84" s="3"/>
      <c r="XEK84" s="3"/>
      <c r="XEL84" s="3"/>
      <c r="XEM84" s="3"/>
      <c r="XEN84" s="3"/>
      <c r="XEO84" s="3"/>
      <c r="XEP84" s="3"/>
      <c r="XEQ84" s="3"/>
      <c r="XER84" s="3"/>
      <c r="XES84" s="3"/>
      <c r="XET84" s="3"/>
      <c r="XEU84" s="3"/>
      <c r="XEV84" s="3"/>
      <c r="XEW84" s="3"/>
      <c r="XEX84" s="3"/>
      <c r="XEY84" s="3"/>
      <c r="XEZ84" s="3"/>
      <c r="XFA84" s="3"/>
      <c r="XFB84" s="3"/>
      <c r="XFC84" s="3"/>
      <c r="XFD84" s="3"/>
    </row>
    <row r="85" s="1" customFormat="1" spans="10:16384">
      <c r="J85" s="130"/>
      <c r="K85" s="131"/>
      <c r="L85" s="132"/>
      <c r="M85" s="133"/>
      <c r="N85" s="134"/>
      <c r="O85" s="134"/>
      <c r="P85" s="134"/>
      <c r="Q85" s="86"/>
      <c r="R85" s="92"/>
      <c r="S85" s="86"/>
      <c r="T85" s="135"/>
      <c r="U85" s="136"/>
      <c r="V85" s="135"/>
      <c r="W85" s="121"/>
      <c r="X85" s="137">
        <v>200000</v>
      </c>
      <c r="XEH85" s="3"/>
      <c r="XEI85" s="3"/>
      <c r="XEJ85" s="3"/>
      <c r="XEK85" s="3"/>
      <c r="XEL85" s="3"/>
      <c r="XEM85" s="3"/>
      <c r="XEN85" s="3"/>
      <c r="XEO85" s="3"/>
      <c r="XEP85" s="3"/>
      <c r="XEQ85" s="3"/>
      <c r="XER85" s="3"/>
      <c r="XES85" s="3"/>
      <c r="XET85" s="3"/>
      <c r="XEU85" s="3"/>
      <c r="XEV85" s="3"/>
      <c r="XEW85" s="3"/>
      <c r="XEX85" s="3"/>
      <c r="XEY85" s="3"/>
      <c r="XEZ85" s="3"/>
      <c r="XFA85" s="3"/>
      <c r="XFB85" s="3"/>
      <c r="XFC85" s="3"/>
      <c r="XFD85" s="3"/>
    </row>
  </sheetData>
  <mergeCells count="53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49:B49"/>
    <mergeCell ref="C50:E50"/>
    <mergeCell ref="F50:G50"/>
    <mergeCell ref="N50:T50"/>
    <mergeCell ref="C51:E51"/>
    <mergeCell ref="F51:G51"/>
    <mergeCell ref="N51:T51"/>
    <mergeCell ref="A5:A7"/>
    <mergeCell ref="A8:A10"/>
    <mergeCell ref="A12:A15"/>
    <mergeCell ref="A16:A19"/>
    <mergeCell ref="A21:A22"/>
    <mergeCell ref="A23:A26"/>
    <mergeCell ref="A27:A28"/>
    <mergeCell ref="A30:A34"/>
    <mergeCell ref="B21:B22"/>
    <mergeCell ref="B23:B26"/>
    <mergeCell ref="B27:B28"/>
    <mergeCell ref="B30:B34"/>
    <mergeCell ref="L40:L41"/>
    <mergeCell ref="S5:S7"/>
    <mergeCell ref="T5:T7"/>
    <mergeCell ref="A50:B51"/>
    <mergeCell ref="H50:L51"/>
  </mergeCells>
  <printOptions horizontalCentered="1" verticalCentered="1"/>
  <pageMargins left="0" right="0" top="0" bottom="0" header="0" footer="0"/>
  <pageSetup paperSize="9" scale="90" orientation="landscape"/>
  <headerFooter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第1次</vt:lpstr>
      <vt:lpstr>6</vt:lpstr>
      <vt:lpstr>6.1</vt:lpstr>
      <vt:lpstr>6.2</vt:lpstr>
      <vt:lpstr>6.3</vt:lpstr>
      <vt:lpstr>7</vt:lpstr>
      <vt:lpstr>8</vt:lpstr>
      <vt:lpstr>8.1</vt:lpstr>
      <vt:lpstr>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松</cp:lastModifiedBy>
  <dcterms:created xsi:type="dcterms:W3CDTF">2017-01-07T20:48:00Z</dcterms:created>
  <dcterms:modified xsi:type="dcterms:W3CDTF">2025-10-20T04:48:37Z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5F74AA7B5F874B0BAD74A1A611D1C786</vt:lpwstr>
  </property>
</Properties>
</file>