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7"/>
  </bookViews>
  <sheets>
    <sheet name="第1次" sheetId="1" r:id="rId1"/>
    <sheet name="第二次" sheetId="2" r:id="rId2"/>
    <sheet name="第三次" sheetId="3" r:id="rId3"/>
    <sheet name="第四次" sheetId="4" r:id="rId4"/>
    <sheet name="4-2" sheetId="5" r:id="rId5"/>
    <sheet name="第五次" sheetId="6" r:id="rId6"/>
    <sheet name="第六次" sheetId="7" r:id="rId7"/>
    <sheet name="第7次" sheetId="8" r:id="rId8"/>
  </sheets>
  <calcPr calcId="144525"/>
</workbook>
</file>

<file path=xl/sharedStrings.xml><?xml version="1.0" encoding="utf-8"?>
<sst xmlns="http://schemas.openxmlformats.org/spreadsheetml/2006/main" count="759" uniqueCount="93">
  <si>
    <t xml:space="preserve">工程款支付证书 </t>
  </si>
  <si>
    <t>工程名称</t>
  </si>
  <si>
    <t>无为县泥汊镇2019年四好农村路扩面延伸工程-新兴村、双进村</t>
  </si>
  <si>
    <t>建设单位</t>
  </si>
  <si>
    <t>无为县泥汊镇人民政府</t>
  </si>
  <si>
    <t>ERP编号</t>
  </si>
  <si>
    <t>档案编号</t>
  </si>
  <si>
    <t>2019011</t>
  </si>
  <si>
    <t>合同金额</t>
  </si>
  <si>
    <t>中标时间</t>
  </si>
  <si>
    <t>已提供工程资料</t>
  </si>
  <si>
    <t>中标通知书、施工合同、投资协议</t>
  </si>
  <si>
    <t>保存地址</t>
  </si>
  <si>
    <t>庐江</t>
  </si>
  <si>
    <t>责任单位</t>
  </si>
  <si>
    <t>第十大区安徽省</t>
  </si>
  <si>
    <t>决算金额</t>
  </si>
  <si>
    <t>决算时间</t>
  </si>
  <si>
    <t>项目部印章</t>
  </si>
  <si>
    <t>无</t>
  </si>
  <si>
    <t>施工人</t>
  </si>
  <si>
    <t>蔡克胜 13500514311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</si>
  <si>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</si>
  <si>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</si>
  <si>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</si>
  <si>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</si>
  <si>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</si>
  <si>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</si>
  <si>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</si>
  <si>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</si>
  <si>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</si>
  <si>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</si>
  <si>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</si>
  <si>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</si>
  <si>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</si>
  <si>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</si>
  <si>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</si>
  <si>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</si>
  <si>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</si>
  <si>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</si>
  <si>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</si>
  <si>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</si>
  <si>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</si>
  <si>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</si>
  <si>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</si>
  <si>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</si>
  <si>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</si>
  <si>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</si>
  <si>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</si>
  <si>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</si>
  <si>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</si>
  <si>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</si>
  <si>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</si>
  <si>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建造师占用费1500/月，工期70日历天，9月20日外经证办理500元</t>
  </si>
  <si>
    <t>暂扣企税</t>
  </si>
  <si>
    <t>无为县金翠建材门市部
开户行：徽商银行芜湖无为支行
账号：223020118591000002</t>
  </si>
  <si>
    <t>暂扣</t>
  </si>
  <si>
    <t>无为县树忠建材经营部
开户行：徽商银行芜湖无为支行
账号：223020596841000002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</si>
  <si>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</si>
  <si>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</si>
  <si>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</si>
  <si>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</si>
  <si>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</si>
  <si>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</si>
  <si>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</si>
  <si>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</si>
  <si>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伍拾贰万柒仟柒佰元整</t>
  </si>
  <si>
    <t xml:space="preserve">芜湖美姿建材销售有限公司
开户行：无为农村商业银行高沟支行
账号：20010029421066600000019
</t>
  </si>
  <si>
    <t>贰拾玖万玖仟柒佰元整</t>
  </si>
  <si>
    <t>中标通知书、施工合同、投资协议、交工证书</t>
  </si>
  <si>
    <t>转账费</t>
  </si>
  <si>
    <t>退之前暂扣</t>
  </si>
  <si>
    <t>安徽智宏建设投资有限公司-劳务
开户行：徽商银行合肥包河工业园支行
账号：223021658001000002</t>
  </si>
  <si>
    <t>退暂扣</t>
  </si>
  <si>
    <t>壹佰万零捌仟柒佰陆拾柒元整</t>
  </si>
  <si>
    <t>外经证</t>
  </si>
  <si>
    <t>叁拾肆万捌仟陆佰元整</t>
  </si>
  <si>
    <t>芜湖美姿建材销售有限公司
开户行：无为农村商业银行高沟支行
账号：20010029421066600000019</t>
  </si>
  <si>
    <t>徽行</t>
  </si>
  <si>
    <t>5206 8432 3131 0000 02</t>
  </si>
  <si>
    <t>陆仟贰佰叁拾捌元整</t>
  </si>
  <si>
    <t>无为县金翠建材门市部-沙子
开户行：徽商银行芜湖无为支行
账号：223020118591000002</t>
  </si>
  <si>
    <t>无为县树忠建材经营部-石子
开户行：徽商银行芜湖无为支行
账号：223020596841000002</t>
  </si>
  <si>
    <t>还有100转账费下次扣</t>
  </si>
  <si>
    <t>无为县敏海建材门市部-水泥
开户行：中国银行无为支行
账号：1782 4677 0754</t>
  </si>
  <si>
    <t>蔡克胜-建行无为市三联支行</t>
  </si>
  <si>
    <t>6217 0016 5000 0545 322</t>
  </si>
  <si>
    <t>陈平-水泥
开户行：农行无为高沟支行
账号：6228 4119 9301 0742 369</t>
  </si>
  <si>
    <t>陈晓群-水泥
开户行：农行无为高沟支行
账号：6228 4819 9919 8245 773</t>
  </si>
  <si>
    <t>吴梅-水泥
开户行：农行无为高沟支行
账号：6228 4819 9884 6146 276</t>
  </si>
  <si>
    <t>吴民虎-水泥
开户行：农行无为高沟支行
账号：6230 5219 9003 4822 873</t>
  </si>
  <si>
    <t>蔡克胜-退异地预缴税金
开户行：建行无为市三联支行
账号：6217 0016 5000 0545 322</t>
  </si>
  <si>
    <t>已收齐</t>
  </si>
</sst>
</file>

<file path=xl/styles.xml><?xml version="1.0" encoding="utf-8"?>
<styleSheet xmlns="http://schemas.openxmlformats.org/spreadsheetml/2006/main">
  <numFmts count="13">
    <numFmt numFmtId="43" formatCode="_ * #,##0.00_ ;_ * \-#,##0.00_ ;_ * &quot;-&quot;??_ ;_ @_ "/>
    <numFmt numFmtId="41" formatCode="_ * #,##0_ ;_ * \-#,##0_ ;_ * &quot;-&quot;_ ;_ @_ "/>
    <numFmt numFmtId="176" formatCode="[DBNum2][$RMB]General;[Red][DBNum2][$RMB]General"/>
    <numFmt numFmtId="177" formatCode="0.00_ "/>
    <numFmt numFmtId="178" formatCode="#,##0.00_ "/>
    <numFmt numFmtId="42" formatCode="_ &quot;￥&quot;* #,##0_ ;_ &quot;￥&quot;* \-#,##0_ ;_ &quot;￥&quot;* &quot;-&quot;_ ;_ @_ "/>
    <numFmt numFmtId="179" formatCode="yy/m/d;@"/>
    <numFmt numFmtId="44" formatCode="_ &quot;￥&quot;* #,##0.00_ ;_ &quot;￥&quot;* \-#,##0.00_ ;_ &quot;￥&quot;* &quot;-&quot;??_ ;_ @_ "/>
    <numFmt numFmtId="180" formatCode="yyyy&quot;年&quot;m&quot;月&quot;d&quot;日&quot;;@"/>
    <numFmt numFmtId="181" formatCode="0_ "/>
    <numFmt numFmtId="182" formatCode="0.0%"/>
    <numFmt numFmtId="183" formatCode="0.00_);[Red]\(0.00\)"/>
    <numFmt numFmtId="184" formatCode="#,##0_ 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rgb="FF000000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17" borderId="13" applyNumberFormat="0" applyAlignment="0" applyProtection="0">
      <alignment vertical="center"/>
    </xf>
    <xf numFmtId="44" fontId="15" fillId="0" borderId="0">
      <protection locked="0"/>
    </xf>
    <xf numFmtId="41" fontId="2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8" borderId="15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15" fillId="0" borderId="0">
      <protection locked="0"/>
    </xf>
    <xf numFmtId="0" fontId="31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6" fillId="5" borderId="20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23" fillId="16" borderId="14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34" fillId="0" borderId="0">
      <protection locked="0"/>
    </xf>
  </cellStyleXfs>
  <cellXfs count="128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9" fontId="1" fillId="2" borderId="0" xfId="50" applyNumberFormat="1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180" fontId="3" fillId="2" borderId="4" xfId="50" applyNumberFormat="1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9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80" fontId="0" fillId="2" borderId="6" xfId="50" applyNumberFormat="1" applyFont="1" applyFill="1" applyBorder="1" applyAlignment="1" applyProtection="1">
      <alignment horizontal="center" vertical="center" shrinkToFit="1"/>
    </xf>
    <xf numFmtId="177" fontId="0" fillId="0" borderId="2" xfId="0" applyNumberFormat="1" applyFont="1" applyFill="1" applyBorder="1" applyAlignment="1">
      <alignment horizontal="center" vertical="center"/>
    </xf>
    <xf numFmtId="177" fontId="0" fillId="0" borderId="2" xfId="0" applyNumberFormat="1" applyFont="1" applyFill="1" applyBorder="1">
      <alignment vertical="center"/>
    </xf>
    <xf numFmtId="181" fontId="0" fillId="0" borderId="2" xfId="0" applyNumberFormat="1" applyFont="1" applyFill="1" applyBorder="1" applyAlignment="1">
      <alignment horizontal="center" vertical="center"/>
    </xf>
    <xf numFmtId="178" fontId="1" fillId="2" borderId="2" xfId="50" applyNumberFormat="1" applyFont="1" applyFill="1" applyBorder="1" applyAlignment="1" applyProtection="1">
      <alignment horizontal="right" vertical="center" shrinkToFit="1"/>
    </xf>
    <xf numFmtId="182" fontId="1" fillId="2" borderId="2" xfId="19" applyNumberFormat="1" applyFont="1" applyFill="1" applyBorder="1" applyAlignment="1" applyProtection="1">
      <alignment horizontal="center" vertical="center" wrapText="1"/>
    </xf>
    <xf numFmtId="180" fontId="0" fillId="0" borderId="2" xfId="0" applyNumberFormat="1" applyFont="1" applyFill="1" applyBorder="1" applyAlignment="1">
      <alignment horizontal="center" vertical="center"/>
    </xf>
    <xf numFmtId="178" fontId="1" fillId="2" borderId="4" xfId="50" applyNumberFormat="1" applyFont="1" applyFill="1" applyBorder="1" applyAlignment="1" applyProtection="1">
      <alignment horizontal="right" vertical="center" shrinkToFit="1"/>
    </xf>
    <xf numFmtId="178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horizontal="left" vertical="center" wrapText="1" shrinkToFit="1"/>
    </xf>
    <xf numFmtId="180" fontId="0" fillId="0" borderId="7" xfId="0" applyNumberFormat="1" applyFont="1" applyFill="1" applyBorder="1" applyAlignment="1">
      <alignment horizontal="center" vertical="center"/>
    </xf>
    <xf numFmtId="180" fontId="0" fillId="2" borderId="2" xfId="50" applyNumberFormat="1" applyFont="1" applyFill="1" applyBorder="1" applyAlignment="1" applyProtection="1">
      <alignment horizontal="center" vertical="center" shrinkToFit="1"/>
    </xf>
    <xf numFmtId="178" fontId="5" fillId="2" borderId="2" xfId="50" applyNumberFormat="1" applyFont="1" applyFill="1" applyBorder="1" applyAlignment="1" applyProtection="1">
      <alignment horizontal="right" vertical="center" shrinkToFit="1"/>
    </xf>
    <xf numFmtId="180" fontId="6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4" applyNumberFormat="1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80" fontId="8" fillId="2" borderId="2" xfId="50" applyNumberFormat="1" applyFont="1" applyFill="1" applyBorder="1" applyAlignment="1" applyProtection="1">
      <alignment horizontal="center" vertical="center" shrinkToFit="1"/>
    </xf>
    <xf numFmtId="177" fontId="9" fillId="0" borderId="2" xfId="0" applyNumberFormat="1" applyFont="1" applyFill="1" applyBorder="1" applyAlignment="1">
      <alignment horizontal="center" vertical="center"/>
    </xf>
    <xf numFmtId="177" fontId="7" fillId="2" borderId="2" xfId="4" applyNumberFormat="1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wrapText="1" shrinkToFit="1"/>
    </xf>
    <xf numFmtId="49" fontId="7" fillId="2" borderId="2" xfId="50" applyNumberFormat="1" applyFont="1" applyFill="1" applyBorder="1" applyAlignment="1" applyProtection="1">
      <alignment horizontal="center" vertical="center" wrapText="1" shrinkToFit="1"/>
    </xf>
    <xf numFmtId="178" fontId="7" fillId="2" borderId="2" xfId="50" applyNumberFormat="1" applyFont="1" applyFill="1" applyBorder="1" applyAlignment="1" applyProtection="1">
      <alignment vertical="center" wrapText="1" shrinkToFit="1"/>
    </xf>
    <xf numFmtId="9" fontId="7" fillId="2" borderId="2" xfId="19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8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8" xfId="50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center" vertical="center" wrapText="1"/>
    </xf>
    <xf numFmtId="178" fontId="3" fillId="3" borderId="3" xfId="50" applyNumberFormat="1" applyFont="1" applyFill="1" applyBorder="1" applyAlignment="1" applyProtection="1">
      <alignment horizontal="center" vertical="center" wrapText="1"/>
    </xf>
    <xf numFmtId="178" fontId="3" fillId="2" borderId="3" xfId="50" applyNumberFormat="1" applyFont="1" applyFill="1" applyBorder="1" applyAlignment="1" applyProtection="1">
      <alignment vertical="center" wrapText="1"/>
    </xf>
    <xf numFmtId="178" fontId="3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8" fontId="1" fillId="2" borderId="2" xfId="50" applyNumberFormat="1" applyFont="1" applyFill="1" applyBorder="1" applyAlignment="1" applyProtection="1">
      <alignment vertical="center" wrapText="1"/>
    </xf>
    <xf numFmtId="178" fontId="3" fillId="2" borderId="2" xfId="50" applyNumberFormat="1" applyFont="1" applyFill="1" applyBorder="1" applyAlignment="1" applyProtection="1">
      <alignment horizontal="right" vertical="center" shrinkToFit="1"/>
    </xf>
    <xf numFmtId="178" fontId="0" fillId="2" borderId="2" xfId="50" applyNumberFormat="1" applyFont="1" applyFill="1" applyBorder="1" applyAlignment="1" applyProtection="1">
      <alignment horizontal="left" vertical="center" wrapText="1"/>
    </xf>
    <xf numFmtId="178" fontId="1" fillId="2" borderId="7" xfId="50" applyNumberFormat="1" applyFont="1" applyFill="1" applyBorder="1" applyAlignment="1" applyProtection="1">
      <alignment vertical="center" wrapText="1"/>
    </xf>
    <xf numFmtId="10" fontId="0" fillId="0" borderId="2" xfId="0" applyNumberFormat="1" applyFont="1" applyBorder="1">
      <alignment vertical="center"/>
    </xf>
    <xf numFmtId="10" fontId="0" fillId="0" borderId="2" xfId="0" applyNumberFormat="1" applyFont="1" applyBorder="1" applyAlignment="1">
      <alignment vertical="center" wrapText="1"/>
    </xf>
    <xf numFmtId="178" fontId="7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center" vertical="center" wrapText="1"/>
    </xf>
    <xf numFmtId="10" fontId="9" fillId="0" borderId="2" xfId="0" applyNumberFormat="1" applyFont="1" applyBorder="1" applyAlignment="1">
      <alignment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78" fontId="12" fillId="2" borderId="3" xfId="50" applyNumberFormat="1" applyFont="1" applyFill="1" applyBorder="1" applyAlignment="1" applyProtection="1">
      <alignment horizontal="center" vertical="center" shrinkToFit="1"/>
    </xf>
    <xf numFmtId="178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2" xfId="50" applyFont="1" applyFill="1" applyBorder="1" applyAlignment="1" applyProtection="1">
      <alignment horizontal="center" vertical="center" wrapText="1"/>
    </xf>
    <xf numFmtId="176" fontId="12" fillId="2" borderId="3" xfId="50" applyNumberFormat="1" applyFont="1" applyFill="1" applyBorder="1" applyAlignment="1" applyProtection="1">
      <alignment horizontal="center" vertical="center" shrinkToFit="1"/>
    </xf>
    <xf numFmtId="176" fontId="12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horizontal="center" vertical="center" wrapText="1"/>
    </xf>
    <xf numFmtId="178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8" fontId="3" fillId="2" borderId="5" xfId="50" applyNumberFormat="1" applyFont="1" applyFill="1" applyBorder="1" applyAlignment="1" applyProtection="1">
      <alignment vertical="center" wrapText="1"/>
    </xf>
    <xf numFmtId="178" fontId="0" fillId="2" borderId="2" xfId="50" applyNumberFormat="1" applyFont="1" applyFill="1" applyBorder="1" applyAlignment="1" applyProtection="1">
      <alignment horizontal="right" vertical="center" shrinkToFit="1"/>
    </xf>
    <xf numFmtId="0" fontId="7" fillId="2" borderId="2" xfId="50" applyFont="1" applyFill="1" applyBorder="1" applyAlignment="1" applyProtection="1">
      <alignment horizontal="center" vertical="center"/>
    </xf>
    <xf numFmtId="178" fontId="9" fillId="2" borderId="2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center" vertical="center"/>
    </xf>
    <xf numFmtId="177" fontId="0" fillId="2" borderId="2" xfId="0" applyNumberFormat="1" applyFont="1" applyFill="1" applyBorder="1">
      <alignment vertical="center"/>
    </xf>
    <xf numFmtId="178" fontId="13" fillId="2" borderId="2" xfId="50" applyNumberFormat="1" applyFont="1" applyFill="1" applyBorder="1" applyAlignment="1" applyProtection="1">
      <alignment horizontal="center" vertical="center" wrapText="1"/>
    </xf>
    <xf numFmtId="177" fontId="9" fillId="2" borderId="2" xfId="0" applyNumberFormat="1" applyFont="1" applyFill="1" applyBorder="1">
      <alignment vertical="center"/>
    </xf>
    <xf numFmtId="177" fontId="3" fillId="2" borderId="2" xfId="50" applyNumberFormat="1" applyFont="1" applyFill="1" applyBorder="1" applyAlignment="1" applyProtection="1">
      <alignment horizontal="right" vertical="center"/>
    </xf>
    <xf numFmtId="178" fontId="12" fillId="2" borderId="4" xfId="50" applyNumberFormat="1" applyFont="1" applyFill="1" applyBorder="1" applyAlignment="1" applyProtection="1">
      <alignment horizontal="center" vertical="center" shrinkToFit="1"/>
    </xf>
    <xf numFmtId="176" fontId="12" fillId="2" borderId="4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right" vertical="center" wrapText="1"/>
    </xf>
    <xf numFmtId="181" fontId="9" fillId="0" borderId="2" xfId="0" applyNumberFormat="1" applyFont="1" applyFill="1" applyBorder="1" applyAlignment="1">
      <alignment horizontal="center" vertical="center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0" fontId="12" fillId="2" borderId="3" xfId="50" applyFont="1" applyFill="1" applyBorder="1" applyAlignment="1" applyProtection="1">
      <alignment horizontal="center" vertical="center" shrinkToFit="1"/>
    </xf>
    <xf numFmtId="0" fontId="12" fillId="2" borderId="5" xfId="50" applyFont="1" applyFill="1" applyBorder="1" applyAlignment="1" applyProtection="1">
      <alignment horizontal="center" vertical="center" shrinkToFit="1"/>
    </xf>
    <xf numFmtId="0" fontId="12" fillId="2" borderId="4" xfId="50" applyFont="1" applyFill="1" applyBorder="1" applyAlignment="1" applyProtection="1">
      <alignment horizontal="center" vertical="center" shrinkToFit="1"/>
    </xf>
    <xf numFmtId="180" fontId="9" fillId="2" borderId="2" xfId="50" applyNumberFormat="1" applyFont="1" applyFill="1" applyBorder="1" applyAlignment="1" applyProtection="1">
      <alignment horizontal="center" vertical="center" shrinkToFit="1"/>
    </xf>
    <xf numFmtId="178" fontId="14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left" vertical="center" wrapText="1" shrinkToFit="1"/>
    </xf>
    <xf numFmtId="182" fontId="7" fillId="2" borderId="2" xfId="19" applyNumberFormat="1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vertical="center" shrinkToFit="1"/>
    </xf>
    <xf numFmtId="178" fontId="13" fillId="2" borderId="2" xfId="50" applyNumberFormat="1" applyFont="1" applyFill="1" applyBorder="1" applyAlignment="1" applyProtection="1">
      <alignment horizontal="right" vertical="center" shrinkToFit="1"/>
    </xf>
    <xf numFmtId="178" fontId="9" fillId="2" borderId="2" xfId="50" applyNumberFormat="1" applyFont="1" applyFill="1" applyBorder="1" applyAlignment="1" applyProtection="1">
      <alignment horizontal="left" vertical="center" wrapText="1"/>
    </xf>
    <xf numFmtId="10" fontId="9" fillId="0" borderId="2" xfId="0" applyNumberFormat="1" applyFont="1" applyBorder="1">
      <alignment vertical="center"/>
    </xf>
    <xf numFmtId="180" fontId="9" fillId="0" borderId="2" xfId="0" applyNumberFormat="1" applyFont="1" applyFill="1" applyBorder="1" applyAlignment="1">
      <alignment horizontal="center" vertical="center"/>
    </xf>
    <xf numFmtId="177" fontId="9" fillId="0" borderId="2" xfId="0" applyNumberFormat="1" applyFont="1" applyFill="1" applyBorder="1">
      <alignment vertical="center"/>
    </xf>
    <xf numFmtId="180" fontId="9" fillId="0" borderId="7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/>
    </xf>
    <xf numFmtId="178" fontId="7" fillId="2" borderId="4" xfId="50" applyNumberFormat="1" applyFont="1" applyFill="1" applyBorder="1" applyAlignment="1" applyProtection="1">
      <alignment horizontal="right" vertical="center" shrinkToFit="1"/>
    </xf>
    <xf numFmtId="180" fontId="15" fillId="0" borderId="2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>
      <alignment vertical="center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vertical="center" wrapText="1"/>
    </xf>
    <xf numFmtId="184" fontId="1" fillId="2" borderId="2" xfId="50" applyNumberFormat="1" applyFont="1" applyFill="1" applyBorder="1" applyAlignment="1" applyProtection="1">
      <alignment vertical="center" shrinkToFit="1"/>
    </xf>
    <xf numFmtId="184" fontId="7" fillId="2" borderId="2" xfId="50" applyNumberFormat="1" applyFont="1" applyFill="1" applyBorder="1" applyAlignment="1" applyProtection="1">
      <alignment horizontal="center" vertical="center" shrinkToFit="1"/>
    </xf>
    <xf numFmtId="180" fontId="9" fillId="2" borderId="6" xfId="50" applyNumberFormat="1" applyFont="1" applyFill="1" applyBorder="1" applyAlignment="1" applyProtection="1">
      <alignment horizontal="center" vertical="center" shrinkToFit="1"/>
    </xf>
    <xf numFmtId="181" fontId="15" fillId="0" borderId="2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5" Type="http://schemas.openxmlformats.org/officeDocument/2006/relationships/image" Target="../media/image7.png"/><Relationship Id="rId4" Type="http://schemas.openxmlformats.org/officeDocument/2006/relationships/image" Target="../media/image6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5" Type="http://schemas.openxmlformats.org/officeDocument/2006/relationships/image" Target="../media/image9.png"/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6" Type="http://schemas.openxmlformats.org/officeDocument/2006/relationships/image" Target="../media/image12.png"/><Relationship Id="rId5" Type="http://schemas.openxmlformats.org/officeDocument/2006/relationships/image" Target="../media/image11.png"/><Relationship Id="rId4" Type="http://schemas.openxmlformats.org/officeDocument/2006/relationships/image" Target="../media/image9.png"/><Relationship Id="rId3" Type="http://schemas.openxmlformats.org/officeDocument/2006/relationships/image" Target="../media/image7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6" Type="http://schemas.openxmlformats.org/officeDocument/2006/relationships/image" Target="../media/image13.png"/><Relationship Id="rId5" Type="http://schemas.openxmlformats.org/officeDocument/2006/relationships/image" Target="../media/image12.png"/><Relationship Id="rId4" Type="http://schemas.openxmlformats.org/officeDocument/2006/relationships/image" Target="../media/image9.png"/><Relationship Id="rId3" Type="http://schemas.openxmlformats.org/officeDocument/2006/relationships/image" Target="../media/image7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7" Type="http://schemas.openxmlformats.org/officeDocument/2006/relationships/image" Target="../media/image15.png"/><Relationship Id="rId6" Type="http://schemas.openxmlformats.org/officeDocument/2006/relationships/image" Target="../media/image14.png"/><Relationship Id="rId5" Type="http://schemas.openxmlformats.org/officeDocument/2006/relationships/image" Target="../media/image12.png"/><Relationship Id="rId4" Type="http://schemas.openxmlformats.org/officeDocument/2006/relationships/image" Target="../media/image9.png"/><Relationship Id="rId3" Type="http://schemas.openxmlformats.org/officeDocument/2006/relationships/image" Target="../media/image7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99695</xdr:colOff>
      <xdr:row>20</xdr:row>
      <xdr:rowOff>91440</xdr:rowOff>
    </xdr:from>
    <xdr:to>
      <xdr:col>7</xdr:col>
      <xdr:colOff>123190</xdr:colOff>
      <xdr:row>44</xdr:row>
      <xdr:rowOff>83820</xdr:rowOff>
    </xdr:to>
    <xdr:pic>
      <xdr:nvPicPr>
        <xdr:cNvPr id="2" name="图片 1" descr="138563ECD96C7E08D6E5562B91F303A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695" y="7766050"/>
          <a:ext cx="8101330" cy="4107180"/>
        </a:xfrm>
        <a:prstGeom prst="rect">
          <a:avLst/>
        </a:prstGeom>
      </xdr:spPr>
    </xdr:pic>
    <xdr:clientData/>
  </xdr:twoCellAnchor>
  <xdr:twoCellAnchor editAs="oneCell">
    <xdr:from>
      <xdr:col>9</xdr:col>
      <xdr:colOff>464820</xdr:colOff>
      <xdr:row>8</xdr:row>
      <xdr:rowOff>114300</xdr:rowOff>
    </xdr:from>
    <xdr:to>
      <xdr:col>12</xdr:col>
      <xdr:colOff>133350</xdr:colOff>
      <xdr:row>8</xdr:row>
      <xdr:rowOff>561975</xdr:rowOff>
    </xdr:to>
    <xdr:pic>
      <xdr:nvPicPr>
        <xdr:cNvPr id="4" name="图片 3" descr="2H@`J`@2YI{ZJ@J%GP7O4NI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702800" y="3128010"/>
          <a:ext cx="1878330" cy="447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464820</xdr:colOff>
      <xdr:row>8</xdr:row>
      <xdr:rowOff>114300</xdr:rowOff>
    </xdr:from>
    <xdr:to>
      <xdr:col>12</xdr:col>
      <xdr:colOff>133350</xdr:colOff>
      <xdr:row>8</xdr:row>
      <xdr:rowOff>561975</xdr:rowOff>
    </xdr:to>
    <xdr:pic>
      <xdr:nvPicPr>
        <xdr:cNvPr id="3" name="图片 2" descr="2H@`J`@2YI{ZJ@J%GP7O4N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02800" y="3128010"/>
          <a:ext cx="1878330" cy="447675"/>
        </a:xfrm>
        <a:prstGeom prst="rect">
          <a:avLst/>
        </a:prstGeom>
      </xdr:spPr>
    </xdr:pic>
    <xdr:clientData/>
  </xdr:twoCellAnchor>
  <xdr:twoCellAnchor editAs="oneCell">
    <xdr:from>
      <xdr:col>0</xdr:col>
      <xdr:colOff>53975</xdr:colOff>
      <xdr:row>20</xdr:row>
      <xdr:rowOff>83820</xdr:rowOff>
    </xdr:from>
    <xdr:to>
      <xdr:col>9</xdr:col>
      <xdr:colOff>675640</xdr:colOff>
      <xdr:row>50</xdr:row>
      <xdr:rowOff>1905</xdr:rowOff>
    </xdr:to>
    <xdr:pic>
      <xdr:nvPicPr>
        <xdr:cNvPr id="4" name="图片 3" descr="Q)IO0Q35XK}DSZ@KT$CFV1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3975" y="7974330"/>
          <a:ext cx="9859645" cy="5061585"/>
        </a:xfrm>
        <a:prstGeom prst="rect">
          <a:avLst/>
        </a:prstGeom>
      </xdr:spPr>
    </xdr:pic>
    <xdr:clientData/>
  </xdr:twoCellAnchor>
  <xdr:twoCellAnchor editAs="oneCell">
    <xdr:from>
      <xdr:col>9</xdr:col>
      <xdr:colOff>304800</xdr:colOff>
      <xdr:row>10</xdr:row>
      <xdr:rowOff>137160</xdr:rowOff>
    </xdr:from>
    <xdr:to>
      <xdr:col>11</xdr:col>
      <xdr:colOff>531495</xdr:colOff>
      <xdr:row>11</xdr:row>
      <xdr:rowOff>238125</xdr:rowOff>
    </xdr:to>
    <xdr:pic>
      <xdr:nvPicPr>
        <xdr:cNvPr id="2" name="图片 1" descr="U%IQF0S}WH46UJX`IK6D~PR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42780" y="4306570"/>
          <a:ext cx="1699895" cy="4692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464820</xdr:colOff>
      <xdr:row>8</xdr:row>
      <xdr:rowOff>114300</xdr:rowOff>
    </xdr:from>
    <xdr:to>
      <xdr:col>12</xdr:col>
      <xdr:colOff>133350</xdr:colOff>
      <xdr:row>8</xdr:row>
      <xdr:rowOff>561975</xdr:rowOff>
    </xdr:to>
    <xdr:pic>
      <xdr:nvPicPr>
        <xdr:cNvPr id="2" name="图片 1" descr="2H@`J`@2YI{ZJ@J%GP7O4N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02800" y="3128010"/>
          <a:ext cx="1878330" cy="447675"/>
        </a:xfrm>
        <a:prstGeom prst="rect">
          <a:avLst/>
        </a:prstGeom>
      </xdr:spPr>
    </xdr:pic>
    <xdr:clientData/>
  </xdr:twoCellAnchor>
  <xdr:twoCellAnchor editAs="oneCell">
    <xdr:from>
      <xdr:col>9</xdr:col>
      <xdr:colOff>297180</xdr:colOff>
      <xdr:row>9</xdr:row>
      <xdr:rowOff>449580</xdr:rowOff>
    </xdr:from>
    <xdr:to>
      <xdr:col>11</xdr:col>
      <xdr:colOff>523875</xdr:colOff>
      <xdr:row>10</xdr:row>
      <xdr:rowOff>334645</xdr:rowOff>
    </xdr:to>
    <xdr:pic>
      <xdr:nvPicPr>
        <xdr:cNvPr id="4" name="图片 3" descr="U%IQF0S}WH46UJX`IK6D~P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35160" y="4034790"/>
          <a:ext cx="1699895" cy="469265"/>
        </a:xfrm>
        <a:prstGeom prst="rect">
          <a:avLst/>
        </a:prstGeom>
      </xdr:spPr>
    </xdr:pic>
    <xdr:clientData/>
  </xdr:twoCellAnchor>
  <xdr:twoCellAnchor editAs="oneCell">
    <xdr:from>
      <xdr:col>0</xdr:col>
      <xdr:colOff>83820</xdr:colOff>
      <xdr:row>20</xdr:row>
      <xdr:rowOff>68580</xdr:rowOff>
    </xdr:from>
    <xdr:to>
      <xdr:col>5</xdr:col>
      <xdr:colOff>966470</xdr:colOff>
      <xdr:row>40</xdr:row>
      <xdr:rowOff>49530</xdr:rowOff>
    </xdr:to>
    <xdr:pic>
      <xdr:nvPicPr>
        <xdr:cNvPr id="5" name="图片 4" descr="DA8CB8ADC8BC81AC2FADFC4D56C4BB7E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3820" y="8187690"/>
          <a:ext cx="6175375" cy="3409950"/>
        </a:xfrm>
        <a:prstGeom prst="rect">
          <a:avLst/>
        </a:prstGeom>
      </xdr:spPr>
    </xdr:pic>
    <xdr:clientData/>
  </xdr:twoCellAnchor>
  <xdr:twoCellAnchor editAs="oneCell">
    <xdr:from>
      <xdr:col>5</xdr:col>
      <xdr:colOff>906145</xdr:colOff>
      <xdr:row>20</xdr:row>
      <xdr:rowOff>111760</xdr:rowOff>
    </xdr:from>
    <xdr:to>
      <xdr:col>14</xdr:col>
      <xdr:colOff>86360</xdr:colOff>
      <xdr:row>41</xdr:row>
      <xdr:rowOff>165735</xdr:rowOff>
    </xdr:to>
    <xdr:pic>
      <xdr:nvPicPr>
        <xdr:cNvPr id="6" name="图片 5" descr="5980BE90CD85B480E071D66C7054A7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198870" y="8230870"/>
          <a:ext cx="7332980" cy="3654425"/>
        </a:xfrm>
        <a:prstGeom prst="rect">
          <a:avLst/>
        </a:prstGeom>
      </xdr:spPr>
    </xdr:pic>
    <xdr:clientData/>
  </xdr:twoCellAnchor>
  <xdr:twoCellAnchor editAs="oneCell">
    <xdr:from>
      <xdr:col>9</xdr:col>
      <xdr:colOff>175260</xdr:colOff>
      <xdr:row>12</xdr:row>
      <xdr:rowOff>38100</xdr:rowOff>
    </xdr:from>
    <xdr:to>
      <xdr:col>12</xdr:col>
      <xdr:colOff>91440</xdr:colOff>
      <xdr:row>13</xdr:row>
      <xdr:rowOff>151130</xdr:rowOff>
    </xdr:to>
    <xdr:pic>
      <xdr:nvPicPr>
        <xdr:cNvPr id="7" name="图片 6" descr="%DCE59C}[5O]MX5MP%W92HG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9413240" y="5172710"/>
          <a:ext cx="2125980" cy="48133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464820</xdr:colOff>
      <xdr:row>8</xdr:row>
      <xdr:rowOff>114300</xdr:rowOff>
    </xdr:from>
    <xdr:to>
      <xdr:col>12</xdr:col>
      <xdr:colOff>133350</xdr:colOff>
      <xdr:row>8</xdr:row>
      <xdr:rowOff>561975</xdr:rowOff>
    </xdr:to>
    <xdr:pic>
      <xdr:nvPicPr>
        <xdr:cNvPr id="2" name="图片 1" descr="2H@`J`@2YI{ZJ@J%GP7O4N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02800" y="3128010"/>
          <a:ext cx="1878330" cy="447675"/>
        </a:xfrm>
        <a:prstGeom prst="rect">
          <a:avLst/>
        </a:prstGeom>
      </xdr:spPr>
    </xdr:pic>
    <xdr:clientData/>
  </xdr:twoCellAnchor>
  <xdr:twoCellAnchor editAs="oneCell">
    <xdr:from>
      <xdr:col>9</xdr:col>
      <xdr:colOff>297180</xdr:colOff>
      <xdr:row>9</xdr:row>
      <xdr:rowOff>449580</xdr:rowOff>
    </xdr:from>
    <xdr:to>
      <xdr:col>11</xdr:col>
      <xdr:colOff>523875</xdr:colOff>
      <xdr:row>10</xdr:row>
      <xdr:rowOff>334645</xdr:rowOff>
    </xdr:to>
    <xdr:pic>
      <xdr:nvPicPr>
        <xdr:cNvPr id="3" name="图片 2" descr="U%IQF0S}WH46UJX`IK6D~P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35160" y="4034790"/>
          <a:ext cx="1699895" cy="469265"/>
        </a:xfrm>
        <a:prstGeom prst="rect">
          <a:avLst/>
        </a:prstGeom>
      </xdr:spPr>
    </xdr:pic>
    <xdr:clientData/>
  </xdr:twoCellAnchor>
  <xdr:twoCellAnchor editAs="oneCell">
    <xdr:from>
      <xdr:col>9</xdr:col>
      <xdr:colOff>175260</xdr:colOff>
      <xdr:row>12</xdr:row>
      <xdr:rowOff>38100</xdr:rowOff>
    </xdr:from>
    <xdr:to>
      <xdr:col>12</xdr:col>
      <xdr:colOff>91440</xdr:colOff>
      <xdr:row>13</xdr:row>
      <xdr:rowOff>151130</xdr:rowOff>
    </xdr:to>
    <xdr:pic>
      <xdr:nvPicPr>
        <xdr:cNvPr id="6" name="图片 5" descr="%DCE59C}[5O]MX5MP%W92H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413240" y="5172710"/>
          <a:ext cx="2125980" cy="48133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20</xdr:row>
      <xdr:rowOff>76200</xdr:rowOff>
    </xdr:from>
    <xdr:to>
      <xdr:col>6</xdr:col>
      <xdr:colOff>1091565</xdr:colOff>
      <xdr:row>48</xdr:row>
      <xdr:rowOff>57150</xdr:rowOff>
    </xdr:to>
    <xdr:pic>
      <xdr:nvPicPr>
        <xdr:cNvPr id="7" name="图片 6" descr="L6V9}9Y95JQM2$`WG2Y_W{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5" y="8398510"/>
          <a:ext cx="7839710" cy="4781550"/>
        </a:xfrm>
        <a:prstGeom prst="rect">
          <a:avLst/>
        </a:prstGeom>
      </xdr:spPr>
    </xdr:pic>
    <xdr:clientData/>
  </xdr:twoCellAnchor>
  <xdr:twoCellAnchor editAs="oneCell">
    <xdr:from>
      <xdr:col>8</xdr:col>
      <xdr:colOff>279400</xdr:colOff>
      <xdr:row>15</xdr:row>
      <xdr:rowOff>0</xdr:rowOff>
    </xdr:from>
    <xdr:to>
      <xdr:col>11</xdr:col>
      <xdr:colOff>9525</xdr:colOff>
      <xdr:row>15</xdr:row>
      <xdr:rowOff>228600</xdr:rowOff>
    </xdr:to>
    <xdr:pic>
      <xdr:nvPicPr>
        <xdr:cNvPr id="8" name="图片 7" descr="OB9[3L(D1280LX97U6UAL82"/>
        <xdr:cNvPicPr>
          <a:picLocks noChangeAspect="1"/>
        </xdr:cNvPicPr>
      </xdr:nvPicPr>
      <xdr:blipFill>
        <a:blip r:embed="rId5"/>
        <a:srcRect l="24306" r="37500" b="4000"/>
        <a:stretch>
          <a:fillRect/>
        </a:stretch>
      </xdr:blipFill>
      <xdr:spPr>
        <a:xfrm>
          <a:off x="8729980" y="6442710"/>
          <a:ext cx="1990725" cy="2286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464820</xdr:colOff>
      <xdr:row>8</xdr:row>
      <xdr:rowOff>114300</xdr:rowOff>
    </xdr:from>
    <xdr:to>
      <xdr:col>12</xdr:col>
      <xdr:colOff>133350</xdr:colOff>
      <xdr:row>8</xdr:row>
      <xdr:rowOff>561975</xdr:rowOff>
    </xdr:to>
    <xdr:pic>
      <xdr:nvPicPr>
        <xdr:cNvPr id="2" name="图片 1" descr="2H@`J`@2YI{ZJ@J%GP7O4N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02800" y="3128010"/>
          <a:ext cx="1878330" cy="447675"/>
        </a:xfrm>
        <a:prstGeom prst="rect">
          <a:avLst/>
        </a:prstGeom>
      </xdr:spPr>
    </xdr:pic>
    <xdr:clientData/>
  </xdr:twoCellAnchor>
  <xdr:twoCellAnchor editAs="oneCell">
    <xdr:from>
      <xdr:col>9</xdr:col>
      <xdr:colOff>297180</xdr:colOff>
      <xdr:row>9</xdr:row>
      <xdr:rowOff>449580</xdr:rowOff>
    </xdr:from>
    <xdr:to>
      <xdr:col>11</xdr:col>
      <xdr:colOff>523875</xdr:colOff>
      <xdr:row>10</xdr:row>
      <xdr:rowOff>334645</xdr:rowOff>
    </xdr:to>
    <xdr:pic>
      <xdr:nvPicPr>
        <xdr:cNvPr id="3" name="图片 2" descr="U%IQF0S}WH46UJX`IK6D~P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35160" y="4034790"/>
          <a:ext cx="1699895" cy="469265"/>
        </a:xfrm>
        <a:prstGeom prst="rect">
          <a:avLst/>
        </a:prstGeom>
      </xdr:spPr>
    </xdr:pic>
    <xdr:clientData/>
  </xdr:twoCellAnchor>
  <xdr:twoCellAnchor editAs="oneCell">
    <xdr:from>
      <xdr:col>9</xdr:col>
      <xdr:colOff>175260</xdr:colOff>
      <xdr:row>12</xdr:row>
      <xdr:rowOff>38100</xdr:rowOff>
    </xdr:from>
    <xdr:to>
      <xdr:col>12</xdr:col>
      <xdr:colOff>91440</xdr:colOff>
      <xdr:row>13</xdr:row>
      <xdr:rowOff>151130</xdr:rowOff>
    </xdr:to>
    <xdr:pic>
      <xdr:nvPicPr>
        <xdr:cNvPr id="4" name="图片 3" descr="%DCE59C}[5O]MX5MP%W92H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413240" y="5172710"/>
          <a:ext cx="2125980" cy="48133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24</xdr:row>
      <xdr:rowOff>76200</xdr:rowOff>
    </xdr:from>
    <xdr:to>
      <xdr:col>6</xdr:col>
      <xdr:colOff>1091565</xdr:colOff>
      <xdr:row>52</xdr:row>
      <xdr:rowOff>57150</xdr:rowOff>
    </xdr:to>
    <xdr:pic>
      <xdr:nvPicPr>
        <xdr:cNvPr id="5" name="图片 4" descr="L6V9}9Y95JQM2$`WG2Y_W{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5" y="10697210"/>
          <a:ext cx="7839710" cy="4781550"/>
        </a:xfrm>
        <a:prstGeom prst="rect">
          <a:avLst/>
        </a:prstGeom>
      </xdr:spPr>
    </xdr:pic>
    <xdr:clientData/>
  </xdr:twoCellAnchor>
  <xdr:twoCellAnchor editAs="oneCell">
    <xdr:from>
      <xdr:col>8</xdr:col>
      <xdr:colOff>279400</xdr:colOff>
      <xdr:row>15</xdr:row>
      <xdr:rowOff>0</xdr:rowOff>
    </xdr:from>
    <xdr:to>
      <xdr:col>11</xdr:col>
      <xdr:colOff>9525</xdr:colOff>
      <xdr:row>15</xdr:row>
      <xdr:rowOff>228600</xdr:rowOff>
    </xdr:to>
    <xdr:pic>
      <xdr:nvPicPr>
        <xdr:cNvPr id="6" name="图片 5" descr="OB9[3L(D1280LX97U6UAL82"/>
        <xdr:cNvPicPr>
          <a:picLocks noChangeAspect="1"/>
        </xdr:cNvPicPr>
      </xdr:nvPicPr>
      <xdr:blipFill>
        <a:blip r:embed="rId5"/>
        <a:srcRect l="24306" r="37500" b="4000"/>
        <a:stretch>
          <a:fillRect/>
        </a:stretch>
      </xdr:blipFill>
      <xdr:spPr>
        <a:xfrm>
          <a:off x="8729980" y="6442710"/>
          <a:ext cx="1990725" cy="228600"/>
        </a:xfrm>
        <a:prstGeom prst="rect">
          <a:avLst/>
        </a:prstGeom>
      </xdr:spPr>
    </xdr:pic>
    <xdr:clientData/>
  </xdr:twoCellAnchor>
  <xdr:twoCellAnchor editAs="oneCell">
    <xdr:from>
      <xdr:col>6</xdr:col>
      <xdr:colOff>1117600</xdr:colOff>
      <xdr:row>27</xdr:row>
      <xdr:rowOff>104775</xdr:rowOff>
    </xdr:from>
    <xdr:to>
      <xdr:col>14</xdr:col>
      <xdr:colOff>300355</xdr:colOff>
      <xdr:row>58</xdr:row>
      <xdr:rowOff>19050</xdr:rowOff>
    </xdr:to>
    <xdr:pic>
      <xdr:nvPicPr>
        <xdr:cNvPr id="7" name="图片 6" descr="VDR}~G[(6N$M2WWPK5`5NRX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6380" y="11240135"/>
          <a:ext cx="5879465" cy="52292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464820</xdr:colOff>
      <xdr:row>8</xdr:row>
      <xdr:rowOff>114300</xdr:rowOff>
    </xdr:from>
    <xdr:to>
      <xdr:col>12</xdr:col>
      <xdr:colOff>133350</xdr:colOff>
      <xdr:row>8</xdr:row>
      <xdr:rowOff>561975</xdr:rowOff>
    </xdr:to>
    <xdr:pic>
      <xdr:nvPicPr>
        <xdr:cNvPr id="2" name="图片 1" descr="2H@`J`@2YI{ZJ@J%GP7O4N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02800" y="3128010"/>
          <a:ext cx="1878330" cy="447675"/>
        </a:xfrm>
        <a:prstGeom prst="rect">
          <a:avLst/>
        </a:prstGeom>
      </xdr:spPr>
    </xdr:pic>
    <xdr:clientData/>
  </xdr:twoCellAnchor>
  <xdr:twoCellAnchor editAs="oneCell">
    <xdr:from>
      <xdr:col>9</xdr:col>
      <xdr:colOff>297180</xdr:colOff>
      <xdr:row>9</xdr:row>
      <xdr:rowOff>449580</xdr:rowOff>
    </xdr:from>
    <xdr:to>
      <xdr:col>11</xdr:col>
      <xdr:colOff>523875</xdr:colOff>
      <xdr:row>10</xdr:row>
      <xdr:rowOff>334645</xdr:rowOff>
    </xdr:to>
    <xdr:pic>
      <xdr:nvPicPr>
        <xdr:cNvPr id="3" name="图片 2" descr="U%IQF0S}WH46UJX`IK6D~P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35160" y="4034790"/>
          <a:ext cx="1699895" cy="469265"/>
        </a:xfrm>
        <a:prstGeom prst="rect">
          <a:avLst/>
        </a:prstGeom>
      </xdr:spPr>
    </xdr:pic>
    <xdr:clientData/>
  </xdr:twoCellAnchor>
  <xdr:twoCellAnchor editAs="oneCell">
    <xdr:from>
      <xdr:col>9</xdr:col>
      <xdr:colOff>175260</xdr:colOff>
      <xdr:row>12</xdr:row>
      <xdr:rowOff>38100</xdr:rowOff>
    </xdr:from>
    <xdr:to>
      <xdr:col>12</xdr:col>
      <xdr:colOff>91440</xdr:colOff>
      <xdr:row>13</xdr:row>
      <xdr:rowOff>151130</xdr:rowOff>
    </xdr:to>
    <xdr:pic>
      <xdr:nvPicPr>
        <xdr:cNvPr id="4" name="图片 3" descr="%DCE59C}[5O]MX5MP%W92H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413240" y="5172710"/>
          <a:ext cx="2125980" cy="481330"/>
        </a:xfrm>
        <a:prstGeom prst="rect">
          <a:avLst/>
        </a:prstGeom>
      </xdr:spPr>
    </xdr:pic>
    <xdr:clientData/>
  </xdr:twoCellAnchor>
  <xdr:twoCellAnchor editAs="oneCell">
    <xdr:from>
      <xdr:col>8</xdr:col>
      <xdr:colOff>279400</xdr:colOff>
      <xdr:row>15</xdr:row>
      <xdr:rowOff>0</xdr:rowOff>
    </xdr:from>
    <xdr:to>
      <xdr:col>11</xdr:col>
      <xdr:colOff>9525</xdr:colOff>
      <xdr:row>15</xdr:row>
      <xdr:rowOff>228600</xdr:rowOff>
    </xdr:to>
    <xdr:pic>
      <xdr:nvPicPr>
        <xdr:cNvPr id="6" name="图片 5" descr="OB9[3L(D1280LX97U6UAL82"/>
        <xdr:cNvPicPr>
          <a:picLocks noChangeAspect="1"/>
        </xdr:cNvPicPr>
      </xdr:nvPicPr>
      <xdr:blipFill>
        <a:blip r:embed="rId4"/>
        <a:srcRect l="24306" r="37500" b="4000"/>
        <a:stretch>
          <a:fillRect/>
        </a:stretch>
      </xdr:blipFill>
      <xdr:spPr>
        <a:xfrm>
          <a:off x="8729980" y="6442710"/>
          <a:ext cx="1990725" cy="22860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66675</xdr:colOff>
      <xdr:row>24</xdr:row>
      <xdr:rowOff>76200</xdr:rowOff>
    </xdr:from>
    <xdr:to>
      <xdr:col>6</xdr:col>
      <xdr:colOff>1209675</xdr:colOff>
      <xdr:row>52</xdr:row>
      <xdr:rowOff>114300</xdr:rowOff>
    </xdr:to>
    <xdr:pic>
      <xdr:nvPicPr>
        <xdr:cNvPr id="8" name="图片 7" descr="}`~H@)VE)NV6KC(E]L)FMVX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66675" y="10760710"/>
          <a:ext cx="7891780" cy="4838700"/>
        </a:xfrm>
        <a:prstGeom prst="rect">
          <a:avLst/>
        </a:prstGeom>
      </xdr:spPr>
    </xdr:pic>
    <xdr:clientData/>
  </xdr:twoCellAnchor>
  <xdr:twoCellAnchor editAs="oneCell">
    <xdr:from>
      <xdr:col>6</xdr:col>
      <xdr:colOff>352425</xdr:colOff>
      <xdr:row>18</xdr:row>
      <xdr:rowOff>19050</xdr:rowOff>
    </xdr:from>
    <xdr:to>
      <xdr:col>11</xdr:col>
      <xdr:colOff>1905</xdr:colOff>
      <xdr:row>18</xdr:row>
      <xdr:rowOff>476250</xdr:rowOff>
    </xdr:to>
    <xdr:pic>
      <xdr:nvPicPr>
        <xdr:cNvPr id="5" name="图片 4" descr="FDY}M`3F09A{[C$NEW8RGP4"/>
        <xdr:cNvPicPr>
          <a:picLocks noChangeAspect="1"/>
        </xdr:cNvPicPr>
      </xdr:nvPicPr>
      <xdr:blipFill>
        <a:blip r:embed="rId6"/>
        <a:srcRect r="23817" b="5882"/>
        <a:stretch>
          <a:fillRect/>
        </a:stretch>
      </xdr:blipFill>
      <xdr:spPr>
        <a:xfrm>
          <a:off x="7101205" y="7896860"/>
          <a:ext cx="3611880" cy="4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464820</xdr:colOff>
      <xdr:row>8</xdr:row>
      <xdr:rowOff>114300</xdr:rowOff>
    </xdr:from>
    <xdr:to>
      <xdr:col>12</xdr:col>
      <xdr:colOff>133350</xdr:colOff>
      <xdr:row>8</xdr:row>
      <xdr:rowOff>561975</xdr:rowOff>
    </xdr:to>
    <xdr:pic>
      <xdr:nvPicPr>
        <xdr:cNvPr id="2" name="图片 1" descr="2H@`J`@2YI{ZJ@J%GP7O4N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02800" y="3128010"/>
          <a:ext cx="1878330" cy="447675"/>
        </a:xfrm>
        <a:prstGeom prst="rect">
          <a:avLst/>
        </a:prstGeom>
      </xdr:spPr>
    </xdr:pic>
    <xdr:clientData/>
  </xdr:twoCellAnchor>
  <xdr:twoCellAnchor editAs="oneCell">
    <xdr:from>
      <xdr:col>9</xdr:col>
      <xdr:colOff>297180</xdr:colOff>
      <xdr:row>9</xdr:row>
      <xdr:rowOff>449580</xdr:rowOff>
    </xdr:from>
    <xdr:to>
      <xdr:col>11</xdr:col>
      <xdr:colOff>523875</xdr:colOff>
      <xdr:row>10</xdr:row>
      <xdr:rowOff>334645</xdr:rowOff>
    </xdr:to>
    <xdr:pic>
      <xdr:nvPicPr>
        <xdr:cNvPr id="3" name="图片 2" descr="U%IQF0S}WH46UJX`IK6D~P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35160" y="4034790"/>
          <a:ext cx="1699895" cy="469265"/>
        </a:xfrm>
        <a:prstGeom prst="rect">
          <a:avLst/>
        </a:prstGeom>
      </xdr:spPr>
    </xdr:pic>
    <xdr:clientData/>
  </xdr:twoCellAnchor>
  <xdr:twoCellAnchor editAs="oneCell">
    <xdr:from>
      <xdr:col>9</xdr:col>
      <xdr:colOff>175260</xdr:colOff>
      <xdr:row>12</xdr:row>
      <xdr:rowOff>38100</xdr:rowOff>
    </xdr:from>
    <xdr:to>
      <xdr:col>12</xdr:col>
      <xdr:colOff>91440</xdr:colOff>
      <xdr:row>13</xdr:row>
      <xdr:rowOff>151130</xdr:rowOff>
    </xdr:to>
    <xdr:pic>
      <xdr:nvPicPr>
        <xdr:cNvPr id="4" name="图片 3" descr="%DCE59C}[5O]MX5MP%W92H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413240" y="5172710"/>
          <a:ext cx="2125980" cy="481330"/>
        </a:xfrm>
        <a:prstGeom prst="rect">
          <a:avLst/>
        </a:prstGeom>
      </xdr:spPr>
    </xdr:pic>
    <xdr:clientData/>
  </xdr:twoCellAnchor>
  <xdr:twoCellAnchor editAs="oneCell">
    <xdr:from>
      <xdr:col>8</xdr:col>
      <xdr:colOff>279400</xdr:colOff>
      <xdr:row>15</xdr:row>
      <xdr:rowOff>0</xdr:rowOff>
    </xdr:from>
    <xdr:to>
      <xdr:col>11</xdr:col>
      <xdr:colOff>9525</xdr:colOff>
      <xdr:row>15</xdr:row>
      <xdr:rowOff>228600</xdr:rowOff>
    </xdr:to>
    <xdr:pic>
      <xdr:nvPicPr>
        <xdr:cNvPr id="5" name="图片 4" descr="OB9[3L(D1280LX97U6UAL82"/>
        <xdr:cNvPicPr>
          <a:picLocks noChangeAspect="1"/>
        </xdr:cNvPicPr>
      </xdr:nvPicPr>
      <xdr:blipFill>
        <a:blip r:embed="rId4"/>
        <a:srcRect l="24306" r="37500" b="4000"/>
        <a:stretch>
          <a:fillRect/>
        </a:stretch>
      </xdr:blipFill>
      <xdr:spPr>
        <a:xfrm>
          <a:off x="8729980" y="6442710"/>
          <a:ext cx="1990725" cy="228600"/>
        </a:xfrm>
        <a:prstGeom prst="rect">
          <a:avLst/>
        </a:prstGeom>
      </xdr:spPr>
    </xdr:pic>
    <xdr:clientData/>
  </xdr:twoCellAnchor>
  <xdr:twoCellAnchor editAs="oneCell">
    <xdr:from>
      <xdr:col>6</xdr:col>
      <xdr:colOff>352425</xdr:colOff>
      <xdr:row>18</xdr:row>
      <xdr:rowOff>19050</xdr:rowOff>
    </xdr:from>
    <xdr:to>
      <xdr:col>11</xdr:col>
      <xdr:colOff>1905</xdr:colOff>
      <xdr:row>18</xdr:row>
      <xdr:rowOff>476250</xdr:rowOff>
    </xdr:to>
    <xdr:pic>
      <xdr:nvPicPr>
        <xdr:cNvPr id="7" name="图片 6" descr="FDY}M`3F09A{[C$NEW8RGP4"/>
        <xdr:cNvPicPr>
          <a:picLocks noChangeAspect="1"/>
        </xdr:cNvPicPr>
      </xdr:nvPicPr>
      <xdr:blipFill>
        <a:blip r:embed="rId5"/>
        <a:srcRect r="23817" b="5882"/>
        <a:stretch>
          <a:fillRect/>
        </a:stretch>
      </xdr:blipFill>
      <xdr:spPr>
        <a:xfrm>
          <a:off x="7101205" y="7896860"/>
          <a:ext cx="3611880" cy="457200"/>
        </a:xfrm>
        <a:prstGeom prst="rect">
          <a:avLst/>
        </a:prstGeom>
      </xdr:spPr>
    </xdr:pic>
    <xdr:clientData/>
  </xdr:twoCellAnchor>
  <xdr:twoCellAnchor editAs="oneCell">
    <xdr:from>
      <xdr:col>0</xdr:col>
      <xdr:colOff>1270</xdr:colOff>
      <xdr:row>30</xdr:row>
      <xdr:rowOff>38100</xdr:rowOff>
    </xdr:from>
    <xdr:to>
      <xdr:col>6</xdr:col>
      <xdr:colOff>1092200</xdr:colOff>
      <xdr:row>58</xdr:row>
      <xdr:rowOff>28575</xdr:rowOff>
    </xdr:to>
    <xdr:pic>
      <xdr:nvPicPr>
        <xdr:cNvPr id="8" name="图片 7" descr="14X{H[L%C~MAV%46Q3~`2)F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270" y="13923010"/>
          <a:ext cx="7839710" cy="47910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464820</xdr:colOff>
      <xdr:row>8</xdr:row>
      <xdr:rowOff>114300</xdr:rowOff>
    </xdr:from>
    <xdr:to>
      <xdr:col>12</xdr:col>
      <xdr:colOff>133350</xdr:colOff>
      <xdr:row>8</xdr:row>
      <xdr:rowOff>561975</xdr:rowOff>
    </xdr:to>
    <xdr:pic>
      <xdr:nvPicPr>
        <xdr:cNvPr id="2" name="图片 1" descr="2H@`J`@2YI{ZJ@J%GP7O4N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02800" y="3128010"/>
          <a:ext cx="1878330" cy="447675"/>
        </a:xfrm>
        <a:prstGeom prst="rect">
          <a:avLst/>
        </a:prstGeom>
      </xdr:spPr>
    </xdr:pic>
    <xdr:clientData/>
  </xdr:twoCellAnchor>
  <xdr:twoCellAnchor editAs="oneCell">
    <xdr:from>
      <xdr:col>9</xdr:col>
      <xdr:colOff>297180</xdr:colOff>
      <xdr:row>9</xdr:row>
      <xdr:rowOff>449580</xdr:rowOff>
    </xdr:from>
    <xdr:to>
      <xdr:col>11</xdr:col>
      <xdr:colOff>523875</xdr:colOff>
      <xdr:row>10</xdr:row>
      <xdr:rowOff>334645</xdr:rowOff>
    </xdr:to>
    <xdr:pic>
      <xdr:nvPicPr>
        <xdr:cNvPr id="3" name="图片 2" descr="U%IQF0S}WH46UJX`IK6D~P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35160" y="4034790"/>
          <a:ext cx="1699895" cy="469265"/>
        </a:xfrm>
        <a:prstGeom prst="rect">
          <a:avLst/>
        </a:prstGeom>
      </xdr:spPr>
    </xdr:pic>
    <xdr:clientData/>
  </xdr:twoCellAnchor>
  <xdr:twoCellAnchor editAs="oneCell">
    <xdr:from>
      <xdr:col>9</xdr:col>
      <xdr:colOff>175260</xdr:colOff>
      <xdr:row>12</xdr:row>
      <xdr:rowOff>38100</xdr:rowOff>
    </xdr:from>
    <xdr:to>
      <xdr:col>12</xdr:col>
      <xdr:colOff>91440</xdr:colOff>
      <xdr:row>13</xdr:row>
      <xdr:rowOff>151130</xdr:rowOff>
    </xdr:to>
    <xdr:pic>
      <xdr:nvPicPr>
        <xdr:cNvPr id="4" name="图片 3" descr="%DCE59C}[5O]MX5MP%W92H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413240" y="5172710"/>
          <a:ext cx="2125980" cy="481330"/>
        </a:xfrm>
        <a:prstGeom prst="rect">
          <a:avLst/>
        </a:prstGeom>
      </xdr:spPr>
    </xdr:pic>
    <xdr:clientData/>
  </xdr:twoCellAnchor>
  <xdr:twoCellAnchor editAs="oneCell">
    <xdr:from>
      <xdr:col>8</xdr:col>
      <xdr:colOff>279400</xdr:colOff>
      <xdr:row>15</xdr:row>
      <xdr:rowOff>0</xdr:rowOff>
    </xdr:from>
    <xdr:to>
      <xdr:col>11</xdr:col>
      <xdr:colOff>9525</xdr:colOff>
      <xdr:row>15</xdr:row>
      <xdr:rowOff>228600</xdr:rowOff>
    </xdr:to>
    <xdr:pic>
      <xdr:nvPicPr>
        <xdr:cNvPr id="5" name="图片 4" descr="OB9[3L(D1280LX97U6UAL82"/>
        <xdr:cNvPicPr>
          <a:picLocks noChangeAspect="1"/>
        </xdr:cNvPicPr>
      </xdr:nvPicPr>
      <xdr:blipFill>
        <a:blip r:embed="rId4"/>
        <a:srcRect l="24306" r="37500" b="4000"/>
        <a:stretch>
          <a:fillRect/>
        </a:stretch>
      </xdr:blipFill>
      <xdr:spPr>
        <a:xfrm>
          <a:off x="8729980" y="6442710"/>
          <a:ext cx="1990725" cy="228600"/>
        </a:xfrm>
        <a:prstGeom prst="rect">
          <a:avLst/>
        </a:prstGeom>
      </xdr:spPr>
    </xdr:pic>
    <xdr:clientData/>
  </xdr:twoCellAnchor>
  <xdr:twoCellAnchor editAs="oneCell">
    <xdr:from>
      <xdr:col>6</xdr:col>
      <xdr:colOff>352425</xdr:colOff>
      <xdr:row>18</xdr:row>
      <xdr:rowOff>19050</xdr:rowOff>
    </xdr:from>
    <xdr:to>
      <xdr:col>11</xdr:col>
      <xdr:colOff>1905</xdr:colOff>
      <xdr:row>18</xdr:row>
      <xdr:rowOff>476250</xdr:rowOff>
    </xdr:to>
    <xdr:pic>
      <xdr:nvPicPr>
        <xdr:cNvPr id="6" name="图片 5" descr="FDY}M`3F09A{[C$NEW8RGP4"/>
        <xdr:cNvPicPr>
          <a:picLocks noChangeAspect="1"/>
        </xdr:cNvPicPr>
      </xdr:nvPicPr>
      <xdr:blipFill>
        <a:blip r:embed="rId5"/>
        <a:srcRect r="23817" b="5882"/>
        <a:stretch>
          <a:fillRect/>
        </a:stretch>
      </xdr:blipFill>
      <xdr:spPr>
        <a:xfrm>
          <a:off x="7101205" y="7896860"/>
          <a:ext cx="3611880" cy="4572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32</xdr:row>
      <xdr:rowOff>133350</xdr:rowOff>
    </xdr:from>
    <xdr:to>
      <xdr:col>8</xdr:col>
      <xdr:colOff>673735</xdr:colOff>
      <xdr:row>58</xdr:row>
      <xdr:rowOff>152400</xdr:rowOff>
    </xdr:to>
    <xdr:pic>
      <xdr:nvPicPr>
        <xdr:cNvPr id="8" name="图片 7" descr="`4JU3N_@N6Y_ORYK%82NC8P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635" y="15085060"/>
          <a:ext cx="9123680" cy="4476750"/>
        </a:xfrm>
        <a:prstGeom prst="rect">
          <a:avLst/>
        </a:prstGeom>
      </xdr:spPr>
    </xdr:pic>
    <xdr:clientData/>
  </xdr:twoCellAnchor>
  <xdr:twoCellAnchor editAs="oneCell">
    <xdr:from>
      <xdr:col>7</xdr:col>
      <xdr:colOff>219075</xdr:colOff>
      <xdr:row>28</xdr:row>
      <xdr:rowOff>9525</xdr:rowOff>
    </xdr:from>
    <xdr:to>
      <xdr:col>11</xdr:col>
      <xdr:colOff>41275</xdr:colOff>
      <xdr:row>28</xdr:row>
      <xdr:rowOff>466725</xdr:rowOff>
    </xdr:to>
    <xdr:pic>
      <xdr:nvPicPr>
        <xdr:cNvPr id="9" name="图片 8" descr="O{U1~}QU$JW%P8Y65ZWN6(C"/>
        <xdr:cNvPicPr>
          <a:picLocks noChangeAspect="1"/>
        </xdr:cNvPicPr>
      </xdr:nvPicPr>
      <xdr:blipFill>
        <a:blip r:embed="rId7"/>
        <a:srcRect r="37480" b="2041"/>
        <a:stretch>
          <a:fillRect/>
        </a:stretch>
      </xdr:blipFill>
      <xdr:spPr>
        <a:xfrm>
          <a:off x="8296910" y="13284835"/>
          <a:ext cx="2455545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26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ht="24.9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27.9" customHeight="1" spans="1:20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57"/>
      <c r="J2" s="6" t="s">
        <v>4</v>
      </c>
      <c r="K2" s="6"/>
      <c r="L2" s="6"/>
      <c r="M2" s="6"/>
      <c r="N2" s="58" t="s">
        <v>5</v>
      </c>
      <c r="O2" s="58"/>
      <c r="P2" s="59">
        <v>11208</v>
      </c>
      <c r="Q2" s="63" t="s">
        <v>6</v>
      </c>
      <c r="R2" s="63"/>
      <c r="S2" s="82" t="s">
        <v>7</v>
      </c>
      <c r="T2" s="82"/>
    </row>
    <row r="3" ht="27.9" customHeight="1" spans="1:20">
      <c r="A3" s="5" t="s">
        <v>8</v>
      </c>
      <c r="B3" s="5"/>
      <c r="C3" s="8">
        <v>4645350</v>
      </c>
      <c r="D3" s="8"/>
      <c r="E3" s="8"/>
      <c r="F3" s="8" t="s">
        <v>9</v>
      </c>
      <c r="G3" s="9">
        <v>43574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83" t="s">
        <v>14</v>
      </c>
      <c r="R3" s="84"/>
      <c r="S3" s="85" t="s">
        <v>15</v>
      </c>
      <c r="T3" s="85"/>
    </row>
    <row r="4" ht="27.9" customHeight="1" spans="1:20">
      <c r="A4" s="5" t="s">
        <v>16</v>
      </c>
      <c r="B4" s="5"/>
      <c r="C4" s="101"/>
      <c r="D4" s="101"/>
      <c r="E4" s="101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60" t="s">
        <v>21</v>
      </c>
      <c r="Q4" s="8" t="s">
        <v>22</v>
      </c>
      <c r="R4" s="60" t="s">
        <v>23</v>
      </c>
      <c r="S4" s="86" t="s">
        <v>24</v>
      </c>
      <c r="T4" s="87" t="s">
        <v>23</v>
      </c>
    </row>
    <row r="5" ht="27.9" customHeight="1" spans="1:20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1" t="s">
        <v>31</v>
      </c>
      <c r="Q5" s="88"/>
      <c r="R5" s="88"/>
      <c r="S5" s="86" t="s">
        <v>32</v>
      </c>
      <c r="T5" s="89" t="s">
        <v>33</v>
      </c>
    </row>
    <row r="6" ht="27.9" customHeight="1" spans="1:20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62" t="s">
        <v>39</v>
      </c>
      <c r="Q6" s="90"/>
      <c r="R6" s="90"/>
      <c r="S6" s="86"/>
      <c r="T6" s="89"/>
    </row>
    <row r="7" ht="27.9" customHeight="1" spans="1:20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63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86"/>
      <c r="T7" s="89"/>
    </row>
    <row r="8" ht="45" customHeight="1" spans="1:20">
      <c r="A8" s="40">
        <v>1</v>
      </c>
      <c r="B8" s="126">
        <v>43733</v>
      </c>
      <c r="C8" s="42">
        <v>633000</v>
      </c>
      <c r="D8" s="116"/>
      <c r="E8" s="42" t="s">
        <v>52</v>
      </c>
      <c r="F8" s="102">
        <v>175202745165</v>
      </c>
      <c r="G8" s="71"/>
      <c r="H8" s="110">
        <v>0.02</v>
      </c>
      <c r="I8" s="71">
        <f>C8*H8</f>
        <v>12660</v>
      </c>
      <c r="J8" s="109"/>
      <c r="K8" s="92">
        <v>6146</v>
      </c>
      <c r="L8" s="71">
        <v>4000</v>
      </c>
      <c r="M8" s="123" t="s">
        <v>53</v>
      </c>
      <c r="N8" s="112">
        <v>17015</v>
      </c>
      <c r="O8" s="96" t="s">
        <v>54</v>
      </c>
      <c r="P8" s="113" t="s">
        <v>55</v>
      </c>
      <c r="Q8" s="96">
        <v>549000</v>
      </c>
      <c r="R8" s="96">
        <v>240000</v>
      </c>
      <c r="S8" s="93">
        <v>240000</v>
      </c>
      <c r="T8" s="92"/>
    </row>
    <row r="9" ht="45" customHeight="1" spans="1:20">
      <c r="A9" s="19"/>
      <c r="B9" s="120"/>
      <c r="C9" s="27"/>
      <c r="D9" s="121"/>
      <c r="E9" s="118"/>
      <c r="F9" s="127"/>
      <c r="G9" s="28"/>
      <c r="H9" s="25"/>
      <c r="I9" s="24"/>
      <c r="J9" s="29"/>
      <c r="K9" s="64"/>
      <c r="L9" s="24"/>
      <c r="M9" s="68"/>
      <c r="N9" s="112">
        <v>65479</v>
      </c>
      <c r="O9" s="96" t="s">
        <v>56</v>
      </c>
      <c r="P9" s="113" t="s">
        <v>57</v>
      </c>
      <c r="Q9" s="96">
        <v>840000</v>
      </c>
      <c r="R9" s="96">
        <v>287700</v>
      </c>
      <c r="S9" s="93">
        <v>287700</v>
      </c>
      <c r="T9" s="64"/>
    </row>
    <row r="10" ht="29" customHeight="1" spans="1:20">
      <c r="A10" s="19"/>
      <c r="B10" s="120"/>
      <c r="C10" s="27"/>
      <c r="D10" s="121"/>
      <c r="E10" s="118"/>
      <c r="F10" s="118"/>
      <c r="G10" s="28"/>
      <c r="H10" s="25"/>
      <c r="I10" s="24"/>
      <c r="J10" s="29"/>
      <c r="K10" s="64"/>
      <c r="L10" s="24"/>
      <c r="M10" s="60"/>
      <c r="N10" s="124"/>
      <c r="O10" s="65"/>
      <c r="P10" s="67"/>
      <c r="Q10" s="8"/>
      <c r="R10" s="8"/>
      <c r="S10" s="91"/>
      <c r="T10" s="64"/>
    </row>
    <row r="11" ht="29" customHeight="1" spans="1:20">
      <c r="A11" s="19"/>
      <c r="B11" s="120"/>
      <c r="C11" s="27"/>
      <c r="D11" s="121"/>
      <c r="E11" s="118"/>
      <c r="F11" s="118"/>
      <c r="G11" s="29"/>
      <c r="H11" s="25"/>
      <c r="I11" s="24"/>
      <c r="J11" s="29"/>
      <c r="K11" s="64"/>
      <c r="L11" s="24"/>
      <c r="M11" s="60"/>
      <c r="N11" s="124"/>
      <c r="O11" s="65"/>
      <c r="P11" s="67"/>
      <c r="Q11" s="8"/>
      <c r="R11" s="8"/>
      <c r="S11" s="91"/>
      <c r="T11" s="64"/>
    </row>
    <row r="12" ht="29" customHeight="1" spans="1:20">
      <c r="A12" s="19"/>
      <c r="B12" s="120"/>
      <c r="C12" s="27"/>
      <c r="D12" s="121"/>
      <c r="E12" s="118"/>
      <c r="F12" s="118"/>
      <c r="G12" s="29"/>
      <c r="H12" s="25"/>
      <c r="I12" s="24"/>
      <c r="J12" s="29"/>
      <c r="K12" s="64"/>
      <c r="L12" s="24"/>
      <c r="M12" s="60"/>
      <c r="N12" s="124"/>
      <c r="O12" s="65"/>
      <c r="P12" s="67"/>
      <c r="Q12" s="8"/>
      <c r="R12" s="8"/>
      <c r="S12" s="91"/>
      <c r="T12" s="64"/>
    </row>
    <row r="13" ht="29" customHeight="1" spans="1:20">
      <c r="A13" s="19"/>
      <c r="B13" s="115"/>
      <c r="C13" s="42"/>
      <c r="D13" s="116"/>
      <c r="E13" s="42"/>
      <c r="F13" s="102"/>
      <c r="G13" s="109"/>
      <c r="H13" s="110"/>
      <c r="I13" s="71"/>
      <c r="J13" s="109"/>
      <c r="K13" s="92"/>
      <c r="L13" s="71"/>
      <c r="M13" s="72"/>
      <c r="N13" s="125"/>
      <c r="O13" s="123"/>
      <c r="P13" s="113"/>
      <c r="Q13" s="96"/>
      <c r="R13" s="96"/>
      <c r="S13" s="93"/>
      <c r="T13" s="64"/>
    </row>
    <row r="14" ht="29" customHeight="1" spans="1:20">
      <c r="A14" s="19"/>
      <c r="B14" s="117"/>
      <c r="C14" s="42"/>
      <c r="D14" s="116"/>
      <c r="E14" s="42"/>
      <c r="F14" s="102"/>
      <c r="G14" s="109"/>
      <c r="H14" s="110"/>
      <c r="I14" s="71"/>
      <c r="J14" s="109"/>
      <c r="K14" s="92"/>
      <c r="L14" s="71"/>
      <c r="M14" s="72"/>
      <c r="N14" s="112"/>
      <c r="O14" s="96"/>
      <c r="P14" s="114"/>
      <c r="Q14" s="96"/>
      <c r="R14" s="96"/>
      <c r="S14" s="93"/>
      <c r="T14" s="94"/>
    </row>
    <row r="15" ht="29" customHeight="1" spans="1:20">
      <c r="A15" s="19"/>
      <c r="B15" s="31"/>
      <c r="C15" s="24"/>
      <c r="D15" s="32"/>
      <c r="E15" s="118"/>
      <c r="F15" s="118"/>
      <c r="G15" s="29"/>
      <c r="H15" s="25"/>
      <c r="I15" s="24"/>
      <c r="J15" s="29"/>
      <c r="K15" s="64"/>
      <c r="L15" s="24"/>
      <c r="M15" s="60"/>
      <c r="N15" s="66"/>
      <c r="O15" s="8"/>
      <c r="P15" s="113"/>
      <c r="Q15" s="96"/>
      <c r="R15" s="96"/>
      <c r="S15" s="93"/>
      <c r="T15" s="94"/>
    </row>
    <row r="16" ht="29" customHeight="1" spans="1:20">
      <c r="A16" s="19"/>
      <c r="B16" s="33"/>
      <c r="C16" s="122"/>
      <c r="D16" s="34"/>
      <c r="E16" s="35"/>
      <c r="F16" s="36"/>
      <c r="G16" s="28"/>
      <c r="H16" s="37"/>
      <c r="I16" s="24"/>
      <c r="J16" s="24"/>
      <c r="K16" s="24"/>
      <c r="L16" s="24"/>
      <c r="M16" s="60"/>
      <c r="N16" s="24"/>
      <c r="O16" s="60"/>
      <c r="P16" s="114"/>
      <c r="Q16" s="96"/>
      <c r="R16" s="96"/>
      <c r="S16" s="97"/>
      <c r="T16" s="94"/>
    </row>
    <row r="17" ht="29" customHeight="1" spans="1:20">
      <c r="A17" s="19"/>
      <c r="B17" s="33"/>
      <c r="C17" s="122"/>
      <c r="D17" s="34"/>
      <c r="E17" s="35"/>
      <c r="F17" s="36"/>
      <c r="G17" s="38"/>
      <c r="H17" s="37"/>
      <c r="I17" s="24"/>
      <c r="J17" s="24"/>
      <c r="K17" s="24"/>
      <c r="L17" s="24"/>
      <c r="M17" s="60"/>
      <c r="N17" s="24"/>
      <c r="O17" s="60"/>
      <c r="P17" s="114"/>
      <c r="Q17" s="96"/>
      <c r="R17" s="96"/>
      <c r="S17" s="97"/>
      <c r="T17" s="94"/>
    </row>
    <row r="18" ht="30" customHeight="1" spans="1:20">
      <c r="A18" s="5" t="s">
        <v>58</v>
      </c>
      <c r="B18" s="5"/>
      <c r="C18" s="48">
        <f>SUM(C8:C17)</f>
        <v>633000</v>
      </c>
      <c r="D18" s="49">
        <f>SUM(D8:D17)</f>
        <v>0</v>
      </c>
      <c r="E18" s="50"/>
      <c r="F18" s="50"/>
      <c r="G18" s="50"/>
      <c r="H18" s="48" t="s">
        <v>59</v>
      </c>
      <c r="I18" s="66">
        <f>SUM(I8:I17)</f>
        <v>12660</v>
      </c>
      <c r="J18" s="50"/>
      <c r="K18" s="66">
        <f>SUM(K8:K17)</f>
        <v>6146</v>
      </c>
      <c r="L18" s="66">
        <f>SUM(L8:L17)</f>
        <v>4000</v>
      </c>
      <c r="M18" s="48" t="s">
        <v>59</v>
      </c>
      <c r="N18" s="66">
        <f>SUM(N8:N17)</f>
        <v>82494</v>
      </c>
      <c r="O18" s="48" t="s">
        <v>59</v>
      </c>
      <c r="P18" s="48" t="s">
        <v>59</v>
      </c>
      <c r="Q18" s="48"/>
      <c r="R18" s="48"/>
      <c r="S18" s="66">
        <f>SUM(S8:S17)</f>
        <v>527700</v>
      </c>
      <c r="T18" s="98">
        <f>D18+C18-S18-I18-K18-L18-N18</f>
        <v>0</v>
      </c>
    </row>
    <row r="19" ht="30" customHeight="1" spans="1:20">
      <c r="A19" s="51" t="s">
        <v>60</v>
      </c>
      <c r="B19" s="51"/>
      <c r="C19" s="51" t="s">
        <v>61</v>
      </c>
      <c r="D19" s="51"/>
      <c r="E19" s="51"/>
      <c r="F19" s="52">
        <f>N19-F20</f>
        <v>527700</v>
      </c>
      <c r="G19" s="53"/>
      <c r="H19" s="54" t="s">
        <v>62</v>
      </c>
      <c r="I19" s="74"/>
      <c r="J19" s="74"/>
      <c r="K19" s="74"/>
      <c r="L19" s="75"/>
      <c r="M19" s="51" t="s">
        <v>63</v>
      </c>
      <c r="N19" s="76">
        <v>527700</v>
      </c>
      <c r="O19" s="77"/>
      <c r="P19" s="77"/>
      <c r="Q19" s="77"/>
      <c r="R19" s="77"/>
      <c r="S19" s="77"/>
      <c r="T19" s="99"/>
    </row>
    <row r="20" ht="30" customHeight="1" spans="1:20">
      <c r="A20" s="51"/>
      <c r="B20" s="51"/>
      <c r="C20" s="51" t="s">
        <v>64</v>
      </c>
      <c r="D20" s="51"/>
      <c r="E20" s="51"/>
      <c r="F20" s="52">
        <v>0</v>
      </c>
      <c r="G20" s="53"/>
      <c r="H20" s="55"/>
      <c r="I20" s="78"/>
      <c r="J20" s="78"/>
      <c r="K20" s="78"/>
      <c r="L20" s="79"/>
      <c r="M20" s="51" t="s">
        <v>65</v>
      </c>
      <c r="N20" s="104" t="s">
        <v>66</v>
      </c>
      <c r="O20" s="105"/>
      <c r="P20" s="105"/>
      <c r="Q20" s="105"/>
      <c r="R20" s="105"/>
      <c r="S20" s="105"/>
      <c r="T20" s="106"/>
    </row>
    <row r="26" spans="2:2">
      <c r="B26" s="5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57"/>
      <c r="J2" s="6" t="s">
        <v>4</v>
      </c>
      <c r="K2" s="6"/>
      <c r="L2" s="6"/>
      <c r="M2" s="6"/>
      <c r="N2" s="58" t="s">
        <v>5</v>
      </c>
      <c r="O2" s="58"/>
      <c r="P2" s="59">
        <v>11208</v>
      </c>
      <c r="Q2" s="63" t="s">
        <v>6</v>
      </c>
      <c r="R2" s="63"/>
      <c r="S2" s="82" t="s">
        <v>7</v>
      </c>
      <c r="T2" s="8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4645350</v>
      </c>
      <c r="D3" s="8"/>
      <c r="E3" s="8"/>
      <c r="F3" s="8" t="s">
        <v>9</v>
      </c>
      <c r="G3" s="9">
        <v>43574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83" t="s">
        <v>14</v>
      </c>
      <c r="R3" s="84"/>
      <c r="S3" s="85" t="s">
        <v>15</v>
      </c>
      <c r="T3" s="85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1"/>
      <c r="D4" s="101"/>
      <c r="E4" s="101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60" t="s">
        <v>21</v>
      </c>
      <c r="Q4" s="8" t="s">
        <v>22</v>
      </c>
      <c r="R4" s="60" t="s">
        <v>23</v>
      </c>
      <c r="S4" s="86" t="s">
        <v>24</v>
      </c>
      <c r="T4" s="87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1" t="s">
        <v>31</v>
      </c>
      <c r="Q5" s="88"/>
      <c r="R5" s="88"/>
      <c r="S5" s="86" t="s">
        <v>32</v>
      </c>
      <c r="T5" s="89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62" t="s">
        <v>39</v>
      </c>
      <c r="Q6" s="90"/>
      <c r="R6" s="90"/>
      <c r="S6" s="86"/>
      <c r="T6" s="89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63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86"/>
      <c r="T7" s="89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19">
        <v>1</v>
      </c>
      <c r="B8" s="20">
        <v>43733</v>
      </c>
      <c r="C8" s="21">
        <v>633000</v>
      </c>
      <c r="D8" s="22"/>
      <c r="E8" s="21" t="s">
        <v>52</v>
      </c>
      <c r="F8" s="23">
        <v>175202745165</v>
      </c>
      <c r="G8" s="24"/>
      <c r="H8" s="25">
        <v>0.02</v>
      </c>
      <c r="I8" s="24">
        <f>C8*H8</f>
        <v>12660</v>
      </c>
      <c r="J8" s="29"/>
      <c r="K8" s="64">
        <v>6146</v>
      </c>
      <c r="L8" s="24">
        <v>4000</v>
      </c>
      <c r="M8" s="65" t="s">
        <v>53</v>
      </c>
      <c r="N8" s="66">
        <v>17015</v>
      </c>
      <c r="O8" s="8" t="s">
        <v>54</v>
      </c>
      <c r="P8" s="67" t="s">
        <v>55</v>
      </c>
      <c r="Q8" s="8">
        <v>549000</v>
      </c>
      <c r="R8" s="8">
        <v>240000</v>
      </c>
      <c r="S8" s="91">
        <v>240000</v>
      </c>
      <c r="T8" s="92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19"/>
      <c r="B9" s="26"/>
      <c r="C9" s="27"/>
      <c r="D9" s="22"/>
      <c r="E9" s="21"/>
      <c r="F9" s="23"/>
      <c r="G9" s="28"/>
      <c r="H9" s="25"/>
      <c r="I9" s="24"/>
      <c r="J9" s="29"/>
      <c r="K9" s="64"/>
      <c r="L9" s="24"/>
      <c r="M9" s="68"/>
      <c r="N9" s="66">
        <v>65479</v>
      </c>
      <c r="O9" s="8" t="s">
        <v>56</v>
      </c>
      <c r="P9" s="67" t="s">
        <v>57</v>
      </c>
      <c r="Q9" s="8">
        <v>840000</v>
      </c>
      <c r="R9" s="8">
        <v>287700</v>
      </c>
      <c r="S9" s="91">
        <v>287700</v>
      </c>
      <c r="T9" s="64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6" customHeight="1" spans="1:16384">
      <c r="A10" s="40">
        <v>2</v>
      </c>
      <c r="B10" s="115">
        <v>43759</v>
      </c>
      <c r="C10" s="42">
        <v>320000</v>
      </c>
      <c r="D10" s="116"/>
      <c r="E10" s="42" t="s">
        <v>52</v>
      </c>
      <c r="F10" s="102">
        <v>175202745165</v>
      </c>
      <c r="G10" s="111"/>
      <c r="H10" s="110">
        <v>0.02</v>
      </c>
      <c r="I10" s="71">
        <f>H10*C10</f>
        <v>6400</v>
      </c>
      <c r="J10" s="109"/>
      <c r="K10" s="92">
        <v>3107</v>
      </c>
      <c r="L10" s="71"/>
      <c r="M10" s="72"/>
      <c r="N10" s="112">
        <v>10425</v>
      </c>
      <c r="O10" s="72" t="s">
        <v>56</v>
      </c>
      <c r="P10" s="113" t="s">
        <v>67</v>
      </c>
      <c r="Q10" s="96">
        <v>1777500</v>
      </c>
      <c r="R10" s="96">
        <v>299700</v>
      </c>
      <c r="S10" s="93">
        <v>299700</v>
      </c>
      <c r="T10" s="64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40"/>
      <c r="B11" s="115"/>
      <c r="C11" s="119"/>
      <c r="D11" s="116"/>
      <c r="E11" s="42"/>
      <c r="F11" s="42"/>
      <c r="G11" s="109"/>
      <c r="H11" s="110"/>
      <c r="I11" s="71"/>
      <c r="J11" s="109"/>
      <c r="K11" s="92"/>
      <c r="L11" s="71"/>
      <c r="M11" s="72"/>
      <c r="N11" s="112">
        <v>368</v>
      </c>
      <c r="O11" s="123" t="s">
        <v>54</v>
      </c>
      <c r="P11" s="113"/>
      <c r="Q11" s="96"/>
      <c r="R11" s="96"/>
      <c r="S11" s="93"/>
      <c r="T11" s="64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/>
      <c r="B12" s="120"/>
      <c r="C12" s="27"/>
      <c r="D12" s="121"/>
      <c r="E12" s="118"/>
      <c r="F12" s="118"/>
      <c r="G12" s="29"/>
      <c r="H12" s="25"/>
      <c r="I12" s="24"/>
      <c r="J12" s="29"/>
      <c r="K12" s="64"/>
      <c r="L12" s="24"/>
      <c r="M12" s="60"/>
      <c r="N12" s="124"/>
      <c r="O12" s="65"/>
      <c r="P12" s="67"/>
      <c r="Q12" s="8"/>
      <c r="R12" s="8"/>
      <c r="S12" s="91"/>
      <c r="T12" s="64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/>
      <c r="B13" s="115"/>
      <c r="C13" s="42"/>
      <c r="D13" s="116"/>
      <c r="E13" s="42"/>
      <c r="F13" s="102"/>
      <c r="G13" s="109"/>
      <c r="H13" s="110"/>
      <c r="I13" s="71"/>
      <c r="J13" s="109"/>
      <c r="K13" s="92"/>
      <c r="L13" s="71"/>
      <c r="M13" s="72"/>
      <c r="N13" s="125"/>
      <c r="O13" s="123"/>
      <c r="P13" s="113"/>
      <c r="Q13" s="96"/>
      <c r="R13" s="96"/>
      <c r="S13" s="93"/>
      <c r="T13" s="64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9"/>
      <c r="B14" s="117"/>
      <c r="C14" s="42"/>
      <c r="D14" s="116"/>
      <c r="E14" s="42"/>
      <c r="F14" s="102"/>
      <c r="G14" s="109"/>
      <c r="H14" s="110"/>
      <c r="I14" s="71"/>
      <c r="J14" s="109"/>
      <c r="K14" s="92"/>
      <c r="L14" s="71"/>
      <c r="M14" s="72"/>
      <c r="N14" s="112"/>
      <c r="O14" s="96"/>
      <c r="P14" s="114"/>
      <c r="Q14" s="96"/>
      <c r="R14" s="96"/>
      <c r="S14" s="93"/>
      <c r="T14" s="9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/>
      <c r="B15" s="31"/>
      <c r="C15" s="24"/>
      <c r="D15" s="32"/>
      <c r="E15" s="118"/>
      <c r="F15" s="118"/>
      <c r="G15" s="29"/>
      <c r="H15" s="25"/>
      <c r="I15" s="24"/>
      <c r="J15" s="29"/>
      <c r="K15" s="64"/>
      <c r="L15" s="24"/>
      <c r="M15" s="60"/>
      <c r="N15" s="66"/>
      <c r="O15" s="8"/>
      <c r="P15" s="113"/>
      <c r="Q15" s="96"/>
      <c r="R15" s="96"/>
      <c r="S15" s="93"/>
      <c r="T15" s="94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/>
      <c r="B16" s="33"/>
      <c r="C16" s="122"/>
      <c r="D16" s="34"/>
      <c r="E16" s="35"/>
      <c r="F16" s="36"/>
      <c r="G16" s="28"/>
      <c r="H16" s="37"/>
      <c r="I16" s="24"/>
      <c r="J16" s="24"/>
      <c r="K16" s="24"/>
      <c r="L16" s="24"/>
      <c r="M16" s="60"/>
      <c r="N16" s="24"/>
      <c r="O16" s="60"/>
      <c r="P16" s="114"/>
      <c r="Q16" s="96"/>
      <c r="R16" s="96"/>
      <c r="S16" s="97"/>
      <c r="T16" s="9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/>
      <c r="B17" s="33"/>
      <c r="C17" s="122"/>
      <c r="D17" s="34"/>
      <c r="E17" s="35"/>
      <c r="F17" s="36"/>
      <c r="G17" s="38"/>
      <c r="H17" s="37"/>
      <c r="I17" s="24"/>
      <c r="J17" s="24"/>
      <c r="K17" s="24"/>
      <c r="L17" s="24"/>
      <c r="M17" s="60"/>
      <c r="N17" s="24"/>
      <c r="O17" s="60"/>
      <c r="P17" s="114"/>
      <c r="Q17" s="96"/>
      <c r="R17" s="96"/>
      <c r="S17" s="97"/>
      <c r="T17" s="94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5" t="s">
        <v>58</v>
      </c>
      <c r="B18" s="5"/>
      <c r="C18" s="48">
        <f>SUM(C8:C17)</f>
        <v>953000</v>
      </c>
      <c r="D18" s="49">
        <f>SUM(D8:D17)</f>
        <v>0</v>
      </c>
      <c r="E18" s="50"/>
      <c r="F18" s="50"/>
      <c r="G18" s="50"/>
      <c r="H18" s="48" t="s">
        <v>59</v>
      </c>
      <c r="I18" s="66">
        <f t="shared" ref="I18:L18" si="0">SUM(I8:I17)</f>
        <v>19060</v>
      </c>
      <c r="J18" s="50"/>
      <c r="K18" s="66">
        <f t="shared" si="0"/>
        <v>9253</v>
      </c>
      <c r="L18" s="66">
        <f t="shared" si="0"/>
        <v>4000</v>
      </c>
      <c r="M18" s="48" t="s">
        <v>59</v>
      </c>
      <c r="N18" s="66">
        <f>SUM(N8:N17)</f>
        <v>93287</v>
      </c>
      <c r="O18" s="48" t="s">
        <v>59</v>
      </c>
      <c r="P18" s="48" t="s">
        <v>59</v>
      </c>
      <c r="Q18" s="48"/>
      <c r="R18" s="48"/>
      <c r="S18" s="66">
        <f>SUM(S8:S17)</f>
        <v>827400</v>
      </c>
      <c r="T18" s="98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1" t="s">
        <v>60</v>
      </c>
      <c r="B19" s="51"/>
      <c r="C19" s="51" t="s">
        <v>61</v>
      </c>
      <c r="D19" s="51"/>
      <c r="E19" s="51"/>
      <c r="F19" s="52">
        <f>N19-F20</f>
        <v>299700</v>
      </c>
      <c r="G19" s="53"/>
      <c r="H19" s="54" t="s">
        <v>62</v>
      </c>
      <c r="I19" s="74"/>
      <c r="J19" s="74"/>
      <c r="K19" s="74"/>
      <c r="L19" s="75"/>
      <c r="M19" s="51" t="s">
        <v>63</v>
      </c>
      <c r="N19" s="76">
        <v>299700</v>
      </c>
      <c r="O19" s="77"/>
      <c r="P19" s="77"/>
      <c r="Q19" s="77"/>
      <c r="R19" s="77"/>
      <c r="S19" s="77"/>
      <c r="T19" s="9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1"/>
      <c r="B20" s="51"/>
      <c r="C20" s="51" t="s">
        <v>64</v>
      </c>
      <c r="D20" s="51"/>
      <c r="E20" s="51"/>
      <c r="F20" s="52">
        <v>0</v>
      </c>
      <c r="G20" s="53"/>
      <c r="H20" s="55"/>
      <c r="I20" s="78"/>
      <c r="J20" s="78"/>
      <c r="K20" s="78"/>
      <c r="L20" s="79"/>
      <c r="M20" s="51" t="s">
        <v>65</v>
      </c>
      <c r="N20" s="104" t="s">
        <v>68</v>
      </c>
      <c r="O20" s="105"/>
      <c r="P20" s="105"/>
      <c r="Q20" s="105"/>
      <c r="R20" s="105"/>
      <c r="S20" s="105"/>
      <c r="T20" s="106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2"/>
      <c r="E21" s="3"/>
      <c r="F21" s="3"/>
      <c r="G21" s="3"/>
      <c r="I21" s="3"/>
      <c r="J21" s="3"/>
      <c r="L21" s="3"/>
      <c r="S21" s="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56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57"/>
      <c r="J2" s="6" t="s">
        <v>4</v>
      </c>
      <c r="K2" s="6"/>
      <c r="L2" s="6"/>
      <c r="M2" s="6"/>
      <c r="N2" s="58" t="s">
        <v>5</v>
      </c>
      <c r="O2" s="58"/>
      <c r="P2" s="59">
        <v>11208</v>
      </c>
      <c r="Q2" s="63" t="s">
        <v>6</v>
      </c>
      <c r="R2" s="63"/>
      <c r="S2" s="82" t="s">
        <v>7</v>
      </c>
      <c r="T2" s="8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4645350</v>
      </c>
      <c r="D3" s="8"/>
      <c r="E3" s="8"/>
      <c r="F3" s="8" t="s">
        <v>9</v>
      </c>
      <c r="G3" s="9">
        <v>43574</v>
      </c>
      <c r="H3" s="5" t="s">
        <v>10</v>
      </c>
      <c r="I3" s="5"/>
      <c r="J3" s="19" t="s">
        <v>69</v>
      </c>
      <c r="K3" s="19"/>
      <c r="L3" s="19"/>
      <c r="M3" s="19"/>
      <c r="N3" s="5" t="s">
        <v>12</v>
      </c>
      <c r="O3" s="5"/>
      <c r="P3" s="19" t="s">
        <v>13</v>
      </c>
      <c r="Q3" s="83" t="s">
        <v>14</v>
      </c>
      <c r="R3" s="84"/>
      <c r="S3" s="85" t="s">
        <v>15</v>
      </c>
      <c r="T3" s="85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1"/>
      <c r="D4" s="101"/>
      <c r="E4" s="101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60" t="s">
        <v>21</v>
      </c>
      <c r="Q4" s="8" t="s">
        <v>22</v>
      </c>
      <c r="R4" s="60" t="s">
        <v>23</v>
      </c>
      <c r="S4" s="86" t="s">
        <v>24</v>
      </c>
      <c r="T4" s="87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1" t="s">
        <v>31</v>
      </c>
      <c r="Q5" s="88"/>
      <c r="R5" s="88"/>
      <c r="S5" s="86" t="s">
        <v>32</v>
      </c>
      <c r="T5" s="89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62" t="s">
        <v>39</v>
      </c>
      <c r="Q6" s="90"/>
      <c r="R6" s="90"/>
      <c r="S6" s="86"/>
      <c r="T6" s="89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63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86"/>
      <c r="T7" s="89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19">
        <v>1</v>
      </c>
      <c r="B8" s="20">
        <v>43733</v>
      </c>
      <c r="C8" s="21">
        <v>633000</v>
      </c>
      <c r="D8" s="22"/>
      <c r="E8" s="21" t="s">
        <v>52</v>
      </c>
      <c r="F8" s="23">
        <v>175202745165</v>
      </c>
      <c r="G8" s="24"/>
      <c r="H8" s="25">
        <v>0.02</v>
      </c>
      <c r="I8" s="24">
        <f>C8*H8</f>
        <v>12660</v>
      </c>
      <c r="J8" s="29"/>
      <c r="K8" s="64">
        <v>6146</v>
      </c>
      <c r="L8" s="24">
        <v>4000</v>
      </c>
      <c r="M8" s="65" t="s">
        <v>53</v>
      </c>
      <c r="N8" s="66">
        <v>17015</v>
      </c>
      <c r="O8" s="8" t="s">
        <v>54</v>
      </c>
      <c r="P8" s="67" t="s">
        <v>55</v>
      </c>
      <c r="Q8" s="8">
        <v>549000</v>
      </c>
      <c r="R8" s="8">
        <v>240000</v>
      </c>
      <c r="S8" s="91">
        <v>240000</v>
      </c>
      <c r="T8" s="92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19"/>
      <c r="B9" s="26"/>
      <c r="C9" s="27"/>
      <c r="D9" s="22"/>
      <c r="E9" s="21"/>
      <c r="F9" s="23"/>
      <c r="G9" s="28"/>
      <c r="H9" s="25"/>
      <c r="I9" s="24"/>
      <c r="J9" s="29"/>
      <c r="K9" s="64"/>
      <c r="L9" s="24"/>
      <c r="M9" s="68"/>
      <c r="N9" s="66">
        <v>65479</v>
      </c>
      <c r="O9" s="8" t="s">
        <v>56</v>
      </c>
      <c r="P9" s="67" t="s">
        <v>57</v>
      </c>
      <c r="Q9" s="8">
        <v>840000</v>
      </c>
      <c r="R9" s="8">
        <v>287700</v>
      </c>
      <c r="S9" s="91">
        <v>287700</v>
      </c>
      <c r="T9" s="64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6" customHeight="1" spans="1:16384">
      <c r="A10" s="19">
        <v>2</v>
      </c>
      <c r="B10" s="26">
        <v>43759</v>
      </c>
      <c r="C10" s="21">
        <v>320000</v>
      </c>
      <c r="D10" s="22"/>
      <c r="E10" s="21" t="s">
        <v>52</v>
      </c>
      <c r="F10" s="23">
        <v>175202745165</v>
      </c>
      <c r="G10" s="28"/>
      <c r="H10" s="25">
        <v>0.02</v>
      </c>
      <c r="I10" s="24">
        <f>H10*C10</f>
        <v>6400</v>
      </c>
      <c r="J10" s="29"/>
      <c r="K10" s="64">
        <v>3107</v>
      </c>
      <c r="L10" s="24"/>
      <c r="M10" s="60"/>
      <c r="N10" s="66">
        <v>10425</v>
      </c>
      <c r="O10" s="60" t="s">
        <v>56</v>
      </c>
      <c r="P10" s="67" t="s">
        <v>67</v>
      </c>
      <c r="Q10" s="8">
        <v>1777500</v>
      </c>
      <c r="R10" s="8">
        <v>299700</v>
      </c>
      <c r="S10" s="91">
        <v>299700</v>
      </c>
      <c r="T10" s="64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/>
      <c r="B11" s="26"/>
      <c r="C11" s="21"/>
      <c r="D11" s="22"/>
      <c r="E11" s="21"/>
      <c r="F11" s="21"/>
      <c r="G11" s="29"/>
      <c r="H11" s="25"/>
      <c r="I11" s="24"/>
      <c r="J11" s="29"/>
      <c r="K11" s="64"/>
      <c r="L11" s="24"/>
      <c r="M11" s="60"/>
      <c r="N11" s="66">
        <v>368</v>
      </c>
      <c r="O11" s="65" t="s">
        <v>54</v>
      </c>
      <c r="P11" s="67"/>
      <c r="Q11" s="8"/>
      <c r="R11" s="8"/>
      <c r="S11" s="93"/>
      <c r="T11" s="64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7" customHeight="1" spans="1:16384">
      <c r="A12" s="40">
        <v>3</v>
      </c>
      <c r="B12" s="115">
        <v>43822</v>
      </c>
      <c r="C12" s="42">
        <v>84000</v>
      </c>
      <c r="D12" s="116"/>
      <c r="E12" s="42" t="s">
        <v>52</v>
      </c>
      <c r="F12" s="102">
        <v>175202745165</v>
      </c>
      <c r="G12" s="109"/>
      <c r="H12" s="110">
        <v>0.02</v>
      </c>
      <c r="I12" s="71">
        <f>944000*0.02</f>
        <v>18880</v>
      </c>
      <c r="J12" s="109"/>
      <c r="K12" s="92">
        <v>9440</v>
      </c>
      <c r="L12" s="71">
        <v>200</v>
      </c>
      <c r="M12" s="72" t="s">
        <v>70</v>
      </c>
      <c r="N12" s="112">
        <v>-17383</v>
      </c>
      <c r="O12" s="96" t="s">
        <v>71</v>
      </c>
      <c r="P12" s="113" t="s">
        <v>72</v>
      </c>
      <c r="Q12" s="96">
        <v>1363605</v>
      </c>
      <c r="R12" s="96">
        <v>1363605</v>
      </c>
      <c r="S12" s="93">
        <v>1008767</v>
      </c>
      <c r="T12" s="64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40"/>
      <c r="B13" s="115">
        <v>43849</v>
      </c>
      <c r="C13" s="42">
        <v>860000</v>
      </c>
      <c r="D13" s="116"/>
      <c r="E13" s="42" t="s">
        <v>52</v>
      </c>
      <c r="F13" s="102">
        <v>175202745165</v>
      </c>
      <c r="G13" s="109"/>
      <c r="H13" s="110"/>
      <c r="I13" s="71"/>
      <c r="J13" s="109"/>
      <c r="K13" s="92"/>
      <c r="L13" s="71"/>
      <c r="M13" s="72"/>
      <c r="N13" s="112">
        <v>-65479</v>
      </c>
      <c r="O13" s="96" t="s">
        <v>73</v>
      </c>
      <c r="P13" s="113"/>
      <c r="Q13" s="96"/>
      <c r="R13" s="96"/>
      <c r="S13" s="93"/>
      <c r="T13" s="64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9"/>
      <c r="B14" s="117"/>
      <c r="C14" s="21"/>
      <c r="D14" s="116"/>
      <c r="E14" s="42"/>
      <c r="F14" s="102"/>
      <c r="G14" s="109"/>
      <c r="H14" s="110"/>
      <c r="I14" s="71"/>
      <c r="J14" s="109"/>
      <c r="K14" s="92"/>
      <c r="L14" s="71"/>
      <c r="M14" s="72"/>
      <c r="N14" s="112">
        <v>-10425</v>
      </c>
      <c r="O14" s="96" t="s">
        <v>73</v>
      </c>
      <c r="P14" s="114"/>
      <c r="Q14" s="96"/>
      <c r="R14" s="96"/>
      <c r="S14" s="93"/>
      <c r="T14" s="9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/>
      <c r="B15" s="31"/>
      <c r="C15" s="21"/>
      <c r="D15" s="32"/>
      <c r="E15" s="118"/>
      <c r="F15" s="118"/>
      <c r="G15" s="29"/>
      <c r="H15" s="25"/>
      <c r="I15" s="24"/>
      <c r="J15" s="29"/>
      <c r="K15" s="64"/>
      <c r="L15" s="24"/>
      <c r="M15" s="60"/>
      <c r="N15" s="66"/>
      <c r="O15" s="8"/>
      <c r="P15" s="113"/>
      <c r="Q15" s="96"/>
      <c r="R15" s="96"/>
      <c r="S15" s="93"/>
      <c r="T15" s="94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/>
      <c r="B16" s="33"/>
      <c r="C16" s="21"/>
      <c r="D16" s="34"/>
      <c r="E16" s="35"/>
      <c r="F16" s="36"/>
      <c r="G16" s="28"/>
      <c r="H16" s="37"/>
      <c r="I16" s="24"/>
      <c r="J16" s="24"/>
      <c r="K16" s="24"/>
      <c r="L16" s="24"/>
      <c r="M16" s="60"/>
      <c r="N16" s="24"/>
      <c r="O16" s="60"/>
      <c r="P16" s="114"/>
      <c r="Q16" s="96"/>
      <c r="R16" s="96"/>
      <c r="S16" s="97"/>
      <c r="T16" s="9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/>
      <c r="B17" s="33"/>
      <c r="C17" s="21"/>
      <c r="D17" s="34"/>
      <c r="E17" s="35"/>
      <c r="F17" s="36"/>
      <c r="G17" s="38"/>
      <c r="H17" s="37"/>
      <c r="I17" s="24"/>
      <c r="J17" s="24"/>
      <c r="K17" s="24"/>
      <c r="L17" s="24"/>
      <c r="M17" s="60"/>
      <c r="N17" s="24"/>
      <c r="O17" s="60"/>
      <c r="P17" s="114"/>
      <c r="Q17" s="96"/>
      <c r="R17" s="96"/>
      <c r="S17" s="97"/>
      <c r="T17" s="94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5" t="s">
        <v>58</v>
      </c>
      <c r="B18" s="5"/>
      <c r="C18" s="48">
        <f>SUM(C8:C17)</f>
        <v>1897000</v>
      </c>
      <c r="D18" s="49">
        <f>SUM(D8:D17)</f>
        <v>0</v>
      </c>
      <c r="E18" s="50"/>
      <c r="F18" s="50"/>
      <c r="G18" s="50"/>
      <c r="H18" s="48" t="s">
        <v>59</v>
      </c>
      <c r="I18" s="66">
        <f t="shared" ref="I18:L18" si="0">SUM(I8:I17)</f>
        <v>37940</v>
      </c>
      <c r="J18" s="50"/>
      <c r="K18" s="66">
        <f t="shared" si="0"/>
        <v>18693</v>
      </c>
      <c r="L18" s="66">
        <f t="shared" si="0"/>
        <v>4200</v>
      </c>
      <c r="M18" s="48" t="s">
        <v>59</v>
      </c>
      <c r="N18" s="66">
        <f>SUM(N8:N17)</f>
        <v>0</v>
      </c>
      <c r="O18" s="48" t="s">
        <v>59</v>
      </c>
      <c r="P18" s="48" t="s">
        <v>59</v>
      </c>
      <c r="Q18" s="48"/>
      <c r="R18" s="48"/>
      <c r="S18" s="66">
        <f>SUM(S8:S17)</f>
        <v>1836167</v>
      </c>
      <c r="T18" s="98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1" t="s">
        <v>60</v>
      </c>
      <c r="B19" s="51"/>
      <c r="C19" s="51" t="s">
        <v>61</v>
      </c>
      <c r="D19" s="51"/>
      <c r="E19" s="51"/>
      <c r="F19" s="52">
        <f>N19-F20</f>
        <v>1008767</v>
      </c>
      <c r="G19" s="53"/>
      <c r="H19" s="54" t="s">
        <v>62</v>
      </c>
      <c r="I19" s="74"/>
      <c r="J19" s="74"/>
      <c r="K19" s="74"/>
      <c r="L19" s="75"/>
      <c r="M19" s="51" t="s">
        <v>63</v>
      </c>
      <c r="N19" s="76">
        <v>1008767</v>
      </c>
      <c r="O19" s="77"/>
      <c r="P19" s="77"/>
      <c r="Q19" s="77"/>
      <c r="R19" s="77"/>
      <c r="S19" s="77"/>
      <c r="T19" s="9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1"/>
      <c r="B20" s="51"/>
      <c r="C20" s="51" t="s">
        <v>64</v>
      </c>
      <c r="D20" s="51"/>
      <c r="E20" s="51"/>
      <c r="F20" s="52">
        <v>0</v>
      </c>
      <c r="G20" s="53"/>
      <c r="H20" s="55"/>
      <c r="I20" s="78"/>
      <c r="J20" s="78"/>
      <c r="K20" s="78"/>
      <c r="L20" s="79"/>
      <c r="M20" s="51" t="s">
        <v>65</v>
      </c>
      <c r="N20" s="104" t="s">
        <v>74</v>
      </c>
      <c r="O20" s="105"/>
      <c r="P20" s="105"/>
      <c r="Q20" s="105"/>
      <c r="R20" s="105"/>
      <c r="S20" s="105"/>
      <c r="T20" s="106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2"/>
      <c r="E21" s="3"/>
      <c r="F21" s="3"/>
      <c r="G21" s="3"/>
      <c r="I21" s="3"/>
      <c r="J21" s="3"/>
      <c r="L21" s="3"/>
      <c r="S21" s="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56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57"/>
      <c r="J2" s="6" t="s">
        <v>4</v>
      </c>
      <c r="K2" s="6"/>
      <c r="L2" s="6"/>
      <c r="M2" s="6"/>
      <c r="N2" s="58" t="s">
        <v>5</v>
      </c>
      <c r="O2" s="58"/>
      <c r="P2" s="59">
        <v>11208</v>
      </c>
      <c r="Q2" s="63" t="s">
        <v>6</v>
      </c>
      <c r="R2" s="63"/>
      <c r="S2" s="82" t="s">
        <v>7</v>
      </c>
      <c r="T2" s="8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4645350</v>
      </c>
      <c r="D3" s="8"/>
      <c r="E3" s="8"/>
      <c r="F3" s="8" t="s">
        <v>9</v>
      </c>
      <c r="G3" s="9">
        <v>43574</v>
      </c>
      <c r="H3" s="5" t="s">
        <v>10</v>
      </c>
      <c r="I3" s="5"/>
      <c r="J3" s="19" t="s">
        <v>69</v>
      </c>
      <c r="K3" s="19"/>
      <c r="L3" s="19"/>
      <c r="M3" s="19"/>
      <c r="N3" s="5" t="s">
        <v>12</v>
      </c>
      <c r="O3" s="5"/>
      <c r="P3" s="19" t="s">
        <v>13</v>
      </c>
      <c r="Q3" s="83" t="s">
        <v>14</v>
      </c>
      <c r="R3" s="84"/>
      <c r="S3" s="85" t="s">
        <v>15</v>
      </c>
      <c r="T3" s="85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1"/>
      <c r="D4" s="101"/>
      <c r="E4" s="101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60" t="s">
        <v>21</v>
      </c>
      <c r="Q4" s="8" t="s">
        <v>22</v>
      </c>
      <c r="R4" s="60" t="s">
        <v>23</v>
      </c>
      <c r="S4" s="86" t="s">
        <v>24</v>
      </c>
      <c r="T4" s="87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1" t="s">
        <v>31</v>
      </c>
      <c r="Q5" s="88"/>
      <c r="R5" s="88"/>
      <c r="S5" s="86" t="s">
        <v>32</v>
      </c>
      <c r="T5" s="89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62" t="s">
        <v>39</v>
      </c>
      <c r="Q6" s="90"/>
      <c r="R6" s="90"/>
      <c r="S6" s="86"/>
      <c r="T6" s="89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63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86"/>
      <c r="T7" s="89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19">
        <v>1</v>
      </c>
      <c r="B8" s="20">
        <v>43733</v>
      </c>
      <c r="C8" s="21">
        <v>633000</v>
      </c>
      <c r="D8" s="22"/>
      <c r="E8" s="21" t="s">
        <v>52</v>
      </c>
      <c r="F8" s="23">
        <v>175202745165</v>
      </c>
      <c r="G8" s="24"/>
      <c r="H8" s="25">
        <v>0.02</v>
      </c>
      <c r="I8" s="24">
        <f>C8*H8</f>
        <v>12660</v>
      </c>
      <c r="J8" s="29"/>
      <c r="K8" s="64">
        <v>6146</v>
      </c>
      <c r="L8" s="24">
        <v>4000</v>
      </c>
      <c r="M8" s="65" t="s">
        <v>53</v>
      </c>
      <c r="N8" s="66">
        <v>17015</v>
      </c>
      <c r="O8" s="8" t="s">
        <v>54</v>
      </c>
      <c r="P8" s="67" t="s">
        <v>55</v>
      </c>
      <c r="Q8" s="8">
        <v>549000</v>
      </c>
      <c r="R8" s="8">
        <v>240000</v>
      </c>
      <c r="S8" s="91">
        <v>240000</v>
      </c>
      <c r="T8" s="92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19"/>
      <c r="B9" s="26"/>
      <c r="C9" s="27"/>
      <c r="D9" s="22"/>
      <c r="E9" s="21"/>
      <c r="F9" s="23"/>
      <c r="G9" s="28"/>
      <c r="H9" s="25"/>
      <c r="I9" s="24"/>
      <c r="J9" s="29"/>
      <c r="K9" s="64"/>
      <c r="L9" s="24"/>
      <c r="M9" s="68"/>
      <c r="N9" s="66">
        <v>65479</v>
      </c>
      <c r="O9" s="8" t="s">
        <v>56</v>
      </c>
      <c r="P9" s="67" t="s">
        <v>57</v>
      </c>
      <c r="Q9" s="8">
        <v>840000</v>
      </c>
      <c r="R9" s="8">
        <v>287700</v>
      </c>
      <c r="S9" s="91">
        <v>287700</v>
      </c>
      <c r="T9" s="64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6" customHeight="1" spans="1:16384">
      <c r="A10" s="19">
        <v>2</v>
      </c>
      <c r="B10" s="26">
        <v>43759</v>
      </c>
      <c r="C10" s="21">
        <v>320000</v>
      </c>
      <c r="D10" s="22"/>
      <c r="E10" s="21" t="s">
        <v>52</v>
      </c>
      <c r="F10" s="23">
        <v>175202745165</v>
      </c>
      <c r="G10" s="28"/>
      <c r="H10" s="25">
        <v>0.02</v>
      </c>
      <c r="I10" s="24">
        <f>H10*C10</f>
        <v>6400</v>
      </c>
      <c r="J10" s="29"/>
      <c r="K10" s="64">
        <v>3107</v>
      </c>
      <c r="L10" s="24"/>
      <c r="M10" s="60"/>
      <c r="N10" s="66">
        <v>10425</v>
      </c>
      <c r="O10" s="60" t="s">
        <v>56</v>
      </c>
      <c r="P10" s="67" t="s">
        <v>67</v>
      </c>
      <c r="Q10" s="8">
        <v>1777500</v>
      </c>
      <c r="R10" s="8">
        <v>299700</v>
      </c>
      <c r="S10" s="91">
        <v>299700</v>
      </c>
      <c r="T10" s="64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/>
      <c r="B11" s="26"/>
      <c r="C11" s="21"/>
      <c r="D11" s="22"/>
      <c r="E11" s="21"/>
      <c r="F11" s="21"/>
      <c r="G11" s="29"/>
      <c r="H11" s="25"/>
      <c r="I11" s="24"/>
      <c r="J11" s="29"/>
      <c r="K11" s="64"/>
      <c r="L11" s="24"/>
      <c r="M11" s="60"/>
      <c r="N11" s="66">
        <v>368</v>
      </c>
      <c r="O11" s="65" t="s">
        <v>54</v>
      </c>
      <c r="P11" s="67"/>
      <c r="Q11" s="8"/>
      <c r="R11" s="8"/>
      <c r="S11" s="93"/>
      <c r="T11" s="64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7" customHeight="1" spans="1:16384">
      <c r="A12" s="19">
        <v>3</v>
      </c>
      <c r="B12" s="26">
        <v>43822</v>
      </c>
      <c r="C12" s="21">
        <v>84000</v>
      </c>
      <c r="D12" s="22"/>
      <c r="E12" s="21" t="s">
        <v>52</v>
      </c>
      <c r="F12" s="23">
        <v>175202745165</v>
      </c>
      <c r="G12" s="29"/>
      <c r="H12" s="25">
        <v>0.02</v>
      </c>
      <c r="I12" s="24">
        <f>944000*0.02</f>
        <v>18880</v>
      </c>
      <c r="J12" s="29"/>
      <c r="K12" s="64">
        <v>9440</v>
      </c>
      <c r="L12" s="24">
        <v>200</v>
      </c>
      <c r="M12" s="60" t="s">
        <v>70</v>
      </c>
      <c r="N12" s="66">
        <v>-17383</v>
      </c>
      <c r="O12" s="8" t="s">
        <v>71</v>
      </c>
      <c r="P12" s="67" t="s">
        <v>72</v>
      </c>
      <c r="Q12" s="8">
        <v>1363605</v>
      </c>
      <c r="R12" s="8">
        <v>1363605</v>
      </c>
      <c r="S12" s="91">
        <v>1008767</v>
      </c>
      <c r="T12" s="64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/>
      <c r="B13" s="26">
        <v>43849</v>
      </c>
      <c r="C13" s="21">
        <v>860000</v>
      </c>
      <c r="D13" s="22"/>
      <c r="E13" s="21" t="s">
        <v>52</v>
      </c>
      <c r="F13" s="23">
        <v>175202745165</v>
      </c>
      <c r="G13" s="29"/>
      <c r="H13" s="25"/>
      <c r="I13" s="24"/>
      <c r="J13" s="29"/>
      <c r="K13" s="64"/>
      <c r="L13" s="24"/>
      <c r="M13" s="60"/>
      <c r="N13" s="66">
        <v>-65479</v>
      </c>
      <c r="O13" s="8" t="s">
        <v>73</v>
      </c>
      <c r="P13" s="67"/>
      <c r="Q13" s="8"/>
      <c r="R13" s="8"/>
      <c r="S13" s="91"/>
      <c r="T13" s="64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9"/>
      <c r="B14" s="30"/>
      <c r="C14" s="21"/>
      <c r="D14" s="22"/>
      <c r="E14" s="21"/>
      <c r="F14" s="23"/>
      <c r="G14" s="29"/>
      <c r="H14" s="25"/>
      <c r="I14" s="24"/>
      <c r="J14" s="29"/>
      <c r="K14" s="64"/>
      <c r="L14" s="24"/>
      <c r="M14" s="60"/>
      <c r="N14" s="66">
        <v>-10425</v>
      </c>
      <c r="O14" s="8" t="s">
        <v>73</v>
      </c>
      <c r="P14" s="69"/>
      <c r="Q14" s="8"/>
      <c r="R14" s="8"/>
      <c r="S14" s="91"/>
      <c r="T14" s="9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5" customHeight="1" spans="1:16384">
      <c r="A15" s="40">
        <v>4</v>
      </c>
      <c r="B15" s="107">
        <v>44082</v>
      </c>
      <c r="C15" s="42">
        <v>360000</v>
      </c>
      <c r="D15" s="108"/>
      <c r="E15" s="42" t="s">
        <v>52</v>
      </c>
      <c r="F15" s="102">
        <v>175257190682</v>
      </c>
      <c r="G15" s="109"/>
      <c r="H15" s="110">
        <v>0.02</v>
      </c>
      <c r="I15" s="71">
        <f>C15*H15</f>
        <v>7200</v>
      </c>
      <c r="J15" s="109"/>
      <c r="K15" s="92">
        <v>3600</v>
      </c>
      <c r="L15" s="71">
        <v>100</v>
      </c>
      <c r="M15" s="72" t="s">
        <v>70</v>
      </c>
      <c r="N15" s="112"/>
      <c r="O15" s="96"/>
      <c r="P15" s="113" t="s">
        <v>72</v>
      </c>
      <c r="Q15" s="96">
        <v>1363605</v>
      </c>
      <c r="R15" s="96">
        <v>1363605</v>
      </c>
      <c r="S15" s="93">
        <f>C15-I15-K15-L15-L16</f>
        <v>348600</v>
      </c>
      <c r="T15" s="94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40"/>
      <c r="B16" s="41"/>
      <c r="C16" s="42"/>
      <c r="D16" s="43"/>
      <c r="E16" s="44"/>
      <c r="F16" s="45"/>
      <c r="G16" s="111"/>
      <c r="H16" s="47"/>
      <c r="I16" s="71"/>
      <c r="J16" s="71"/>
      <c r="K16" s="71"/>
      <c r="L16" s="71">
        <v>500</v>
      </c>
      <c r="M16" s="72" t="s">
        <v>75</v>
      </c>
      <c r="N16" s="71"/>
      <c r="O16" s="72"/>
      <c r="P16" s="114"/>
      <c r="Q16" s="96"/>
      <c r="R16" s="96"/>
      <c r="S16" s="97"/>
      <c r="T16" s="9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40"/>
      <c r="B17" s="41"/>
      <c r="C17" s="42"/>
      <c r="D17" s="43"/>
      <c r="E17" s="44"/>
      <c r="F17" s="45"/>
      <c r="G17" s="46"/>
      <c r="H17" s="47"/>
      <c r="I17" s="71"/>
      <c r="J17" s="71"/>
      <c r="K17" s="71"/>
      <c r="L17" s="71"/>
      <c r="M17" s="72"/>
      <c r="N17" s="71"/>
      <c r="O17" s="72"/>
      <c r="P17" s="114"/>
      <c r="Q17" s="96"/>
      <c r="R17" s="96"/>
      <c r="S17" s="97">
        <v>6238</v>
      </c>
      <c r="T17" s="94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5" t="s">
        <v>58</v>
      </c>
      <c r="B18" s="5"/>
      <c r="C18" s="48">
        <f>SUM(C8:C17)</f>
        <v>2257000</v>
      </c>
      <c r="D18" s="49">
        <f>SUM(D8:D17)</f>
        <v>0</v>
      </c>
      <c r="E18" s="50"/>
      <c r="F18" s="50"/>
      <c r="G18" s="50"/>
      <c r="H18" s="48" t="s">
        <v>59</v>
      </c>
      <c r="I18" s="66">
        <f t="shared" ref="I18:L18" si="0">SUM(I8:I17)</f>
        <v>45140</v>
      </c>
      <c r="J18" s="50"/>
      <c r="K18" s="66">
        <f t="shared" si="0"/>
        <v>22293</v>
      </c>
      <c r="L18" s="66">
        <f t="shared" si="0"/>
        <v>4800</v>
      </c>
      <c r="M18" s="48" t="s">
        <v>59</v>
      </c>
      <c r="N18" s="66">
        <f>SUM(N8:N17)</f>
        <v>0</v>
      </c>
      <c r="O18" s="48" t="s">
        <v>59</v>
      </c>
      <c r="P18" s="48" t="s">
        <v>59</v>
      </c>
      <c r="Q18" s="48"/>
      <c r="R18" s="48"/>
      <c r="S18" s="66">
        <f>SUM(S8:S17)</f>
        <v>2191005</v>
      </c>
      <c r="T18" s="98">
        <f>D18+C18-S18-I18-K18-L18-N18</f>
        <v>-6238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1" t="s">
        <v>60</v>
      </c>
      <c r="B19" s="51"/>
      <c r="C19" s="51" t="s">
        <v>61</v>
      </c>
      <c r="D19" s="51"/>
      <c r="E19" s="51"/>
      <c r="F19" s="52">
        <f>N19-F20</f>
        <v>348600</v>
      </c>
      <c r="G19" s="53"/>
      <c r="H19" s="54" t="s">
        <v>62</v>
      </c>
      <c r="I19" s="74"/>
      <c r="J19" s="74"/>
      <c r="K19" s="74"/>
      <c r="L19" s="75"/>
      <c r="M19" s="51" t="s">
        <v>63</v>
      </c>
      <c r="N19" s="76">
        <v>348600</v>
      </c>
      <c r="O19" s="77"/>
      <c r="P19" s="77"/>
      <c r="Q19" s="77"/>
      <c r="R19" s="77"/>
      <c r="S19" s="77"/>
      <c r="T19" s="9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1"/>
      <c r="B20" s="51"/>
      <c r="C20" s="51" t="s">
        <v>64</v>
      </c>
      <c r="D20" s="51"/>
      <c r="E20" s="51"/>
      <c r="F20" s="52">
        <v>0</v>
      </c>
      <c r="G20" s="53"/>
      <c r="H20" s="55"/>
      <c r="I20" s="78"/>
      <c r="J20" s="78"/>
      <c r="K20" s="78"/>
      <c r="L20" s="79"/>
      <c r="M20" s="51" t="s">
        <v>65</v>
      </c>
      <c r="N20" s="104" t="s">
        <v>76</v>
      </c>
      <c r="O20" s="105"/>
      <c r="P20" s="105"/>
      <c r="Q20" s="105"/>
      <c r="R20" s="105"/>
      <c r="S20" s="105"/>
      <c r="T20" s="106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2"/>
      <c r="E21" s="3"/>
      <c r="F21" s="3"/>
      <c r="G21" s="3"/>
      <c r="I21" s="3"/>
      <c r="J21" s="3"/>
      <c r="L21" s="3"/>
      <c r="S21" s="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56"/>
      <c r="E26" s="3"/>
      <c r="F26" s="3"/>
      <c r="G26" s="3"/>
      <c r="I26" s="3">
        <f>C18/C3</f>
        <v>0.485862206292314</v>
      </c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opLeftCell="A10" workbookViewId="0">
      <selection activeCell="A10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57"/>
      <c r="J2" s="6" t="s">
        <v>4</v>
      </c>
      <c r="K2" s="6"/>
      <c r="L2" s="6"/>
      <c r="M2" s="6"/>
      <c r="N2" s="58" t="s">
        <v>5</v>
      </c>
      <c r="O2" s="58"/>
      <c r="P2" s="59">
        <v>11208</v>
      </c>
      <c r="Q2" s="63" t="s">
        <v>6</v>
      </c>
      <c r="R2" s="63"/>
      <c r="S2" s="82" t="s">
        <v>7</v>
      </c>
      <c r="T2" s="8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4645350</v>
      </c>
      <c r="D3" s="8"/>
      <c r="E3" s="8"/>
      <c r="F3" s="8" t="s">
        <v>9</v>
      </c>
      <c r="G3" s="9">
        <v>43574</v>
      </c>
      <c r="H3" s="5" t="s">
        <v>10</v>
      </c>
      <c r="I3" s="5"/>
      <c r="J3" s="19" t="s">
        <v>69</v>
      </c>
      <c r="K3" s="19"/>
      <c r="L3" s="19"/>
      <c r="M3" s="19"/>
      <c r="N3" s="5" t="s">
        <v>12</v>
      </c>
      <c r="O3" s="5"/>
      <c r="P3" s="19" t="s">
        <v>13</v>
      </c>
      <c r="Q3" s="83" t="s">
        <v>14</v>
      </c>
      <c r="R3" s="84"/>
      <c r="S3" s="85" t="s">
        <v>15</v>
      </c>
      <c r="T3" s="85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1"/>
      <c r="D4" s="101"/>
      <c r="E4" s="101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60" t="s">
        <v>21</v>
      </c>
      <c r="Q4" s="8" t="s">
        <v>22</v>
      </c>
      <c r="R4" s="60" t="s">
        <v>23</v>
      </c>
      <c r="S4" s="86" t="s">
        <v>24</v>
      </c>
      <c r="T4" s="87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1" t="s">
        <v>31</v>
      </c>
      <c r="Q5" s="88"/>
      <c r="R5" s="88"/>
      <c r="S5" s="86" t="s">
        <v>32</v>
      </c>
      <c r="T5" s="89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62" t="s">
        <v>39</v>
      </c>
      <c r="Q6" s="90"/>
      <c r="R6" s="90"/>
      <c r="S6" s="86"/>
      <c r="T6" s="89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63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86"/>
      <c r="T7" s="89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19">
        <v>1</v>
      </c>
      <c r="B8" s="20">
        <v>43733</v>
      </c>
      <c r="C8" s="21">
        <v>633000</v>
      </c>
      <c r="D8" s="22"/>
      <c r="E8" s="21" t="s">
        <v>52</v>
      </c>
      <c r="F8" s="23">
        <v>175202745165</v>
      </c>
      <c r="G8" s="24"/>
      <c r="H8" s="25">
        <v>0.02</v>
      </c>
      <c r="I8" s="24">
        <f>C8*H8</f>
        <v>12660</v>
      </c>
      <c r="J8" s="29"/>
      <c r="K8" s="64">
        <v>6146</v>
      </c>
      <c r="L8" s="24">
        <v>4000</v>
      </c>
      <c r="M8" s="65" t="s">
        <v>53</v>
      </c>
      <c r="N8" s="66">
        <v>17015</v>
      </c>
      <c r="O8" s="8" t="s">
        <v>54</v>
      </c>
      <c r="P8" s="67" t="s">
        <v>55</v>
      </c>
      <c r="Q8" s="8">
        <v>549000</v>
      </c>
      <c r="R8" s="8">
        <v>240000</v>
      </c>
      <c r="S8" s="91">
        <v>240000</v>
      </c>
      <c r="T8" s="92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19"/>
      <c r="B9" s="26"/>
      <c r="C9" s="27"/>
      <c r="D9" s="22"/>
      <c r="E9" s="21"/>
      <c r="F9" s="23"/>
      <c r="G9" s="28"/>
      <c r="H9" s="25"/>
      <c r="I9" s="24"/>
      <c r="J9" s="29"/>
      <c r="K9" s="64"/>
      <c r="L9" s="24"/>
      <c r="M9" s="68"/>
      <c r="N9" s="66">
        <v>65479</v>
      </c>
      <c r="O9" s="8" t="s">
        <v>56</v>
      </c>
      <c r="P9" s="67" t="s">
        <v>57</v>
      </c>
      <c r="Q9" s="8">
        <v>840000</v>
      </c>
      <c r="R9" s="8">
        <v>287700</v>
      </c>
      <c r="S9" s="91">
        <v>287700</v>
      </c>
      <c r="T9" s="64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6" customHeight="1" spans="1:16384">
      <c r="A10" s="19">
        <v>2</v>
      </c>
      <c r="B10" s="26">
        <v>43759</v>
      </c>
      <c r="C10" s="21">
        <v>320000</v>
      </c>
      <c r="D10" s="22"/>
      <c r="E10" s="21" t="s">
        <v>52</v>
      </c>
      <c r="F10" s="23">
        <v>175202745165</v>
      </c>
      <c r="G10" s="28"/>
      <c r="H10" s="25">
        <v>0.02</v>
      </c>
      <c r="I10" s="24">
        <f>H10*C10</f>
        <v>6400</v>
      </c>
      <c r="J10" s="29"/>
      <c r="K10" s="64">
        <v>3107</v>
      </c>
      <c r="L10" s="24"/>
      <c r="M10" s="60"/>
      <c r="N10" s="66">
        <v>10425</v>
      </c>
      <c r="O10" s="60" t="s">
        <v>56</v>
      </c>
      <c r="P10" s="67" t="s">
        <v>77</v>
      </c>
      <c r="Q10" s="8">
        <v>1777500</v>
      </c>
      <c r="R10" s="8">
        <v>299700</v>
      </c>
      <c r="S10" s="91">
        <v>299700</v>
      </c>
      <c r="T10" s="64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/>
      <c r="B11" s="26"/>
      <c r="C11" s="21"/>
      <c r="D11" s="22"/>
      <c r="E11" s="21"/>
      <c r="F11" s="21"/>
      <c r="G11" s="29"/>
      <c r="H11" s="25"/>
      <c r="I11" s="24"/>
      <c r="J11" s="29"/>
      <c r="K11" s="64"/>
      <c r="L11" s="24"/>
      <c r="M11" s="60"/>
      <c r="N11" s="66">
        <v>368</v>
      </c>
      <c r="O11" s="65" t="s">
        <v>54</v>
      </c>
      <c r="P11" s="67"/>
      <c r="Q11" s="8"/>
      <c r="R11" s="8"/>
      <c r="S11" s="93"/>
      <c r="T11" s="64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7" customHeight="1" spans="1:16384">
      <c r="A12" s="19">
        <v>3</v>
      </c>
      <c r="B12" s="26">
        <v>43822</v>
      </c>
      <c r="C12" s="21">
        <v>84000</v>
      </c>
      <c r="D12" s="22"/>
      <c r="E12" s="21" t="s">
        <v>52</v>
      </c>
      <c r="F12" s="23">
        <v>175202745165</v>
      </c>
      <c r="G12" s="29"/>
      <c r="H12" s="25">
        <v>0.02</v>
      </c>
      <c r="I12" s="24">
        <f>944000*0.02</f>
        <v>18880</v>
      </c>
      <c r="J12" s="29"/>
      <c r="K12" s="64">
        <v>9440</v>
      </c>
      <c r="L12" s="24">
        <v>200</v>
      </c>
      <c r="M12" s="60" t="s">
        <v>70</v>
      </c>
      <c r="N12" s="66">
        <v>-17383</v>
      </c>
      <c r="O12" s="8" t="s">
        <v>71</v>
      </c>
      <c r="P12" s="67" t="s">
        <v>72</v>
      </c>
      <c r="Q12" s="8">
        <v>1363605</v>
      </c>
      <c r="R12" s="8">
        <v>1363605</v>
      </c>
      <c r="S12" s="91">
        <v>1008767</v>
      </c>
      <c r="T12" s="64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/>
      <c r="B13" s="26">
        <v>43849</v>
      </c>
      <c r="C13" s="21">
        <v>860000</v>
      </c>
      <c r="D13" s="22"/>
      <c r="E13" s="21" t="s">
        <v>52</v>
      </c>
      <c r="F13" s="23">
        <v>175202745165</v>
      </c>
      <c r="G13" s="29"/>
      <c r="H13" s="25"/>
      <c r="I13" s="24"/>
      <c r="J13" s="29"/>
      <c r="K13" s="64"/>
      <c r="L13" s="24"/>
      <c r="M13" s="60"/>
      <c r="N13" s="66">
        <v>-65479</v>
      </c>
      <c r="O13" s="8" t="s">
        <v>73</v>
      </c>
      <c r="P13" s="67"/>
      <c r="Q13" s="8"/>
      <c r="R13" s="8"/>
      <c r="S13" s="91"/>
      <c r="T13" s="64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9"/>
      <c r="B14" s="30"/>
      <c r="C14" s="21"/>
      <c r="D14" s="22"/>
      <c r="E14" s="21"/>
      <c r="F14" s="23"/>
      <c r="G14" s="29"/>
      <c r="H14" s="25"/>
      <c r="I14" s="24"/>
      <c r="J14" s="29"/>
      <c r="K14" s="64"/>
      <c r="L14" s="24"/>
      <c r="M14" s="60"/>
      <c r="N14" s="66">
        <v>-10425</v>
      </c>
      <c r="O14" s="8" t="s">
        <v>73</v>
      </c>
      <c r="P14" s="69"/>
      <c r="Q14" s="8"/>
      <c r="R14" s="8"/>
      <c r="S14" s="91"/>
      <c r="T14" s="9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5" customHeight="1" spans="1:16384">
      <c r="A15" s="19">
        <v>4</v>
      </c>
      <c r="B15" s="31">
        <v>44082</v>
      </c>
      <c r="C15" s="21">
        <v>360000</v>
      </c>
      <c r="D15" s="32"/>
      <c r="E15" s="21" t="s">
        <v>52</v>
      </c>
      <c r="F15" s="23">
        <v>175257190682</v>
      </c>
      <c r="G15" s="29"/>
      <c r="H15" s="25">
        <v>0.02</v>
      </c>
      <c r="I15" s="24">
        <f>C15*H15</f>
        <v>7200</v>
      </c>
      <c r="J15" s="29"/>
      <c r="K15" s="64">
        <v>3600</v>
      </c>
      <c r="L15" s="24">
        <v>100</v>
      </c>
      <c r="M15" s="60" t="s">
        <v>70</v>
      </c>
      <c r="N15" s="66"/>
      <c r="O15" s="8"/>
      <c r="P15" s="67" t="s">
        <v>72</v>
      </c>
      <c r="Q15" s="8">
        <v>1363605</v>
      </c>
      <c r="R15" s="8">
        <v>1363605</v>
      </c>
      <c r="S15" s="91">
        <f>C15-I15-K15-L15-L16</f>
        <v>348600</v>
      </c>
      <c r="T15" s="94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/>
      <c r="B16" s="33"/>
      <c r="C16" s="21"/>
      <c r="D16" s="34"/>
      <c r="E16" s="35"/>
      <c r="F16" s="36"/>
      <c r="G16" s="28"/>
      <c r="H16" s="37"/>
      <c r="I16" s="24"/>
      <c r="J16" s="24"/>
      <c r="K16" s="24"/>
      <c r="L16" s="24">
        <v>500</v>
      </c>
      <c r="M16" s="60" t="s">
        <v>75</v>
      </c>
      <c r="N16" s="24"/>
      <c r="O16" s="60"/>
      <c r="P16" s="69"/>
      <c r="Q16" s="8"/>
      <c r="R16" s="8"/>
      <c r="S16" s="95"/>
      <c r="T16" s="9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42" customHeight="1" spans="1:16384">
      <c r="A17" s="40">
        <v>5</v>
      </c>
      <c r="B17" s="41">
        <v>44088</v>
      </c>
      <c r="C17" s="42"/>
      <c r="D17" s="43">
        <v>6238</v>
      </c>
      <c r="E17" s="44" t="s">
        <v>78</v>
      </c>
      <c r="F17" s="45" t="s">
        <v>79</v>
      </c>
      <c r="G17" s="46"/>
      <c r="H17" s="47"/>
      <c r="I17" s="71"/>
      <c r="J17" s="71"/>
      <c r="K17" s="71"/>
      <c r="L17" s="71"/>
      <c r="M17" s="72"/>
      <c r="N17" s="71"/>
      <c r="O17" s="72"/>
      <c r="P17" s="73" t="s">
        <v>72</v>
      </c>
      <c r="Q17" s="96">
        <v>1363605</v>
      </c>
      <c r="R17" s="96">
        <v>1363605</v>
      </c>
      <c r="S17" s="97">
        <v>6238</v>
      </c>
      <c r="T17" s="94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2" customHeight="1" spans="1:16384">
      <c r="A18" s="40"/>
      <c r="B18" s="41"/>
      <c r="C18" s="42"/>
      <c r="D18" s="43"/>
      <c r="E18" s="44"/>
      <c r="F18" s="45"/>
      <c r="G18" s="46"/>
      <c r="H18" s="47"/>
      <c r="I18" s="71"/>
      <c r="J18" s="71"/>
      <c r="K18" s="71"/>
      <c r="L18" s="71"/>
      <c r="M18" s="72"/>
      <c r="N18" s="71"/>
      <c r="O18" s="72"/>
      <c r="P18" s="73"/>
      <c r="Q18" s="96"/>
      <c r="R18" s="96"/>
      <c r="S18" s="97"/>
      <c r="T18" s="9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2" customHeight="1" spans="1:16384">
      <c r="A19" s="40"/>
      <c r="B19" s="41"/>
      <c r="C19" s="42"/>
      <c r="D19" s="43"/>
      <c r="E19" s="44"/>
      <c r="F19" s="45"/>
      <c r="G19" s="46"/>
      <c r="H19" s="47"/>
      <c r="I19" s="71"/>
      <c r="J19" s="71"/>
      <c r="K19" s="71"/>
      <c r="L19" s="71"/>
      <c r="M19" s="72"/>
      <c r="N19" s="71"/>
      <c r="O19" s="72"/>
      <c r="P19" s="73"/>
      <c r="Q19" s="96"/>
      <c r="R19" s="96"/>
      <c r="S19" s="97"/>
      <c r="T19" s="94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2" customHeight="1" spans="1:16384">
      <c r="A20" s="40"/>
      <c r="B20" s="41"/>
      <c r="C20" s="42"/>
      <c r="D20" s="43"/>
      <c r="E20" s="44"/>
      <c r="F20" s="45"/>
      <c r="G20" s="46"/>
      <c r="H20" s="47"/>
      <c r="I20" s="71"/>
      <c r="J20" s="71"/>
      <c r="K20" s="71"/>
      <c r="L20" s="71"/>
      <c r="M20" s="72"/>
      <c r="N20" s="71"/>
      <c r="O20" s="72"/>
      <c r="P20" s="73"/>
      <c r="Q20" s="96"/>
      <c r="R20" s="96"/>
      <c r="S20" s="97"/>
      <c r="T20" s="94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2" customHeight="1" spans="1:16384">
      <c r="A21" s="40"/>
      <c r="B21" s="41"/>
      <c r="C21" s="42"/>
      <c r="D21" s="43"/>
      <c r="E21" s="44"/>
      <c r="F21" s="45"/>
      <c r="G21" s="46"/>
      <c r="H21" s="47"/>
      <c r="I21" s="71"/>
      <c r="J21" s="71"/>
      <c r="K21" s="71"/>
      <c r="L21" s="71"/>
      <c r="M21" s="72"/>
      <c r="N21" s="71"/>
      <c r="O21" s="72"/>
      <c r="P21" s="73"/>
      <c r="Q21" s="96"/>
      <c r="R21" s="96"/>
      <c r="S21" s="97"/>
      <c r="T21" s="9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30" customHeight="1" spans="1:16384">
      <c r="A22" s="5" t="s">
        <v>58</v>
      </c>
      <c r="B22" s="5"/>
      <c r="C22" s="48">
        <f>SUM(C8:C21)</f>
        <v>2257000</v>
      </c>
      <c r="D22" s="49">
        <f>SUM(D8:D17)</f>
        <v>6238</v>
      </c>
      <c r="E22" s="50"/>
      <c r="F22" s="50"/>
      <c r="G22" s="50"/>
      <c r="H22" s="48" t="s">
        <v>59</v>
      </c>
      <c r="I22" s="66">
        <f t="shared" ref="I22:L22" si="0">SUM(I8:I17)</f>
        <v>45140</v>
      </c>
      <c r="J22" s="50"/>
      <c r="K22" s="66">
        <f t="shared" si="0"/>
        <v>22293</v>
      </c>
      <c r="L22" s="66">
        <f t="shared" si="0"/>
        <v>4800</v>
      </c>
      <c r="M22" s="48" t="s">
        <v>59</v>
      </c>
      <c r="N22" s="66">
        <f>SUM(N8:N17)</f>
        <v>0</v>
      </c>
      <c r="O22" s="48" t="s">
        <v>59</v>
      </c>
      <c r="P22" s="48" t="s">
        <v>59</v>
      </c>
      <c r="Q22" s="48"/>
      <c r="R22" s="48"/>
      <c r="S22" s="66">
        <f>SUM(S8:S17)</f>
        <v>2191005</v>
      </c>
      <c r="T22" s="98">
        <f>D22+C22-S22-I22-K22-L22-N22</f>
        <v>0</v>
      </c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30" customHeight="1" spans="1:16384">
      <c r="A23" s="51" t="s">
        <v>60</v>
      </c>
      <c r="B23" s="51"/>
      <c r="C23" s="51" t="s">
        <v>61</v>
      </c>
      <c r="D23" s="51"/>
      <c r="E23" s="51"/>
      <c r="F23" s="52">
        <f>N23-F24</f>
        <v>6238</v>
      </c>
      <c r="G23" s="53"/>
      <c r="H23" s="54" t="s">
        <v>62</v>
      </c>
      <c r="I23" s="74"/>
      <c r="J23" s="74"/>
      <c r="K23" s="74"/>
      <c r="L23" s="75"/>
      <c r="M23" s="51" t="s">
        <v>63</v>
      </c>
      <c r="N23" s="76">
        <v>6238</v>
      </c>
      <c r="O23" s="77"/>
      <c r="P23" s="77"/>
      <c r="Q23" s="77"/>
      <c r="R23" s="77"/>
      <c r="S23" s="77"/>
      <c r="T23" s="99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30" customHeight="1" spans="1:16384">
      <c r="A24" s="51"/>
      <c r="B24" s="51"/>
      <c r="C24" s="51" t="s">
        <v>64</v>
      </c>
      <c r="D24" s="51"/>
      <c r="E24" s="51"/>
      <c r="F24" s="52">
        <v>0</v>
      </c>
      <c r="G24" s="53"/>
      <c r="H24" s="55"/>
      <c r="I24" s="78"/>
      <c r="J24" s="78"/>
      <c r="K24" s="78"/>
      <c r="L24" s="79"/>
      <c r="M24" s="51" t="s">
        <v>65</v>
      </c>
      <c r="N24" s="104" t="s">
        <v>80</v>
      </c>
      <c r="O24" s="105"/>
      <c r="P24" s="105"/>
      <c r="Q24" s="105"/>
      <c r="R24" s="105"/>
      <c r="S24" s="105"/>
      <c r="T24" s="106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56"/>
      <c r="E30" s="3"/>
      <c r="F30" s="3"/>
      <c r="G30" s="3"/>
      <c r="I30" s="3">
        <f>C22/C3</f>
        <v>0.485862206292314</v>
      </c>
      <c r="J30" s="3"/>
      <c r="L30" s="3"/>
      <c r="S30" s="3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2:B22"/>
    <mergeCell ref="C23:E23"/>
    <mergeCell ref="F23:G23"/>
    <mergeCell ref="N23:T23"/>
    <mergeCell ref="C24:E24"/>
    <mergeCell ref="F24:G24"/>
    <mergeCell ref="N24:T24"/>
    <mergeCell ref="A5:A7"/>
    <mergeCell ref="S5:S7"/>
    <mergeCell ref="T5:T7"/>
    <mergeCell ref="A23:B24"/>
    <mergeCell ref="H23:L24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opLeftCell="C1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57"/>
      <c r="J2" s="6" t="s">
        <v>4</v>
      </c>
      <c r="K2" s="6"/>
      <c r="L2" s="6"/>
      <c r="M2" s="6"/>
      <c r="N2" s="58" t="s">
        <v>5</v>
      </c>
      <c r="O2" s="58"/>
      <c r="P2" s="59">
        <v>11208</v>
      </c>
      <c r="Q2" s="63" t="s">
        <v>6</v>
      </c>
      <c r="R2" s="63"/>
      <c r="S2" s="82" t="s">
        <v>7</v>
      </c>
      <c r="T2" s="8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4645350</v>
      </c>
      <c r="D3" s="8"/>
      <c r="E3" s="8"/>
      <c r="F3" s="8" t="s">
        <v>9</v>
      </c>
      <c r="G3" s="9">
        <v>43574</v>
      </c>
      <c r="H3" s="5" t="s">
        <v>10</v>
      </c>
      <c r="I3" s="5"/>
      <c r="J3" s="19" t="s">
        <v>69</v>
      </c>
      <c r="K3" s="19"/>
      <c r="L3" s="19"/>
      <c r="M3" s="19"/>
      <c r="N3" s="5" t="s">
        <v>12</v>
      </c>
      <c r="O3" s="5"/>
      <c r="P3" s="19" t="s">
        <v>13</v>
      </c>
      <c r="Q3" s="83" t="s">
        <v>14</v>
      </c>
      <c r="R3" s="84"/>
      <c r="S3" s="85" t="s">
        <v>15</v>
      </c>
      <c r="T3" s="85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1"/>
      <c r="D4" s="101"/>
      <c r="E4" s="101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60" t="s">
        <v>21</v>
      </c>
      <c r="Q4" s="8" t="s">
        <v>22</v>
      </c>
      <c r="R4" s="60" t="s">
        <v>23</v>
      </c>
      <c r="S4" s="86" t="s">
        <v>24</v>
      </c>
      <c r="T4" s="87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1" t="s">
        <v>31</v>
      </c>
      <c r="Q5" s="88"/>
      <c r="R5" s="88"/>
      <c r="S5" s="86" t="s">
        <v>32</v>
      </c>
      <c r="T5" s="89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62" t="s">
        <v>39</v>
      </c>
      <c r="Q6" s="90"/>
      <c r="R6" s="90"/>
      <c r="S6" s="86"/>
      <c r="T6" s="89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63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86"/>
      <c r="T7" s="89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19">
        <v>1</v>
      </c>
      <c r="B8" s="20">
        <v>43733</v>
      </c>
      <c r="C8" s="21">
        <v>633000</v>
      </c>
      <c r="D8" s="22"/>
      <c r="E8" s="21" t="s">
        <v>52</v>
      </c>
      <c r="F8" s="23">
        <v>175202745165</v>
      </c>
      <c r="G8" s="24"/>
      <c r="H8" s="25">
        <v>0.02</v>
      </c>
      <c r="I8" s="24">
        <f>C8*H8</f>
        <v>12660</v>
      </c>
      <c r="J8" s="29"/>
      <c r="K8" s="64">
        <v>6146</v>
      </c>
      <c r="L8" s="24">
        <v>4000</v>
      </c>
      <c r="M8" s="65" t="s">
        <v>53</v>
      </c>
      <c r="N8" s="66">
        <v>17015</v>
      </c>
      <c r="O8" s="8" t="s">
        <v>54</v>
      </c>
      <c r="P8" s="67" t="s">
        <v>55</v>
      </c>
      <c r="Q8" s="8">
        <v>549000</v>
      </c>
      <c r="R8" s="8">
        <v>240000</v>
      </c>
      <c r="S8" s="91">
        <v>240000</v>
      </c>
      <c r="T8" s="92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19"/>
      <c r="B9" s="26"/>
      <c r="C9" s="27"/>
      <c r="D9" s="22"/>
      <c r="E9" s="21"/>
      <c r="F9" s="23"/>
      <c r="G9" s="28"/>
      <c r="H9" s="25"/>
      <c r="I9" s="24"/>
      <c r="J9" s="29"/>
      <c r="K9" s="64"/>
      <c r="L9" s="24"/>
      <c r="M9" s="68"/>
      <c r="N9" s="66">
        <v>65479</v>
      </c>
      <c r="O9" s="8" t="s">
        <v>56</v>
      </c>
      <c r="P9" s="67" t="s">
        <v>57</v>
      </c>
      <c r="Q9" s="8">
        <v>840000</v>
      </c>
      <c r="R9" s="8">
        <v>287700</v>
      </c>
      <c r="S9" s="91">
        <v>287700</v>
      </c>
      <c r="T9" s="64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6" customHeight="1" spans="1:16384">
      <c r="A10" s="19">
        <v>2</v>
      </c>
      <c r="B10" s="26">
        <v>43759</v>
      </c>
      <c r="C10" s="21">
        <v>320000</v>
      </c>
      <c r="D10" s="22"/>
      <c r="E10" s="21" t="s">
        <v>52</v>
      </c>
      <c r="F10" s="23">
        <v>175202745165</v>
      </c>
      <c r="G10" s="28"/>
      <c r="H10" s="25">
        <v>0.02</v>
      </c>
      <c r="I10" s="24">
        <f>H10*C10</f>
        <v>6400</v>
      </c>
      <c r="J10" s="29"/>
      <c r="K10" s="64">
        <v>3107</v>
      </c>
      <c r="L10" s="24"/>
      <c r="M10" s="60"/>
      <c r="N10" s="66">
        <v>10425</v>
      </c>
      <c r="O10" s="60" t="s">
        <v>56</v>
      </c>
      <c r="P10" s="67" t="s">
        <v>77</v>
      </c>
      <c r="Q10" s="8">
        <v>1777500</v>
      </c>
      <c r="R10" s="8">
        <v>299700</v>
      </c>
      <c r="S10" s="91">
        <v>299700</v>
      </c>
      <c r="T10" s="64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/>
      <c r="B11" s="26"/>
      <c r="C11" s="21"/>
      <c r="D11" s="22"/>
      <c r="E11" s="21"/>
      <c r="F11" s="21"/>
      <c r="G11" s="29"/>
      <c r="H11" s="25"/>
      <c r="I11" s="24"/>
      <c r="J11" s="29"/>
      <c r="K11" s="64"/>
      <c r="L11" s="24"/>
      <c r="M11" s="60"/>
      <c r="N11" s="66">
        <v>368</v>
      </c>
      <c r="O11" s="65" t="s">
        <v>54</v>
      </c>
      <c r="P11" s="67"/>
      <c r="Q11" s="8"/>
      <c r="R11" s="8"/>
      <c r="S11" s="93"/>
      <c r="T11" s="64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7" customHeight="1" spans="1:16384">
      <c r="A12" s="19">
        <v>3</v>
      </c>
      <c r="B12" s="26">
        <v>43822</v>
      </c>
      <c r="C12" s="21">
        <v>84000</v>
      </c>
      <c r="D12" s="22"/>
      <c r="E12" s="21" t="s">
        <v>52</v>
      </c>
      <c r="F12" s="23">
        <v>175202745165</v>
      </c>
      <c r="G12" s="29"/>
      <c r="H12" s="25">
        <v>0.02</v>
      </c>
      <c r="I12" s="24">
        <f>944000*0.02</f>
        <v>18880</v>
      </c>
      <c r="J12" s="29"/>
      <c r="K12" s="64">
        <v>9440</v>
      </c>
      <c r="L12" s="24">
        <v>200</v>
      </c>
      <c r="M12" s="60" t="s">
        <v>70</v>
      </c>
      <c r="N12" s="66">
        <v>-17383</v>
      </c>
      <c r="O12" s="8" t="s">
        <v>71</v>
      </c>
      <c r="P12" s="67" t="s">
        <v>72</v>
      </c>
      <c r="Q12" s="8">
        <v>1363605</v>
      </c>
      <c r="R12" s="8">
        <v>1363605</v>
      </c>
      <c r="S12" s="91">
        <v>1008767</v>
      </c>
      <c r="T12" s="64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/>
      <c r="B13" s="26">
        <v>43849</v>
      </c>
      <c r="C13" s="21">
        <v>860000</v>
      </c>
      <c r="D13" s="22"/>
      <c r="E13" s="21" t="s">
        <v>52</v>
      </c>
      <c r="F13" s="23">
        <v>175202745165</v>
      </c>
      <c r="G13" s="29"/>
      <c r="H13" s="25"/>
      <c r="I13" s="24"/>
      <c r="J13" s="29"/>
      <c r="K13" s="64"/>
      <c r="L13" s="24"/>
      <c r="M13" s="60"/>
      <c r="N13" s="66">
        <v>-65479</v>
      </c>
      <c r="O13" s="8" t="s">
        <v>73</v>
      </c>
      <c r="P13" s="67"/>
      <c r="Q13" s="8"/>
      <c r="R13" s="8"/>
      <c r="S13" s="91"/>
      <c r="T13" s="64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9"/>
      <c r="B14" s="30"/>
      <c r="C14" s="21"/>
      <c r="D14" s="22"/>
      <c r="E14" s="21"/>
      <c r="F14" s="23"/>
      <c r="G14" s="29"/>
      <c r="H14" s="25"/>
      <c r="I14" s="24"/>
      <c r="J14" s="29"/>
      <c r="K14" s="64"/>
      <c r="L14" s="24"/>
      <c r="M14" s="60"/>
      <c r="N14" s="66">
        <v>-10425</v>
      </c>
      <c r="O14" s="8" t="s">
        <v>73</v>
      </c>
      <c r="P14" s="69"/>
      <c r="Q14" s="8"/>
      <c r="R14" s="8"/>
      <c r="S14" s="91"/>
      <c r="T14" s="9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5" customHeight="1" spans="1:16384">
      <c r="A15" s="19">
        <v>4</v>
      </c>
      <c r="B15" s="31">
        <v>44082</v>
      </c>
      <c r="C15" s="21">
        <v>360000</v>
      </c>
      <c r="D15" s="32"/>
      <c r="E15" s="21" t="s">
        <v>52</v>
      </c>
      <c r="F15" s="23">
        <v>175257190682</v>
      </c>
      <c r="G15" s="29"/>
      <c r="H15" s="25">
        <v>0.02</v>
      </c>
      <c r="I15" s="24">
        <f>C15*H15</f>
        <v>7200</v>
      </c>
      <c r="J15" s="29"/>
      <c r="K15" s="64">
        <v>3600</v>
      </c>
      <c r="L15" s="24">
        <v>100</v>
      </c>
      <c r="M15" s="60" t="s">
        <v>70</v>
      </c>
      <c r="N15" s="66"/>
      <c r="O15" s="8"/>
      <c r="P15" s="67" t="s">
        <v>72</v>
      </c>
      <c r="Q15" s="8">
        <v>1363605</v>
      </c>
      <c r="R15" s="8">
        <v>1363605</v>
      </c>
      <c r="S15" s="91">
        <f>C15-I15-K15-L15-L16</f>
        <v>348600</v>
      </c>
      <c r="T15" s="94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/>
      <c r="B16" s="33"/>
      <c r="C16" s="21"/>
      <c r="D16" s="34"/>
      <c r="E16" s="35"/>
      <c r="F16" s="36"/>
      <c r="G16" s="28"/>
      <c r="H16" s="37"/>
      <c r="I16" s="24"/>
      <c r="J16" s="24"/>
      <c r="K16" s="24"/>
      <c r="L16" s="24">
        <v>500</v>
      </c>
      <c r="M16" s="60" t="s">
        <v>75</v>
      </c>
      <c r="N16" s="24"/>
      <c r="O16" s="60"/>
      <c r="P16" s="69"/>
      <c r="Q16" s="8"/>
      <c r="R16" s="8"/>
      <c r="S16" s="95"/>
      <c r="T16" s="9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42" customHeight="1" spans="1:16384">
      <c r="A17" s="19">
        <v>5</v>
      </c>
      <c r="B17" s="33">
        <v>44088</v>
      </c>
      <c r="C17" s="21"/>
      <c r="D17" s="34">
        <v>6238</v>
      </c>
      <c r="E17" s="35" t="s">
        <v>78</v>
      </c>
      <c r="F17" s="36" t="s">
        <v>79</v>
      </c>
      <c r="G17" s="38"/>
      <c r="H17" s="37"/>
      <c r="I17" s="24"/>
      <c r="J17" s="24"/>
      <c r="K17" s="24"/>
      <c r="L17" s="24"/>
      <c r="M17" s="60"/>
      <c r="N17" s="24"/>
      <c r="O17" s="60"/>
      <c r="P17" s="70" t="s">
        <v>72</v>
      </c>
      <c r="Q17" s="8">
        <v>1363605</v>
      </c>
      <c r="R17" s="8">
        <v>1363605</v>
      </c>
      <c r="S17" s="95">
        <v>6238</v>
      </c>
      <c r="T17" s="94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2" customHeight="1" spans="1:16384">
      <c r="A18" s="40">
        <v>6</v>
      </c>
      <c r="B18" s="41">
        <v>44235</v>
      </c>
      <c r="C18" s="42">
        <v>848070</v>
      </c>
      <c r="D18" s="43"/>
      <c r="E18" s="42" t="s">
        <v>52</v>
      </c>
      <c r="F18" s="102">
        <v>175257190682</v>
      </c>
      <c r="G18" s="46"/>
      <c r="H18" s="103">
        <v>0.02</v>
      </c>
      <c r="I18" s="71">
        <f>C18*0.02</f>
        <v>16961.4</v>
      </c>
      <c r="J18" s="71"/>
      <c r="K18" s="71">
        <v>17470.24</v>
      </c>
      <c r="L18" s="71">
        <v>500</v>
      </c>
      <c r="M18" s="72" t="s">
        <v>75</v>
      </c>
      <c r="N18" s="71"/>
      <c r="O18" s="72"/>
      <c r="P18" s="73" t="s">
        <v>81</v>
      </c>
      <c r="Q18" s="96">
        <v>549000</v>
      </c>
      <c r="R18" s="96">
        <v>540000</v>
      </c>
      <c r="S18" s="97">
        <v>300000</v>
      </c>
      <c r="T18" s="9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7" customHeight="1" spans="1:16384">
      <c r="A19" s="40"/>
      <c r="B19" s="41"/>
      <c r="C19" s="42"/>
      <c r="D19" s="43"/>
      <c r="E19" s="44"/>
      <c r="F19" s="45"/>
      <c r="G19" s="46"/>
      <c r="H19" s="47"/>
      <c r="I19" s="71"/>
      <c r="J19" s="71"/>
      <c r="K19" s="71"/>
      <c r="L19" s="71">
        <v>100</v>
      </c>
      <c r="M19" s="72" t="s">
        <v>70</v>
      </c>
      <c r="N19" s="71"/>
      <c r="O19" s="72"/>
      <c r="P19" s="73" t="s">
        <v>82</v>
      </c>
      <c r="Q19" s="96">
        <v>840000</v>
      </c>
      <c r="R19" s="96">
        <v>840000</v>
      </c>
      <c r="S19" s="97">
        <v>513038.36</v>
      </c>
      <c r="T19" s="94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2" customHeight="1" spans="1:16384">
      <c r="A20" s="40"/>
      <c r="B20" s="41"/>
      <c r="C20" s="42"/>
      <c r="D20" s="43"/>
      <c r="E20" s="44"/>
      <c r="F20" s="45"/>
      <c r="G20" s="46"/>
      <c r="H20" s="47"/>
      <c r="I20" s="71"/>
      <c r="J20" s="71"/>
      <c r="K20" s="71"/>
      <c r="L20" s="71"/>
      <c r="M20" s="72" t="s">
        <v>83</v>
      </c>
      <c r="N20" s="71"/>
      <c r="O20" s="72"/>
      <c r="P20" s="73"/>
      <c r="Q20" s="96"/>
      <c r="R20" s="96"/>
      <c r="S20" s="97"/>
      <c r="T20" s="94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2" customHeight="1" spans="1:16384">
      <c r="A21" s="40"/>
      <c r="B21" s="41"/>
      <c r="C21" s="42"/>
      <c r="D21" s="43"/>
      <c r="E21" s="44"/>
      <c r="F21" s="45"/>
      <c r="G21" s="46"/>
      <c r="H21" s="47"/>
      <c r="I21" s="71"/>
      <c r="J21" s="71"/>
      <c r="K21" s="71"/>
      <c r="L21" s="71"/>
      <c r="M21" s="72"/>
      <c r="N21" s="71"/>
      <c r="O21" s="72"/>
      <c r="P21" s="73"/>
      <c r="Q21" s="96"/>
      <c r="R21" s="96"/>
      <c r="S21" s="97"/>
      <c r="T21" s="9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30" customHeight="1" spans="1:16384">
      <c r="A22" s="5" t="s">
        <v>58</v>
      </c>
      <c r="B22" s="5"/>
      <c r="C22" s="48">
        <f>SUM(C8:C21)</f>
        <v>3105070</v>
      </c>
      <c r="D22" s="49">
        <f>SUM(D8:D21)</f>
        <v>6238</v>
      </c>
      <c r="E22" s="50"/>
      <c r="F22" s="50"/>
      <c r="G22" s="50"/>
      <c r="H22" s="48" t="s">
        <v>59</v>
      </c>
      <c r="I22" s="66">
        <f>SUM(I8:I21)</f>
        <v>62101.4</v>
      </c>
      <c r="J22" s="50"/>
      <c r="K22" s="66">
        <f>SUM(K8:K21)</f>
        <v>39763.24</v>
      </c>
      <c r="L22" s="66">
        <f>SUM(L8:L21)</f>
        <v>5400</v>
      </c>
      <c r="M22" s="48" t="s">
        <v>59</v>
      </c>
      <c r="N22" s="66">
        <f>SUM(N8:N17)</f>
        <v>0</v>
      </c>
      <c r="O22" s="48" t="s">
        <v>59</v>
      </c>
      <c r="P22" s="48" t="s">
        <v>59</v>
      </c>
      <c r="Q22" s="48"/>
      <c r="R22" s="48"/>
      <c r="S22" s="66">
        <f>SUM(S8:S21)</f>
        <v>3004043.36</v>
      </c>
      <c r="T22" s="98">
        <f>D22+C22-S22-I22-K22-L22-N22</f>
        <v>1.30967237055302e-10</v>
      </c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30" customHeight="1" spans="1:16384">
      <c r="A23" s="51" t="s">
        <v>60</v>
      </c>
      <c r="B23" s="51"/>
      <c r="C23" s="51" t="s">
        <v>61</v>
      </c>
      <c r="D23" s="51"/>
      <c r="E23" s="51"/>
      <c r="F23" s="52">
        <f>N23-F24</f>
        <v>813038.36</v>
      </c>
      <c r="G23" s="53"/>
      <c r="H23" s="54" t="s">
        <v>62</v>
      </c>
      <c r="I23" s="74"/>
      <c r="J23" s="74"/>
      <c r="K23" s="74"/>
      <c r="L23" s="75"/>
      <c r="M23" s="51" t="s">
        <v>63</v>
      </c>
      <c r="N23" s="76">
        <f>S19+S18</f>
        <v>813038.36</v>
      </c>
      <c r="O23" s="77"/>
      <c r="P23" s="77"/>
      <c r="Q23" s="77"/>
      <c r="R23" s="77"/>
      <c r="S23" s="77"/>
      <c r="T23" s="99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30" customHeight="1" spans="1:16384">
      <c r="A24" s="51"/>
      <c r="B24" s="51"/>
      <c r="C24" s="51" t="s">
        <v>64</v>
      </c>
      <c r="D24" s="51"/>
      <c r="E24" s="51"/>
      <c r="F24" s="52">
        <v>0</v>
      </c>
      <c r="G24" s="53"/>
      <c r="H24" s="55"/>
      <c r="I24" s="78"/>
      <c r="J24" s="78"/>
      <c r="K24" s="78"/>
      <c r="L24" s="79"/>
      <c r="M24" s="51" t="s">
        <v>65</v>
      </c>
      <c r="N24" s="104" t="s">
        <v>80</v>
      </c>
      <c r="O24" s="105"/>
      <c r="P24" s="105"/>
      <c r="Q24" s="105"/>
      <c r="R24" s="105"/>
      <c r="S24" s="105"/>
      <c r="T24" s="106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56"/>
      <c r="E30" s="3"/>
      <c r="F30" s="3"/>
      <c r="G30" s="3"/>
      <c r="I30" s="3"/>
      <c r="J30" s="3"/>
      <c r="L30" s="3"/>
      <c r="S30" s="3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2:B22"/>
    <mergeCell ref="C23:E23"/>
    <mergeCell ref="F23:G23"/>
    <mergeCell ref="N23:T23"/>
    <mergeCell ref="C24:E24"/>
    <mergeCell ref="F24:G24"/>
    <mergeCell ref="N24:T24"/>
    <mergeCell ref="A5:A7"/>
    <mergeCell ref="S5:S7"/>
    <mergeCell ref="T5:T7"/>
    <mergeCell ref="A23:B24"/>
    <mergeCell ref="H23:L24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"/>
  <sheetViews>
    <sheetView topLeftCell="A18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57"/>
      <c r="J2" s="6" t="s">
        <v>4</v>
      </c>
      <c r="K2" s="6"/>
      <c r="L2" s="6"/>
      <c r="M2" s="6"/>
      <c r="N2" s="58" t="s">
        <v>5</v>
      </c>
      <c r="O2" s="58"/>
      <c r="P2" s="59">
        <v>11208</v>
      </c>
      <c r="Q2" s="63" t="s">
        <v>6</v>
      </c>
      <c r="R2" s="63"/>
      <c r="S2" s="82" t="s">
        <v>7</v>
      </c>
      <c r="T2" s="8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4645350</v>
      </c>
      <c r="D3" s="8"/>
      <c r="E3" s="8"/>
      <c r="F3" s="8" t="s">
        <v>9</v>
      </c>
      <c r="G3" s="9">
        <v>43574</v>
      </c>
      <c r="H3" s="5" t="s">
        <v>10</v>
      </c>
      <c r="I3" s="5"/>
      <c r="J3" s="19" t="s">
        <v>69</v>
      </c>
      <c r="K3" s="19"/>
      <c r="L3" s="19"/>
      <c r="M3" s="19"/>
      <c r="N3" s="5" t="s">
        <v>12</v>
      </c>
      <c r="O3" s="5"/>
      <c r="P3" s="19" t="s">
        <v>13</v>
      </c>
      <c r="Q3" s="83" t="s">
        <v>14</v>
      </c>
      <c r="R3" s="84"/>
      <c r="S3" s="85" t="s">
        <v>15</v>
      </c>
      <c r="T3" s="85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1"/>
      <c r="D4" s="101"/>
      <c r="E4" s="101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60" t="s">
        <v>21</v>
      </c>
      <c r="Q4" s="8" t="s">
        <v>22</v>
      </c>
      <c r="R4" s="60" t="s">
        <v>23</v>
      </c>
      <c r="S4" s="86" t="s">
        <v>24</v>
      </c>
      <c r="T4" s="87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1" t="s">
        <v>31</v>
      </c>
      <c r="Q5" s="88"/>
      <c r="R5" s="88"/>
      <c r="S5" s="86" t="s">
        <v>32</v>
      </c>
      <c r="T5" s="89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62" t="s">
        <v>39</v>
      </c>
      <c r="Q6" s="90"/>
      <c r="R6" s="90"/>
      <c r="S6" s="86"/>
      <c r="T6" s="89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63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86"/>
      <c r="T7" s="89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19">
        <v>1</v>
      </c>
      <c r="B8" s="20">
        <v>43733</v>
      </c>
      <c r="C8" s="21">
        <v>633000</v>
      </c>
      <c r="D8" s="22"/>
      <c r="E8" s="21" t="s">
        <v>52</v>
      </c>
      <c r="F8" s="23">
        <v>175202745165</v>
      </c>
      <c r="G8" s="24"/>
      <c r="H8" s="25">
        <v>0.02</v>
      </c>
      <c r="I8" s="24">
        <f>C8*H8</f>
        <v>12660</v>
      </c>
      <c r="J8" s="29"/>
      <c r="K8" s="64">
        <v>6146</v>
      </c>
      <c r="L8" s="24">
        <v>4000</v>
      </c>
      <c r="M8" s="65" t="s">
        <v>53</v>
      </c>
      <c r="N8" s="66">
        <v>17015</v>
      </c>
      <c r="O8" s="8" t="s">
        <v>54</v>
      </c>
      <c r="P8" s="67" t="s">
        <v>55</v>
      </c>
      <c r="Q8" s="8">
        <v>549000</v>
      </c>
      <c r="R8" s="8">
        <v>240000</v>
      </c>
      <c r="S8" s="91">
        <v>240000</v>
      </c>
      <c r="T8" s="92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19"/>
      <c r="B9" s="26"/>
      <c r="C9" s="27"/>
      <c r="D9" s="22"/>
      <c r="E9" s="21"/>
      <c r="F9" s="23"/>
      <c r="G9" s="28"/>
      <c r="H9" s="25"/>
      <c r="I9" s="24"/>
      <c r="J9" s="29"/>
      <c r="K9" s="64"/>
      <c r="L9" s="24"/>
      <c r="M9" s="68"/>
      <c r="N9" s="66">
        <v>65479</v>
      </c>
      <c r="O9" s="8" t="s">
        <v>56</v>
      </c>
      <c r="P9" s="67" t="s">
        <v>57</v>
      </c>
      <c r="Q9" s="8">
        <v>840000</v>
      </c>
      <c r="R9" s="8">
        <v>287700</v>
      </c>
      <c r="S9" s="91">
        <v>287700</v>
      </c>
      <c r="T9" s="64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6" customHeight="1" spans="1:16384">
      <c r="A10" s="19">
        <v>2</v>
      </c>
      <c r="B10" s="26">
        <v>43759</v>
      </c>
      <c r="C10" s="21">
        <v>320000</v>
      </c>
      <c r="D10" s="22"/>
      <c r="E10" s="21" t="s">
        <v>52</v>
      </c>
      <c r="F10" s="23">
        <v>175202745165</v>
      </c>
      <c r="G10" s="28"/>
      <c r="H10" s="25">
        <v>0.02</v>
      </c>
      <c r="I10" s="24">
        <f>H10*C10</f>
        <v>6400</v>
      </c>
      <c r="J10" s="29"/>
      <c r="K10" s="64">
        <v>3107</v>
      </c>
      <c r="L10" s="24"/>
      <c r="M10" s="60"/>
      <c r="N10" s="66">
        <v>10425</v>
      </c>
      <c r="O10" s="60" t="s">
        <v>56</v>
      </c>
      <c r="P10" s="67" t="s">
        <v>77</v>
      </c>
      <c r="Q10" s="8">
        <v>1777500</v>
      </c>
      <c r="R10" s="8">
        <v>299700</v>
      </c>
      <c r="S10" s="91">
        <v>299700</v>
      </c>
      <c r="T10" s="64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/>
      <c r="B11" s="26"/>
      <c r="C11" s="21"/>
      <c r="D11" s="22"/>
      <c r="E11" s="21"/>
      <c r="F11" s="21"/>
      <c r="G11" s="29"/>
      <c r="H11" s="25"/>
      <c r="I11" s="24"/>
      <c r="J11" s="29"/>
      <c r="K11" s="64"/>
      <c r="L11" s="24"/>
      <c r="M11" s="60"/>
      <c r="N11" s="66">
        <v>368</v>
      </c>
      <c r="O11" s="65" t="s">
        <v>54</v>
      </c>
      <c r="P11" s="67"/>
      <c r="Q11" s="8"/>
      <c r="R11" s="8"/>
      <c r="S11" s="93"/>
      <c r="T11" s="64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7" customHeight="1" spans="1:16384">
      <c r="A12" s="19">
        <v>3</v>
      </c>
      <c r="B12" s="26">
        <v>43822</v>
      </c>
      <c r="C12" s="21">
        <v>84000</v>
      </c>
      <c r="D12" s="22"/>
      <c r="E12" s="21" t="s">
        <v>52</v>
      </c>
      <c r="F12" s="23">
        <v>175202745165</v>
      </c>
      <c r="G12" s="29"/>
      <c r="H12" s="25">
        <v>0.02</v>
      </c>
      <c r="I12" s="24">
        <f>944000*0.02</f>
        <v>18880</v>
      </c>
      <c r="J12" s="29"/>
      <c r="K12" s="64">
        <v>9440</v>
      </c>
      <c r="L12" s="24">
        <v>200</v>
      </c>
      <c r="M12" s="60" t="s">
        <v>70</v>
      </c>
      <c r="N12" s="66">
        <v>-17383</v>
      </c>
      <c r="O12" s="8" t="s">
        <v>71</v>
      </c>
      <c r="P12" s="67" t="s">
        <v>72</v>
      </c>
      <c r="Q12" s="8">
        <v>1363605</v>
      </c>
      <c r="R12" s="8">
        <v>1363605</v>
      </c>
      <c r="S12" s="91">
        <v>1008767</v>
      </c>
      <c r="T12" s="64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/>
      <c r="B13" s="26">
        <v>43849</v>
      </c>
      <c r="C13" s="21">
        <v>860000</v>
      </c>
      <c r="D13" s="22"/>
      <c r="E13" s="21" t="s">
        <v>52</v>
      </c>
      <c r="F13" s="23">
        <v>175202745165</v>
      </c>
      <c r="G13" s="29"/>
      <c r="H13" s="25"/>
      <c r="I13" s="24"/>
      <c r="J13" s="29"/>
      <c r="K13" s="64"/>
      <c r="L13" s="24"/>
      <c r="M13" s="60"/>
      <c r="N13" s="66">
        <v>-65479</v>
      </c>
      <c r="O13" s="8" t="s">
        <v>73</v>
      </c>
      <c r="P13" s="67"/>
      <c r="Q13" s="8"/>
      <c r="R13" s="8"/>
      <c r="S13" s="91"/>
      <c r="T13" s="64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9"/>
      <c r="B14" s="30"/>
      <c r="C14" s="21"/>
      <c r="D14" s="22"/>
      <c r="E14" s="21"/>
      <c r="F14" s="23"/>
      <c r="G14" s="29"/>
      <c r="H14" s="25"/>
      <c r="I14" s="24"/>
      <c r="J14" s="29"/>
      <c r="K14" s="64"/>
      <c r="L14" s="24"/>
      <c r="M14" s="60"/>
      <c r="N14" s="66">
        <v>-10425</v>
      </c>
      <c r="O14" s="8" t="s">
        <v>73</v>
      </c>
      <c r="P14" s="69"/>
      <c r="Q14" s="8"/>
      <c r="R14" s="8"/>
      <c r="S14" s="91"/>
      <c r="T14" s="9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5" customHeight="1" spans="1:16384">
      <c r="A15" s="19">
        <v>4</v>
      </c>
      <c r="B15" s="31">
        <v>44082</v>
      </c>
      <c r="C15" s="21">
        <v>360000</v>
      </c>
      <c r="D15" s="32"/>
      <c r="E15" s="21" t="s">
        <v>52</v>
      </c>
      <c r="F15" s="23">
        <v>175257190682</v>
      </c>
      <c r="G15" s="29"/>
      <c r="H15" s="25">
        <v>0.02</v>
      </c>
      <c r="I15" s="24">
        <f>C15*H15</f>
        <v>7200</v>
      </c>
      <c r="J15" s="29"/>
      <c r="K15" s="64">
        <v>3600</v>
      </c>
      <c r="L15" s="24">
        <v>100</v>
      </c>
      <c r="M15" s="60" t="s">
        <v>70</v>
      </c>
      <c r="N15" s="66"/>
      <c r="O15" s="8"/>
      <c r="P15" s="67" t="s">
        <v>72</v>
      </c>
      <c r="Q15" s="8">
        <v>1363605</v>
      </c>
      <c r="R15" s="8">
        <v>1363605</v>
      </c>
      <c r="S15" s="91">
        <f>C15-I15-K15-L15-L16</f>
        <v>348600</v>
      </c>
      <c r="T15" s="94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/>
      <c r="B16" s="33"/>
      <c r="C16" s="21"/>
      <c r="D16" s="34"/>
      <c r="E16" s="35"/>
      <c r="F16" s="36"/>
      <c r="G16" s="28"/>
      <c r="H16" s="37"/>
      <c r="I16" s="24"/>
      <c r="J16" s="24"/>
      <c r="K16" s="24"/>
      <c r="L16" s="24">
        <v>500</v>
      </c>
      <c r="M16" s="60" t="s">
        <v>75</v>
      </c>
      <c r="N16" s="24"/>
      <c r="O16" s="60"/>
      <c r="P16" s="69"/>
      <c r="Q16" s="8"/>
      <c r="R16" s="8"/>
      <c r="S16" s="95"/>
      <c r="T16" s="9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42" customHeight="1" spans="1:16384">
      <c r="A17" s="19">
        <v>5</v>
      </c>
      <c r="B17" s="33">
        <v>44088</v>
      </c>
      <c r="C17" s="21"/>
      <c r="D17" s="34">
        <v>6238</v>
      </c>
      <c r="E17" s="35" t="s">
        <v>78</v>
      </c>
      <c r="F17" s="36" t="s">
        <v>79</v>
      </c>
      <c r="G17" s="38"/>
      <c r="H17" s="37"/>
      <c r="I17" s="24"/>
      <c r="J17" s="24"/>
      <c r="K17" s="24"/>
      <c r="L17" s="24"/>
      <c r="M17" s="60"/>
      <c r="N17" s="24"/>
      <c r="O17" s="60"/>
      <c r="P17" s="70" t="s">
        <v>72</v>
      </c>
      <c r="Q17" s="8">
        <v>1363605</v>
      </c>
      <c r="R17" s="8">
        <v>1363605</v>
      </c>
      <c r="S17" s="95">
        <v>6238</v>
      </c>
      <c r="T17" s="94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2" customHeight="1" spans="1:16384">
      <c r="A18" s="19">
        <v>6</v>
      </c>
      <c r="B18" s="33">
        <v>44235</v>
      </c>
      <c r="C18" s="21">
        <v>848070</v>
      </c>
      <c r="D18" s="34"/>
      <c r="E18" s="21" t="s">
        <v>52</v>
      </c>
      <c r="F18" s="23">
        <v>175257190682</v>
      </c>
      <c r="G18" s="38"/>
      <c r="H18" s="39">
        <v>0.02</v>
      </c>
      <c r="I18" s="24">
        <f>C18*0.02</f>
        <v>16961.4</v>
      </c>
      <c r="J18" s="24"/>
      <c r="K18" s="24">
        <v>17470.24</v>
      </c>
      <c r="L18" s="24">
        <v>500</v>
      </c>
      <c r="M18" s="60" t="s">
        <v>75</v>
      </c>
      <c r="N18" s="24"/>
      <c r="O18" s="60"/>
      <c r="P18" s="70" t="s">
        <v>81</v>
      </c>
      <c r="Q18" s="8">
        <v>549000</v>
      </c>
      <c r="R18" s="8">
        <v>540000</v>
      </c>
      <c r="S18" s="95">
        <v>300000</v>
      </c>
      <c r="T18" s="9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7" customHeight="1" spans="1:16384">
      <c r="A19" s="19"/>
      <c r="B19" s="33"/>
      <c r="C19" s="21"/>
      <c r="D19" s="34"/>
      <c r="E19" s="35"/>
      <c r="F19" s="36"/>
      <c r="G19" s="38"/>
      <c r="H19" s="37"/>
      <c r="I19" s="24"/>
      <c r="J19" s="24"/>
      <c r="K19" s="24"/>
      <c r="L19" s="24">
        <v>100</v>
      </c>
      <c r="M19" s="60" t="s">
        <v>70</v>
      </c>
      <c r="N19" s="24"/>
      <c r="O19" s="60"/>
      <c r="P19" s="70" t="s">
        <v>82</v>
      </c>
      <c r="Q19" s="8">
        <v>840000</v>
      </c>
      <c r="R19" s="8">
        <v>840000</v>
      </c>
      <c r="S19" s="95">
        <v>513038.36</v>
      </c>
      <c r="T19" s="94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2" customHeight="1" spans="1:16384">
      <c r="A20" s="19"/>
      <c r="B20" s="33"/>
      <c r="C20" s="21"/>
      <c r="D20" s="34"/>
      <c r="E20" s="35"/>
      <c r="F20" s="36"/>
      <c r="G20" s="38"/>
      <c r="H20" s="37"/>
      <c r="I20" s="24"/>
      <c r="J20" s="24"/>
      <c r="K20" s="24"/>
      <c r="L20" s="24"/>
      <c r="M20" s="60" t="s">
        <v>83</v>
      </c>
      <c r="N20" s="24"/>
      <c r="O20" s="60"/>
      <c r="P20" s="70"/>
      <c r="Q20" s="8"/>
      <c r="R20" s="8"/>
      <c r="S20" s="95"/>
      <c r="T20" s="94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2" customHeight="1" spans="1:16384">
      <c r="A21" s="40">
        <v>7</v>
      </c>
      <c r="B21" s="41">
        <v>44266</v>
      </c>
      <c r="C21" s="42">
        <v>848070</v>
      </c>
      <c r="D21" s="43"/>
      <c r="E21" s="42" t="s">
        <v>52</v>
      </c>
      <c r="F21" s="102">
        <v>175257190682</v>
      </c>
      <c r="G21" s="46"/>
      <c r="H21" s="103">
        <v>0.02</v>
      </c>
      <c r="I21" s="71">
        <v>30805.6</v>
      </c>
      <c r="J21" s="71"/>
      <c r="K21" s="71">
        <v>0</v>
      </c>
      <c r="L21" s="71">
        <v>750</v>
      </c>
      <c r="M21" s="72" t="s">
        <v>70</v>
      </c>
      <c r="N21" s="71"/>
      <c r="O21" s="72"/>
      <c r="P21" s="73" t="s">
        <v>84</v>
      </c>
      <c r="Q21" s="96">
        <v>600000</v>
      </c>
      <c r="R21" s="96">
        <v>300000</v>
      </c>
      <c r="S21" s="97">
        <v>300000</v>
      </c>
      <c r="T21" s="9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2" customHeight="1" spans="1:16384">
      <c r="A22" s="40"/>
      <c r="B22" s="41"/>
      <c r="C22" s="42"/>
      <c r="D22" s="43">
        <v>-6238</v>
      </c>
      <c r="E22" s="44" t="s">
        <v>85</v>
      </c>
      <c r="F22" s="45" t="s">
        <v>86</v>
      </c>
      <c r="G22" s="46"/>
      <c r="H22" s="47"/>
      <c r="I22" s="71"/>
      <c r="J22" s="71"/>
      <c r="K22" s="71"/>
      <c r="L22" s="71"/>
      <c r="M22" s="72"/>
      <c r="N22" s="71"/>
      <c r="O22" s="72"/>
      <c r="P22" s="73" t="s">
        <v>82</v>
      </c>
      <c r="Q22" s="96">
        <v>840000</v>
      </c>
      <c r="R22" s="96">
        <v>840000</v>
      </c>
      <c r="S22" s="97">
        <v>39261.64</v>
      </c>
      <c r="T22" s="9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2" customHeight="1" spans="1:16384">
      <c r="A23" s="40"/>
      <c r="B23" s="41"/>
      <c r="C23" s="42"/>
      <c r="D23" s="43"/>
      <c r="E23" s="44"/>
      <c r="F23" s="45"/>
      <c r="G23" s="46"/>
      <c r="H23" s="47"/>
      <c r="I23" s="71"/>
      <c r="J23" s="71"/>
      <c r="K23" s="71"/>
      <c r="L23" s="71"/>
      <c r="M23" s="72"/>
      <c r="N23" s="71"/>
      <c r="O23" s="72"/>
      <c r="P23" s="73" t="s">
        <v>87</v>
      </c>
      <c r="Q23" s="96">
        <v>100000</v>
      </c>
      <c r="R23" s="96">
        <v>100000</v>
      </c>
      <c r="S23" s="97">
        <v>100000</v>
      </c>
      <c r="T23" s="9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2" customHeight="1" spans="1:16384">
      <c r="A24" s="40"/>
      <c r="B24" s="41"/>
      <c r="C24" s="42"/>
      <c r="D24" s="43"/>
      <c r="E24" s="44"/>
      <c r="F24" s="45"/>
      <c r="G24" s="46"/>
      <c r="H24" s="47"/>
      <c r="I24" s="71"/>
      <c r="J24" s="71"/>
      <c r="K24" s="71"/>
      <c r="L24" s="71"/>
      <c r="M24" s="72"/>
      <c r="N24" s="71"/>
      <c r="O24" s="72"/>
      <c r="P24" s="73" t="s">
        <v>88</v>
      </c>
      <c r="Q24" s="96">
        <v>100000</v>
      </c>
      <c r="R24" s="96">
        <v>100000</v>
      </c>
      <c r="S24" s="97">
        <v>100000</v>
      </c>
      <c r="T24" s="9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2" customHeight="1" spans="1:16384">
      <c r="A25" s="40"/>
      <c r="B25" s="41"/>
      <c r="C25" s="42"/>
      <c r="D25" s="43"/>
      <c r="E25" s="44"/>
      <c r="F25" s="45"/>
      <c r="G25" s="46"/>
      <c r="H25" s="47"/>
      <c r="I25" s="71"/>
      <c r="J25" s="71"/>
      <c r="K25" s="71"/>
      <c r="L25" s="71"/>
      <c r="M25" s="72"/>
      <c r="N25" s="71"/>
      <c r="O25" s="72"/>
      <c r="P25" s="73" t="s">
        <v>89</v>
      </c>
      <c r="Q25" s="96">
        <v>100000</v>
      </c>
      <c r="R25" s="96">
        <v>100000</v>
      </c>
      <c r="S25" s="97">
        <v>100000</v>
      </c>
      <c r="T25" s="9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42" customHeight="1" spans="1:16384">
      <c r="A26" s="40"/>
      <c r="B26" s="41"/>
      <c r="C26" s="42"/>
      <c r="D26" s="43"/>
      <c r="E26" s="44"/>
      <c r="F26" s="45"/>
      <c r="G26" s="46"/>
      <c r="H26" s="47"/>
      <c r="I26" s="71"/>
      <c r="J26" s="71"/>
      <c r="K26" s="71"/>
      <c r="L26" s="71"/>
      <c r="M26" s="72"/>
      <c r="N26" s="71"/>
      <c r="O26" s="72"/>
      <c r="P26" s="73" t="s">
        <v>90</v>
      </c>
      <c r="Q26" s="96">
        <v>100000</v>
      </c>
      <c r="R26" s="96">
        <v>100000</v>
      </c>
      <c r="S26" s="97">
        <v>100000</v>
      </c>
      <c r="T26" s="9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2" customHeight="1" spans="1:16384">
      <c r="A27" s="40"/>
      <c r="B27" s="41"/>
      <c r="C27" s="42"/>
      <c r="D27" s="43"/>
      <c r="E27" s="44"/>
      <c r="F27" s="45"/>
      <c r="G27" s="46"/>
      <c r="H27" s="47"/>
      <c r="I27" s="71"/>
      <c r="J27" s="71"/>
      <c r="K27" s="71"/>
      <c r="L27" s="71"/>
      <c r="M27" s="72"/>
      <c r="N27" s="71"/>
      <c r="O27" s="72"/>
      <c r="P27" s="73" t="s">
        <v>91</v>
      </c>
      <c r="Q27" s="96"/>
      <c r="R27" s="96"/>
      <c r="S27" s="97">
        <v>71014.76</v>
      </c>
      <c r="T27" s="9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30" customHeight="1" spans="1:16384">
      <c r="A28" s="5" t="s">
        <v>58</v>
      </c>
      <c r="B28" s="5"/>
      <c r="C28" s="48">
        <f>SUM(C8:C27)</f>
        <v>3953140</v>
      </c>
      <c r="D28" s="49">
        <f>SUM(D8:D27)</f>
        <v>0</v>
      </c>
      <c r="E28" s="50"/>
      <c r="F28" s="50"/>
      <c r="G28" s="50"/>
      <c r="H28" s="48" t="s">
        <v>59</v>
      </c>
      <c r="I28" s="66">
        <f>SUM(I8:I27)</f>
        <v>92907</v>
      </c>
      <c r="J28" s="50"/>
      <c r="K28" s="66">
        <f>SUM(K8:K27)</f>
        <v>39763.24</v>
      </c>
      <c r="L28" s="66">
        <f>SUM(L8:L27)</f>
        <v>6150</v>
      </c>
      <c r="M28" s="48" t="s">
        <v>59</v>
      </c>
      <c r="N28" s="66">
        <f>SUM(N8:N17)</f>
        <v>0</v>
      </c>
      <c r="O28" s="48" t="s">
        <v>59</v>
      </c>
      <c r="P28" s="48" t="s">
        <v>59</v>
      </c>
      <c r="Q28" s="48"/>
      <c r="R28" s="48"/>
      <c r="S28" s="66">
        <f>SUM(S8:S27)</f>
        <v>3814319.76</v>
      </c>
      <c r="T28" s="98">
        <f>D28+C28-S28-I28-K28-L28-N28</f>
        <v>2.18278728425503e-10</v>
      </c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30" customHeight="1" spans="1:16384">
      <c r="A29" s="51" t="s">
        <v>60</v>
      </c>
      <c r="B29" s="51"/>
      <c r="C29" s="51" t="s">
        <v>61</v>
      </c>
      <c r="D29" s="51"/>
      <c r="E29" s="51"/>
      <c r="F29" s="52">
        <f>N29-F30</f>
        <v>816514.4</v>
      </c>
      <c r="G29" s="53"/>
      <c r="H29" s="54" t="s">
        <v>62</v>
      </c>
      <c r="I29" s="74"/>
      <c r="J29" s="74"/>
      <c r="K29" s="74"/>
      <c r="L29" s="75"/>
      <c r="M29" s="51" t="s">
        <v>63</v>
      </c>
      <c r="N29" s="76">
        <f>S21+S22+S23+S24+S25+S26+S27-D22</f>
        <v>816514.4</v>
      </c>
      <c r="O29" s="77"/>
      <c r="P29" s="77"/>
      <c r="Q29" s="77"/>
      <c r="R29" s="77"/>
      <c r="S29" s="77"/>
      <c r="T29" s="9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30" customHeight="1" spans="1:16384">
      <c r="A30" s="51"/>
      <c r="B30" s="51"/>
      <c r="C30" s="51" t="s">
        <v>64</v>
      </c>
      <c r="D30" s="51"/>
      <c r="E30" s="51"/>
      <c r="F30" s="52">
        <v>0</v>
      </c>
      <c r="G30" s="53"/>
      <c r="H30" s="55"/>
      <c r="I30" s="78"/>
      <c r="J30" s="78"/>
      <c r="K30" s="78"/>
      <c r="L30" s="79"/>
      <c r="M30" s="51" t="s">
        <v>65</v>
      </c>
      <c r="N30" s="80">
        <f>N29</f>
        <v>816514.4</v>
      </c>
      <c r="O30" s="81"/>
      <c r="P30" s="81"/>
      <c r="Q30" s="81"/>
      <c r="R30" s="81"/>
      <c r="S30" s="81"/>
      <c r="T30" s="10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2"/>
      <c r="E33" s="3"/>
      <c r="F33" s="3"/>
      <c r="G33" s="3"/>
      <c r="I33" s="3"/>
      <c r="J33" s="3"/>
      <c r="L33" s="3"/>
      <c r="S33" s="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2"/>
      <c r="E35" s="3"/>
      <c r="F35" s="3"/>
      <c r="G35" s="3"/>
      <c r="I35" s="3"/>
      <c r="J35" s="3">
        <f>C3*0.02</f>
        <v>92907</v>
      </c>
      <c r="L35" s="3"/>
      <c r="S35" s="3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56"/>
      <c r="E36" s="3"/>
      <c r="F36" s="3"/>
      <c r="G36" s="3"/>
      <c r="I36" s="3"/>
      <c r="J36" s="3"/>
      <c r="L36" s="3"/>
      <c r="S36" s="3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8:B28"/>
    <mergeCell ref="C29:E29"/>
    <mergeCell ref="F29:G29"/>
    <mergeCell ref="N29:T29"/>
    <mergeCell ref="C30:E30"/>
    <mergeCell ref="F30:G30"/>
    <mergeCell ref="N30:T30"/>
    <mergeCell ref="A5:A7"/>
    <mergeCell ref="S5:S7"/>
    <mergeCell ref="T5:T7"/>
    <mergeCell ref="A29:B30"/>
    <mergeCell ref="H29:L30"/>
  </mergeCells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abSelected="1" topLeftCell="A21" workbookViewId="0">
      <selection activeCell="M27" sqref="M27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57"/>
      <c r="J2" s="6" t="s">
        <v>4</v>
      </c>
      <c r="K2" s="6"/>
      <c r="L2" s="6"/>
      <c r="M2" s="6"/>
      <c r="N2" s="58" t="s">
        <v>5</v>
      </c>
      <c r="O2" s="58"/>
      <c r="P2" s="59">
        <v>11208</v>
      </c>
      <c r="Q2" s="63" t="s">
        <v>6</v>
      </c>
      <c r="R2" s="63"/>
      <c r="S2" s="82" t="s">
        <v>7</v>
      </c>
      <c r="T2" s="8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4645350</v>
      </c>
      <c r="D3" s="8"/>
      <c r="E3" s="8"/>
      <c r="F3" s="8" t="s">
        <v>9</v>
      </c>
      <c r="G3" s="9">
        <v>43574</v>
      </c>
      <c r="H3" s="5" t="s">
        <v>10</v>
      </c>
      <c r="I3" s="5"/>
      <c r="J3" s="19" t="s">
        <v>69</v>
      </c>
      <c r="K3" s="19"/>
      <c r="L3" s="19"/>
      <c r="M3" s="19"/>
      <c r="N3" s="5" t="s">
        <v>12</v>
      </c>
      <c r="O3" s="5"/>
      <c r="P3" s="19" t="s">
        <v>13</v>
      </c>
      <c r="Q3" s="83" t="s">
        <v>14</v>
      </c>
      <c r="R3" s="84"/>
      <c r="S3" s="85" t="s">
        <v>15</v>
      </c>
      <c r="T3" s="85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8">
        <v>4620299.13</v>
      </c>
      <c r="D4" s="8"/>
      <c r="E4" s="8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60" t="s">
        <v>21</v>
      </c>
      <c r="Q4" s="8" t="s">
        <v>22</v>
      </c>
      <c r="R4" s="60" t="s">
        <v>23</v>
      </c>
      <c r="S4" s="86" t="s">
        <v>24</v>
      </c>
      <c r="T4" s="87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1" t="s">
        <v>31</v>
      </c>
      <c r="Q5" s="88"/>
      <c r="R5" s="88"/>
      <c r="S5" s="86" t="s">
        <v>32</v>
      </c>
      <c r="T5" s="89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62" t="s">
        <v>39</v>
      </c>
      <c r="Q6" s="90"/>
      <c r="R6" s="90"/>
      <c r="S6" s="86"/>
      <c r="T6" s="89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63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86"/>
      <c r="T7" s="89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19">
        <v>1</v>
      </c>
      <c r="B8" s="20">
        <v>43733</v>
      </c>
      <c r="C8" s="21">
        <v>633000</v>
      </c>
      <c r="D8" s="22"/>
      <c r="E8" s="21" t="s">
        <v>52</v>
      </c>
      <c r="F8" s="23">
        <v>175202745165</v>
      </c>
      <c r="G8" s="24"/>
      <c r="H8" s="25">
        <v>0.02</v>
      </c>
      <c r="I8" s="24">
        <f>C8*H8</f>
        <v>12660</v>
      </c>
      <c r="J8" s="29"/>
      <c r="K8" s="64">
        <v>6146</v>
      </c>
      <c r="L8" s="24">
        <v>4000</v>
      </c>
      <c r="M8" s="65" t="s">
        <v>53</v>
      </c>
      <c r="N8" s="66">
        <v>17015</v>
      </c>
      <c r="O8" s="8" t="s">
        <v>54</v>
      </c>
      <c r="P8" s="67" t="s">
        <v>55</v>
      </c>
      <c r="Q8" s="8">
        <v>549000</v>
      </c>
      <c r="R8" s="8">
        <v>240000</v>
      </c>
      <c r="S8" s="91">
        <v>240000</v>
      </c>
      <c r="T8" s="92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19"/>
      <c r="B9" s="26"/>
      <c r="C9" s="27"/>
      <c r="D9" s="22"/>
      <c r="E9" s="21"/>
      <c r="F9" s="23"/>
      <c r="G9" s="28"/>
      <c r="H9" s="25"/>
      <c r="I9" s="24"/>
      <c r="J9" s="29"/>
      <c r="K9" s="64"/>
      <c r="L9" s="24"/>
      <c r="M9" s="68"/>
      <c r="N9" s="66">
        <v>65479</v>
      </c>
      <c r="O9" s="8" t="s">
        <v>56</v>
      </c>
      <c r="P9" s="67" t="s">
        <v>57</v>
      </c>
      <c r="Q9" s="8">
        <v>840000</v>
      </c>
      <c r="R9" s="8">
        <v>287700</v>
      </c>
      <c r="S9" s="91">
        <v>287700</v>
      </c>
      <c r="T9" s="64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6" customHeight="1" spans="1:16384">
      <c r="A10" s="19">
        <v>2</v>
      </c>
      <c r="B10" s="26">
        <v>43759</v>
      </c>
      <c r="C10" s="21">
        <v>320000</v>
      </c>
      <c r="D10" s="22"/>
      <c r="E10" s="21" t="s">
        <v>52</v>
      </c>
      <c r="F10" s="23">
        <v>175202745165</v>
      </c>
      <c r="G10" s="28"/>
      <c r="H10" s="25">
        <v>0.02</v>
      </c>
      <c r="I10" s="24">
        <f>H10*C10</f>
        <v>6400</v>
      </c>
      <c r="J10" s="29"/>
      <c r="K10" s="64">
        <v>3107</v>
      </c>
      <c r="L10" s="24"/>
      <c r="M10" s="60"/>
      <c r="N10" s="66">
        <v>10425</v>
      </c>
      <c r="O10" s="60" t="s">
        <v>56</v>
      </c>
      <c r="P10" s="67" t="s">
        <v>77</v>
      </c>
      <c r="Q10" s="8">
        <v>1777500</v>
      </c>
      <c r="R10" s="8">
        <v>299700</v>
      </c>
      <c r="S10" s="91">
        <v>299700</v>
      </c>
      <c r="T10" s="64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/>
      <c r="B11" s="26"/>
      <c r="C11" s="21"/>
      <c r="D11" s="22"/>
      <c r="E11" s="21"/>
      <c r="F11" s="21"/>
      <c r="G11" s="29"/>
      <c r="H11" s="25"/>
      <c r="I11" s="24"/>
      <c r="J11" s="29"/>
      <c r="K11" s="64"/>
      <c r="L11" s="24"/>
      <c r="M11" s="60"/>
      <c r="N11" s="66">
        <v>368</v>
      </c>
      <c r="O11" s="65" t="s">
        <v>54</v>
      </c>
      <c r="P11" s="67"/>
      <c r="Q11" s="8"/>
      <c r="R11" s="8"/>
      <c r="S11" s="93"/>
      <c r="T11" s="64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7" customHeight="1" spans="1:16384">
      <c r="A12" s="19">
        <v>3</v>
      </c>
      <c r="B12" s="26">
        <v>43822</v>
      </c>
      <c r="C12" s="21">
        <v>84000</v>
      </c>
      <c r="D12" s="22"/>
      <c r="E12" s="21" t="s">
        <v>52</v>
      </c>
      <c r="F12" s="23">
        <v>175202745165</v>
      </c>
      <c r="G12" s="29"/>
      <c r="H12" s="25">
        <v>0.02</v>
      </c>
      <c r="I12" s="24">
        <f>944000*0.02</f>
        <v>18880</v>
      </c>
      <c r="J12" s="29"/>
      <c r="K12" s="64">
        <v>9440</v>
      </c>
      <c r="L12" s="24">
        <v>200</v>
      </c>
      <c r="M12" s="60" t="s">
        <v>70</v>
      </c>
      <c r="N12" s="66">
        <v>-17383</v>
      </c>
      <c r="O12" s="8" t="s">
        <v>71</v>
      </c>
      <c r="P12" s="67" t="s">
        <v>72</v>
      </c>
      <c r="Q12" s="8">
        <v>1363605</v>
      </c>
      <c r="R12" s="8">
        <v>1363605</v>
      </c>
      <c r="S12" s="91">
        <v>1008767</v>
      </c>
      <c r="T12" s="64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/>
      <c r="B13" s="26">
        <v>43849</v>
      </c>
      <c r="C13" s="21">
        <v>860000</v>
      </c>
      <c r="D13" s="22"/>
      <c r="E13" s="21" t="s">
        <v>52</v>
      </c>
      <c r="F13" s="23">
        <v>175202745165</v>
      </c>
      <c r="G13" s="29"/>
      <c r="H13" s="25"/>
      <c r="I13" s="24"/>
      <c r="J13" s="29"/>
      <c r="K13" s="64"/>
      <c r="L13" s="24"/>
      <c r="M13" s="60"/>
      <c r="N13" s="66">
        <v>-65479</v>
      </c>
      <c r="O13" s="8" t="s">
        <v>73</v>
      </c>
      <c r="P13" s="67"/>
      <c r="Q13" s="8"/>
      <c r="R13" s="8"/>
      <c r="S13" s="91"/>
      <c r="T13" s="64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9"/>
      <c r="B14" s="30"/>
      <c r="C14" s="21"/>
      <c r="D14" s="22"/>
      <c r="E14" s="21"/>
      <c r="F14" s="23"/>
      <c r="G14" s="29"/>
      <c r="H14" s="25"/>
      <c r="I14" s="24"/>
      <c r="J14" s="29"/>
      <c r="K14" s="64"/>
      <c r="L14" s="24"/>
      <c r="M14" s="60"/>
      <c r="N14" s="66">
        <v>-10425</v>
      </c>
      <c r="O14" s="8" t="s">
        <v>73</v>
      </c>
      <c r="P14" s="69"/>
      <c r="Q14" s="8"/>
      <c r="R14" s="8"/>
      <c r="S14" s="91"/>
      <c r="T14" s="9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5" customHeight="1" spans="1:16384">
      <c r="A15" s="19">
        <v>4</v>
      </c>
      <c r="B15" s="31">
        <v>44082</v>
      </c>
      <c r="C15" s="21">
        <v>360000</v>
      </c>
      <c r="D15" s="32"/>
      <c r="E15" s="21" t="s">
        <v>52</v>
      </c>
      <c r="F15" s="23">
        <v>175257190682</v>
      </c>
      <c r="G15" s="29"/>
      <c r="H15" s="25">
        <v>0.02</v>
      </c>
      <c r="I15" s="24">
        <f>C15*H15</f>
        <v>7200</v>
      </c>
      <c r="J15" s="29"/>
      <c r="K15" s="64">
        <v>3600</v>
      </c>
      <c r="L15" s="24">
        <v>100</v>
      </c>
      <c r="M15" s="60" t="s">
        <v>70</v>
      </c>
      <c r="N15" s="66"/>
      <c r="O15" s="8"/>
      <c r="P15" s="67" t="s">
        <v>72</v>
      </c>
      <c r="Q15" s="8">
        <v>1363605</v>
      </c>
      <c r="R15" s="8">
        <v>1363605</v>
      </c>
      <c r="S15" s="91">
        <f>C15-I15-K15-L15-L16</f>
        <v>348600</v>
      </c>
      <c r="T15" s="94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/>
      <c r="B16" s="33"/>
      <c r="C16" s="21"/>
      <c r="D16" s="34"/>
      <c r="E16" s="35"/>
      <c r="F16" s="36"/>
      <c r="G16" s="28"/>
      <c r="H16" s="37"/>
      <c r="I16" s="24"/>
      <c r="J16" s="24"/>
      <c r="K16" s="24"/>
      <c r="L16" s="24">
        <v>500</v>
      </c>
      <c r="M16" s="60" t="s">
        <v>75</v>
      </c>
      <c r="N16" s="24"/>
      <c r="O16" s="60"/>
      <c r="P16" s="69"/>
      <c r="Q16" s="8"/>
      <c r="R16" s="8"/>
      <c r="S16" s="95"/>
      <c r="T16" s="9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42" customHeight="1" spans="1:16384">
      <c r="A17" s="19">
        <v>5</v>
      </c>
      <c r="B17" s="33">
        <v>44088</v>
      </c>
      <c r="C17" s="21"/>
      <c r="D17" s="34">
        <v>6238</v>
      </c>
      <c r="E17" s="35" t="s">
        <v>78</v>
      </c>
      <c r="F17" s="36" t="s">
        <v>79</v>
      </c>
      <c r="G17" s="38"/>
      <c r="H17" s="37"/>
      <c r="I17" s="24"/>
      <c r="J17" s="24"/>
      <c r="K17" s="24"/>
      <c r="L17" s="24"/>
      <c r="M17" s="60"/>
      <c r="N17" s="24"/>
      <c r="O17" s="60"/>
      <c r="P17" s="70" t="s">
        <v>72</v>
      </c>
      <c r="Q17" s="8">
        <v>1363605</v>
      </c>
      <c r="R17" s="8">
        <v>1363605</v>
      </c>
      <c r="S17" s="95">
        <v>6238</v>
      </c>
      <c r="T17" s="94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2" customHeight="1" spans="1:16384">
      <c r="A18" s="19">
        <v>6</v>
      </c>
      <c r="B18" s="33">
        <v>44235</v>
      </c>
      <c r="C18" s="21">
        <v>848070</v>
      </c>
      <c r="D18" s="34"/>
      <c r="E18" s="21" t="s">
        <v>52</v>
      </c>
      <c r="F18" s="23">
        <v>175257190682</v>
      </c>
      <c r="G18" s="38"/>
      <c r="H18" s="39">
        <v>0.02</v>
      </c>
      <c r="I18" s="24">
        <f>C18*0.02</f>
        <v>16961.4</v>
      </c>
      <c r="J18" s="24"/>
      <c r="K18" s="24">
        <v>17470.24</v>
      </c>
      <c r="L18" s="24">
        <v>500</v>
      </c>
      <c r="M18" s="60" t="s">
        <v>75</v>
      </c>
      <c r="N18" s="24"/>
      <c r="O18" s="60"/>
      <c r="P18" s="70" t="s">
        <v>81</v>
      </c>
      <c r="Q18" s="8">
        <v>549000</v>
      </c>
      <c r="R18" s="8">
        <v>540000</v>
      </c>
      <c r="S18" s="95">
        <v>300000</v>
      </c>
      <c r="T18" s="9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7" customHeight="1" spans="1:16384">
      <c r="A19" s="19"/>
      <c r="B19" s="33"/>
      <c r="C19" s="21"/>
      <c r="D19" s="34"/>
      <c r="E19" s="35"/>
      <c r="F19" s="36"/>
      <c r="G19" s="38"/>
      <c r="H19" s="37"/>
      <c r="I19" s="24"/>
      <c r="J19" s="24"/>
      <c r="K19" s="24"/>
      <c r="L19" s="24">
        <v>100</v>
      </c>
      <c r="M19" s="60" t="s">
        <v>70</v>
      </c>
      <c r="N19" s="24"/>
      <c r="O19" s="60"/>
      <c r="P19" s="70" t="s">
        <v>82</v>
      </c>
      <c r="Q19" s="8">
        <v>840000</v>
      </c>
      <c r="R19" s="8">
        <v>840000</v>
      </c>
      <c r="S19" s="95">
        <v>513038.36</v>
      </c>
      <c r="T19" s="94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2" customHeight="1" spans="1:16384">
      <c r="A20" s="19"/>
      <c r="B20" s="33"/>
      <c r="C20" s="21"/>
      <c r="D20" s="34"/>
      <c r="E20" s="35"/>
      <c r="F20" s="36"/>
      <c r="G20" s="38"/>
      <c r="H20" s="37"/>
      <c r="I20" s="24"/>
      <c r="J20" s="24"/>
      <c r="K20" s="24"/>
      <c r="L20" s="24"/>
      <c r="M20" s="60" t="s">
        <v>83</v>
      </c>
      <c r="N20" s="24"/>
      <c r="O20" s="60"/>
      <c r="P20" s="70"/>
      <c r="Q20" s="8"/>
      <c r="R20" s="8"/>
      <c r="S20" s="95"/>
      <c r="T20" s="94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2" customHeight="1" spans="1:16384">
      <c r="A21" s="19">
        <v>7</v>
      </c>
      <c r="B21" s="33">
        <v>44266</v>
      </c>
      <c r="C21" s="21">
        <v>848070</v>
      </c>
      <c r="D21" s="34"/>
      <c r="E21" s="21" t="s">
        <v>52</v>
      </c>
      <c r="F21" s="23">
        <v>175257190682</v>
      </c>
      <c r="G21" s="38"/>
      <c r="H21" s="39">
        <v>0.02</v>
      </c>
      <c r="I21" s="24">
        <v>30805.6</v>
      </c>
      <c r="J21" s="24"/>
      <c r="K21" s="24">
        <v>0</v>
      </c>
      <c r="L21" s="24">
        <v>750</v>
      </c>
      <c r="M21" s="60" t="s">
        <v>70</v>
      </c>
      <c r="N21" s="24"/>
      <c r="O21" s="60"/>
      <c r="P21" s="70" t="s">
        <v>84</v>
      </c>
      <c r="Q21" s="8">
        <v>600000</v>
      </c>
      <c r="R21" s="8">
        <v>300000</v>
      </c>
      <c r="S21" s="95">
        <v>300000</v>
      </c>
      <c r="T21" s="9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2" customHeight="1" spans="1:16384">
      <c r="A22" s="19"/>
      <c r="B22" s="33"/>
      <c r="C22" s="21"/>
      <c r="D22" s="34">
        <v>-6238</v>
      </c>
      <c r="E22" s="35" t="s">
        <v>85</v>
      </c>
      <c r="F22" s="36" t="s">
        <v>86</v>
      </c>
      <c r="G22" s="38"/>
      <c r="H22" s="37"/>
      <c r="I22" s="24"/>
      <c r="J22" s="24"/>
      <c r="K22" s="24"/>
      <c r="L22" s="24"/>
      <c r="M22" s="60"/>
      <c r="N22" s="24"/>
      <c r="O22" s="60"/>
      <c r="P22" s="70" t="s">
        <v>82</v>
      </c>
      <c r="Q22" s="8">
        <v>840000</v>
      </c>
      <c r="R22" s="8">
        <v>840000</v>
      </c>
      <c r="S22" s="95">
        <v>39261.64</v>
      </c>
      <c r="T22" s="9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2" customHeight="1" spans="1:16384">
      <c r="A23" s="19"/>
      <c r="B23" s="33"/>
      <c r="C23" s="21"/>
      <c r="D23" s="34"/>
      <c r="E23" s="35"/>
      <c r="F23" s="36"/>
      <c r="G23" s="38"/>
      <c r="H23" s="37"/>
      <c r="I23" s="24"/>
      <c r="J23" s="24"/>
      <c r="K23" s="24"/>
      <c r="L23" s="24"/>
      <c r="M23" s="60"/>
      <c r="N23" s="24"/>
      <c r="O23" s="60"/>
      <c r="P23" s="70" t="s">
        <v>87</v>
      </c>
      <c r="Q23" s="8">
        <v>100000</v>
      </c>
      <c r="R23" s="8">
        <v>100000</v>
      </c>
      <c r="S23" s="95">
        <v>100000</v>
      </c>
      <c r="T23" s="9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2" customHeight="1" spans="1:16384">
      <c r="A24" s="19"/>
      <c r="B24" s="33"/>
      <c r="C24" s="21"/>
      <c r="D24" s="34"/>
      <c r="E24" s="35"/>
      <c r="F24" s="36"/>
      <c r="G24" s="38"/>
      <c r="H24" s="37"/>
      <c r="I24" s="24"/>
      <c r="J24" s="24"/>
      <c r="K24" s="24"/>
      <c r="L24" s="24"/>
      <c r="M24" s="60"/>
      <c r="N24" s="24"/>
      <c r="O24" s="60"/>
      <c r="P24" s="70" t="s">
        <v>88</v>
      </c>
      <c r="Q24" s="8">
        <v>100000</v>
      </c>
      <c r="R24" s="8">
        <v>100000</v>
      </c>
      <c r="S24" s="95">
        <v>100000</v>
      </c>
      <c r="T24" s="9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2" customHeight="1" spans="1:16384">
      <c r="A25" s="19"/>
      <c r="B25" s="33"/>
      <c r="C25" s="21"/>
      <c r="D25" s="34"/>
      <c r="E25" s="35"/>
      <c r="F25" s="36"/>
      <c r="G25" s="38"/>
      <c r="H25" s="37"/>
      <c r="I25" s="24"/>
      <c r="J25" s="24"/>
      <c r="K25" s="24"/>
      <c r="L25" s="24"/>
      <c r="M25" s="60"/>
      <c r="N25" s="24"/>
      <c r="O25" s="60"/>
      <c r="P25" s="70" t="s">
        <v>89</v>
      </c>
      <c r="Q25" s="8">
        <v>100000</v>
      </c>
      <c r="R25" s="8">
        <v>100000</v>
      </c>
      <c r="S25" s="95">
        <v>100000</v>
      </c>
      <c r="T25" s="9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42" customHeight="1" spans="1:16384">
      <c r="A26" s="19"/>
      <c r="B26" s="33"/>
      <c r="C26" s="21"/>
      <c r="D26" s="34"/>
      <c r="E26" s="35"/>
      <c r="F26" s="36"/>
      <c r="G26" s="38"/>
      <c r="H26" s="37"/>
      <c r="I26" s="24"/>
      <c r="J26" s="24"/>
      <c r="K26" s="24"/>
      <c r="L26" s="24"/>
      <c r="M26" s="60"/>
      <c r="N26" s="24"/>
      <c r="O26" s="60"/>
      <c r="P26" s="70" t="s">
        <v>90</v>
      </c>
      <c r="Q26" s="8">
        <v>100000</v>
      </c>
      <c r="R26" s="8">
        <v>100000</v>
      </c>
      <c r="S26" s="95">
        <v>100000</v>
      </c>
      <c r="T26" s="9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2" customHeight="1" spans="1:16384">
      <c r="A27" s="19"/>
      <c r="B27" s="33"/>
      <c r="C27" s="21"/>
      <c r="D27" s="34"/>
      <c r="E27" s="35"/>
      <c r="F27" s="36"/>
      <c r="G27" s="38"/>
      <c r="H27" s="37"/>
      <c r="I27" s="24"/>
      <c r="J27" s="24"/>
      <c r="K27" s="24"/>
      <c r="L27" s="24"/>
      <c r="M27" s="60"/>
      <c r="N27" s="24"/>
      <c r="O27" s="60"/>
      <c r="P27" s="70" t="s">
        <v>91</v>
      </c>
      <c r="Q27" s="8"/>
      <c r="R27" s="8"/>
      <c r="S27" s="95">
        <v>71014.76</v>
      </c>
      <c r="T27" s="9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42" customHeight="1" spans="1:16384">
      <c r="A28" s="40">
        <v>8</v>
      </c>
      <c r="B28" s="41">
        <v>44589</v>
      </c>
      <c r="C28" s="42">
        <v>200000</v>
      </c>
      <c r="D28" s="43"/>
      <c r="E28" s="44"/>
      <c r="F28" s="45"/>
      <c r="G28" s="46"/>
      <c r="H28" s="47"/>
      <c r="I28" s="71">
        <v>0</v>
      </c>
      <c r="J28" s="71" t="s">
        <v>92</v>
      </c>
      <c r="K28" s="71">
        <v>2060</v>
      </c>
      <c r="L28" s="71">
        <v>100</v>
      </c>
      <c r="M28" s="72" t="s">
        <v>70</v>
      </c>
      <c r="N28" s="71"/>
      <c r="O28" s="72"/>
      <c r="P28" s="73" t="s">
        <v>84</v>
      </c>
      <c r="Q28" s="96">
        <v>600000</v>
      </c>
      <c r="R28" s="96"/>
      <c r="S28" s="97">
        <v>197840</v>
      </c>
      <c r="T28" s="94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42" customHeight="1" spans="1:16384">
      <c r="A29" s="40"/>
      <c r="B29" s="41"/>
      <c r="C29" s="42"/>
      <c r="D29" s="43"/>
      <c r="E29" s="44"/>
      <c r="F29" s="45"/>
      <c r="G29" s="46"/>
      <c r="H29" s="47"/>
      <c r="I29" s="71"/>
      <c r="J29" s="71"/>
      <c r="K29" s="71"/>
      <c r="L29" s="71"/>
      <c r="M29" s="72"/>
      <c r="N29" s="71"/>
      <c r="O29" s="72"/>
      <c r="P29" s="73"/>
      <c r="Q29" s="96"/>
      <c r="R29" s="96"/>
      <c r="S29" s="97"/>
      <c r="T29" s="94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30" customHeight="1" spans="1:16384">
      <c r="A30" s="5" t="s">
        <v>58</v>
      </c>
      <c r="B30" s="5"/>
      <c r="C30" s="48">
        <f>SUM(C8:C29)</f>
        <v>4153140</v>
      </c>
      <c r="D30" s="49">
        <f>SUM(D8:D29)</f>
        <v>0</v>
      </c>
      <c r="E30" s="50"/>
      <c r="F30" s="50"/>
      <c r="G30" s="50"/>
      <c r="H30" s="48" t="s">
        <v>59</v>
      </c>
      <c r="I30" s="66">
        <f>SUM(I8:I29)</f>
        <v>92907</v>
      </c>
      <c r="J30" s="50"/>
      <c r="K30" s="66">
        <f>SUM(K8:K29)</f>
        <v>41823.24</v>
      </c>
      <c r="L30" s="66">
        <f>SUM(L8:L29)</f>
        <v>6250</v>
      </c>
      <c r="M30" s="48" t="s">
        <v>59</v>
      </c>
      <c r="N30" s="66">
        <f>SUM(N8:N29)</f>
        <v>0</v>
      </c>
      <c r="O30" s="48" t="s">
        <v>59</v>
      </c>
      <c r="P30" s="48" t="s">
        <v>59</v>
      </c>
      <c r="Q30" s="48"/>
      <c r="R30" s="48"/>
      <c r="S30" s="66">
        <f>SUM(S8:S29)</f>
        <v>4012159.76</v>
      </c>
      <c r="T30" s="98">
        <f>D30+C30-S30-I30-K30-L30-N30</f>
        <v>2.18278728425503e-10</v>
      </c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51" t="s">
        <v>60</v>
      </c>
      <c r="B31" s="51"/>
      <c r="C31" s="51" t="s">
        <v>61</v>
      </c>
      <c r="D31" s="51"/>
      <c r="E31" s="51"/>
      <c r="F31" s="52">
        <f>N31-F32</f>
        <v>197840</v>
      </c>
      <c r="G31" s="53"/>
      <c r="H31" s="54" t="s">
        <v>62</v>
      </c>
      <c r="I31" s="74"/>
      <c r="J31" s="74"/>
      <c r="K31" s="74"/>
      <c r="L31" s="75"/>
      <c r="M31" s="51" t="s">
        <v>63</v>
      </c>
      <c r="N31" s="76">
        <v>197840</v>
      </c>
      <c r="O31" s="77"/>
      <c r="P31" s="77"/>
      <c r="Q31" s="77"/>
      <c r="R31" s="77"/>
      <c r="S31" s="77"/>
      <c r="T31" s="99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30" customHeight="1" spans="1:16384">
      <c r="A32" s="51"/>
      <c r="B32" s="51"/>
      <c r="C32" s="51" t="s">
        <v>64</v>
      </c>
      <c r="D32" s="51"/>
      <c r="E32" s="51"/>
      <c r="F32" s="52">
        <v>0</v>
      </c>
      <c r="G32" s="53"/>
      <c r="H32" s="55"/>
      <c r="I32" s="78"/>
      <c r="J32" s="78"/>
      <c r="K32" s="78"/>
      <c r="L32" s="79"/>
      <c r="M32" s="51" t="s">
        <v>65</v>
      </c>
      <c r="N32" s="80">
        <f>N31</f>
        <v>197840</v>
      </c>
      <c r="O32" s="81"/>
      <c r="P32" s="81"/>
      <c r="Q32" s="81"/>
      <c r="R32" s="81"/>
      <c r="S32" s="81"/>
      <c r="T32" s="100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2"/>
      <c r="E33" s="3"/>
      <c r="F33" s="3"/>
      <c r="G33" s="3"/>
      <c r="I33" s="3"/>
      <c r="J33" s="3"/>
      <c r="L33" s="3"/>
      <c r="S33" s="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2"/>
      <c r="E35" s="3"/>
      <c r="F35" s="3"/>
      <c r="G35" s="3"/>
      <c r="I35" s="3"/>
      <c r="J35" s="3"/>
      <c r="L35" s="3"/>
      <c r="S35" s="3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2"/>
      <c r="E36" s="3"/>
      <c r="F36" s="3"/>
      <c r="G36" s="3"/>
      <c r="I36" s="3"/>
      <c r="J36" s="3"/>
      <c r="K36" s="1"/>
      <c r="L36" s="3"/>
      <c r="S36" s="3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2"/>
      <c r="E37" s="3"/>
      <c r="F37" s="3"/>
      <c r="G37" s="3"/>
      <c r="I37" s="3"/>
      <c r="J37" s="3"/>
      <c r="L37" s="3"/>
      <c r="S37" s="3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56"/>
      <c r="E38" s="3"/>
      <c r="F38" s="3"/>
      <c r="G38" s="3"/>
      <c r="I38" s="3"/>
      <c r="J38" s="3"/>
      <c r="L38" s="3"/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0:B30"/>
    <mergeCell ref="C31:E31"/>
    <mergeCell ref="F31:G31"/>
    <mergeCell ref="N31:T31"/>
    <mergeCell ref="C32:E32"/>
    <mergeCell ref="F32:G32"/>
    <mergeCell ref="N32:T32"/>
    <mergeCell ref="A5:A7"/>
    <mergeCell ref="S5:S7"/>
    <mergeCell ref="T5:T7"/>
    <mergeCell ref="A31:B32"/>
    <mergeCell ref="H31:L32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第1次</vt:lpstr>
      <vt:lpstr>第二次</vt:lpstr>
      <vt:lpstr>第三次</vt:lpstr>
      <vt:lpstr>第四次</vt:lpstr>
      <vt:lpstr>4-2</vt:lpstr>
      <vt:lpstr>第五次</vt:lpstr>
      <vt:lpstr>第六次</vt:lpstr>
      <vt:lpstr>第7次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2022-01-28T11:32:02Z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154F8EE7C0084B6DB2702B829FA53703</vt:lpwstr>
  </property>
</Properties>
</file>