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7"/>
  </bookViews>
  <sheets>
    <sheet name="1-1" sheetId="1" r:id="rId1"/>
    <sheet name="1-2" sheetId="2" r:id="rId2"/>
    <sheet name="2-1" sheetId="3" r:id="rId3"/>
    <sheet name="2-2" sheetId="4" r:id="rId4"/>
    <sheet name="2-3" sheetId="5" r:id="rId5"/>
    <sheet name="3-1" sheetId="6" r:id="rId6"/>
    <sheet name="4-1" sheetId="7" r:id="rId7"/>
    <sheet name="5-1" sheetId="8" r:id="rId8"/>
  </sheets>
  <calcPr calcId="144525"/>
</workbook>
</file>

<file path=xl/sharedStrings.xml><?xml version="1.0" encoding="utf-8"?>
<sst xmlns="http://schemas.openxmlformats.org/spreadsheetml/2006/main" count="760" uniqueCount="100">
  <si>
    <t xml:space="preserve">工程款支付证书 </t>
  </si>
  <si>
    <t>工程名称</t>
  </si>
  <si>
    <t>无为县赫店镇 2019 年(四好农村路)扩面延伸工程4标段(黄墩村,汪邵村)</t>
  </si>
  <si>
    <t>建设单位</t>
  </si>
  <si>
    <t>赫店镇人民政府</t>
  </si>
  <si>
    <t>ERP编号</t>
  </si>
  <si>
    <t>档案编号</t>
  </si>
  <si>
    <t>2019009</t>
  </si>
  <si>
    <t>合同金额</t>
  </si>
  <si>
    <t>中标时间</t>
  </si>
  <si>
    <t>2019.3.5</t>
  </si>
  <si>
    <t>已提供工程资料</t>
  </si>
  <si>
    <t>中标通知书复印件、施工合同原件、投资协议</t>
  </si>
  <si>
    <t>保存地址</t>
  </si>
  <si>
    <t>庐江</t>
  </si>
  <si>
    <t>责任单位</t>
  </si>
  <si>
    <t>安徽省十号大区</t>
  </si>
  <si>
    <t>决算金额</t>
  </si>
  <si>
    <t>决算时间</t>
  </si>
  <si>
    <t>项目部印章</t>
  </si>
  <si>
    <t>无</t>
  </si>
  <si>
    <t>施工人</t>
  </si>
  <si>
    <t>赵加杰15956068218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</si>
  <si>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</si>
  <si>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</si>
  <si>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</si>
  <si>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</si>
  <si>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</si>
  <si>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</si>
  <si>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</si>
  <si>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</si>
  <si>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</si>
  <si>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</si>
  <si>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</si>
  <si>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</si>
  <si>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</si>
  <si>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</si>
  <si>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</si>
  <si>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</si>
  <si>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</si>
  <si>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</si>
  <si>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</si>
  <si>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</si>
  <si>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</si>
  <si>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</si>
  <si>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</si>
  <si>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</si>
  <si>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</si>
  <si>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</si>
  <si>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</si>
  <si>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</si>
  <si>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</si>
  <si>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</si>
  <si>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</si>
  <si>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建造师暂用费1500/月，共90天，19年7月18日开具外经证500元</t>
  </si>
  <si>
    <t>暂扣企税及异地未预缴税费</t>
  </si>
  <si>
    <t>芜湖金铸水泥有限公司
开户行：农行繁昌县荻港支行
账号：12636401040001531</t>
  </si>
  <si>
    <t>成本未够，暂扣</t>
  </si>
  <si>
    <t>安徽省巢湖恒信水泥有限公司
开户行：巢湖市农村商业银行散兵支行
账号：20000060545110300000139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</si>
  <si>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</si>
  <si>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</si>
  <si>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</si>
  <si>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</si>
  <si>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</si>
  <si>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</si>
  <si>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</si>
  <si>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</si>
  <si>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陆拾万元整</t>
  </si>
  <si>
    <t>暂扣企税、增值税及异地未预缴税费</t>
  </si>
  <si>
    <t>退上次暂扣，剩11858暂扣</t>
  </si>
  <si>
    <t>章丽
开户行：中国农业银行无为县监湖路支行
账号：6228481999198116370</t>
  </si>
  <si>
    <t>钱桂珍
开户行：中国建设银行无为县十字街支行
账号：6217001650005878355</t>
  </si>
  <si>
    <t>吴俊凤
开户行：农商银行无为县赫店分处理
账号：6217788307300462133</t>
  </si>
  <si>
    <t>朱玉山
开户行：中国农业银行庐江盛桥支行
账号：6228410664505079978</t>
  </si>
  <si>
    <t>叁拾捌万贰仟肆佰元整</t>
  </si>
  <si>
    <t>外经证办理</t>
  </si>
  <si>
    <t>暂扣企税</t>
  </si>
  <si>
    <t>繁昌县银桥物资商贸有限公司-水泥款
开户行：安徽省繁昌县农村商业银行
荻港支行
账号：20000474713810300000034</t>
  </si>
  <si>
    <t>成本不够暂扣</t>
  </si>
  <si>
    <t>肆拾伍万元整</t>
  </si>
  <si>
    <t>退上次暂扣的企税</t>
  </si>
  <si>
    <t>万李华
开户行：中国农业银行无为县开城支行
账号：6228451998015337272</t>
  </si>
  <si>
    <t>退上次暂扣的，剩余69412暂扣，等合同通过后再付</t>
  </si>
  <si>
    <t>叁拾万元整</t>
  </si>
  <si>
    <t>退上次暂扣，剩4412暂扣</t>
  </si>
  <si>
    <t>钱桂珍-机械款
开户行：中国建设银行无为县十字街支行
账号：6217001650005878355</t>
  </si>
  <si>
    <t>陆万伍仟元整</t>
  </si>
  <si>
    <t>转账费</t>
  </si>
  <si>
    <t>退上次暂扣</t>
  </si>
  <si>
    <t>芜湖市羊山建筑工程有限公司-劳务
开户行：安徽无为农村商业银行
账号：2000 0418 9693 1030 0000 026</t>
  </si>
  <si>
    <t>肆拾柒万贰仟柒佰玖拾贰元整</t>
  </si>
  <si>
    <t>中标通知书复印件、施工合同原件、投资协议、不领章承诺书</t>
  </si>
  <si>
    <t>1752 5719 0682</t>
  </si>
  <si>
    <t>全部管理费</t>
  </si>
  <si>
    <t>钱桂珍-石子款
开户行：中国建设银行无为县十字街支行
账号：6217001650005878355</t>
  </si>
  <si>
    <t>钱扬林-石子黄沙
开户行：中国农业银行无为开城支行
账号：6230 5219 9000 6930 779</t>
  </si>
  <si>
    <t>骆稳-黄沙水泥
开户行：中国邮政储蓄银行无为开城支行
账号：6221 8036 2000 0864 868</t>
  </si>
  <si>
    <t>吴维荣-水泥
开户行：安徽省农村信用社无为赫店支行
账号：6229 5381 0730 2091 072</t>
  </si>
  <si>
    <t>赵小锐-石子
开户行：中国银行无为支行
账号：6215 6963 0000 3726 776</t>
  </si>
  <si>
    <t>倪进全-石子
开户行：中国农业银行无为支行
账号：6228 4819 9818 5998 576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</si>
</sst>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_ "/>
    <numFmt numFmtId="181" formatCode="0.0%"/>
    <numFmt numFmtId="182" formatCode="0.00_);[Red]\(0.00\)"/>
    <numFmt numFmtId="183" formatCode="#,##0_ "/>
    <numFmt numFmtId="184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8"/>
      <color rgb="FFFF0000"/>
      <name val="宋体"/>
      <charset val="134"/>
    </font>
    <font>
      <sz val="9"/>
      <color rgb="FFFF000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13" applyNumberFormat="0" applyAlignment="0" applyProtection="0">
      <alignment vertical="center"/>
    </xf>
    <xf numFmtId="44" fontId="5" fillId="0" borderId="0">
      <protection locked="0"/>
    </xf>
    <xf numFmtId="41" fontId="16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9" borderId="14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27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17" applyNumberFormat="0" applyAlignment="0" applyProtection="0">
      <alignment vertical="center"/>
    </xf>
    <xf numFmtId="0" fontId="30" fillId="13" borderId="13" applyNumberFormat="0" applyAlignment="0" applyProtection="0">
      <alignment vertical="center"/>
    </xf>
    <xf numFmtId="0" fontId="31" fillId="14" borderId="18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36" fillId="0" borderId="0">
      <protection locked="0"/>
    </xf>
  </cellStyleXfs>
  <cellXfs count="136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19" applyNumberFormat="1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8" fontId="5" fillId="0" borderId="2" xfId="0" applyNumberFormat="1" applyFont="1" applyFill="1" applyBorder="1" applyAlignment="1">
      <alignment horizontal="center" vertical="center"/>
    </xf>
    <xf numFmtId="179" fontId="5" fillId="0" borderId="2" xfId="0" applyNumberFormat="1" applyFont="1" applyFill="1" applyBorder="1">
      <alignment vertical="center"/>
    </xf>
    <xf numFmtId="179" fontId="5" fillId="0" borderId="2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7" xfId="0" applyNumberFormat="1" applyFont="1" applyFill="1" applyBorder="1" applyAlignment="1">
      <alignment horizontal="center" vertical="center"/>
    </xf>
    <xf numFmtId="0" fontId="6" fillId="2" borderId="2" xfId="50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9" fontId="6" fillId="0" borderId="2" xfId="0" applyNumberFormat="1" applyFont="1" applyFill="1" applyBorder="1" applyAlignment="1">
      <alignment horizontal="center" vertical="center"/>
    </xf>
    <xf numFmtId="177" fontId="8" fillId="2" borderId="2" xfId="50" applyNumberFormat="1" applyFont="1" applyFill="1" applyBorder="1" applyAlignment="1" applyProtection="1">
      <alignment horizontal="left" vertical="center" wrapText="1" shrinkToFit="1"/>
    </xf>
    <xf numFmtId="181" fontId="8" fillId="2" borderId="2" xfId="19" applyNumberFormat="1" applyFont="1" applyFill="1" applyBorder="1" applyAlignment="1" applyProtection="1">
      <alignment horizontal="center" vertical="center" wrapText="1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79" fontId="8" fillId="2" borderId="2" xfId="4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center" vertical="center" wrapText="1" shrinkToFit="1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177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19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8" fontId="10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9" fontId="8" fillId="2" borderId="2" xfId="19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2" xfId="50" applyNumberFormat="1" applyFont="1" applyFill="1" applyBorder="1" applyAlignment="1" applyProtection="1">
      <alignment horizontal="right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82" fontId="13" fillId="2" borderId="3" xfId="50" applyNumberFormat="1" applyFont="1" applyFill="1" applyBorder="1" applyAlignment="1" applyProtection="1">
      <alignment horizontal="center" vertical="center" shrinkToFit="1"/>
    </xf>
    <xf numFmtId="182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8" xfId="50" applyFont="1" applyFill="1" applyBorder="1" applyAlignment="1" applyProtection="1">
      <alignment horizontal="center"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83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0" fontId="0" fillId="0" borderId="2" xfId="0" applyNumberFormat="1" applyFont="1" applyBorder="1" applyAlignment="1">
      <alignment vertical="center" wrapTex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0" fontId="8" fillId="2" borderId="2" xfId="50" applyFont="1" applyFill="1" applyBorder="1" applyAlignment="1" applyProtection="1">
      <alignment horizontal="center" vertical="center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left" vertical="center" wrapTex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10" fontId="0" fillId="0" borderId="2" xfId="0" applyNumberFormat="1" applyFont="1" applyBorder="1">
      <alignment vertical="center"/>
    </xf>
    <xf numFmtId="177" fontId="8" fillId="2" borderId="2" xfId="50" applyNumberFormat="1" applyFont="1" applyFill="1" applyBorder="1" applyAlignment="1" applyProtection="1">
      <alignment horizontal="center" vertical="center" shrinkToFit="1"/>
    </xf>
    <xf numFmtId="10" fontId="6" fillId="0" borderId="2" xfId="0" applyNumberFormat="1" applyFont="1" applyBorder="1" applyAlignment="1">
      <alignment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77" fontId="13" fillId="2" borderId="3" xfId="50" applyNumberFormat="1" applyFont="1" applyFill="1" applyBorder="1" applyAlignment="1" applyProtection="1">
      <alignment horizontal="center" vertical="center" shrinkToFit="1"/>
    </xf>
    <xf numFmtId="177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2" xfId="50" applyFont="1" applyFill="1" applyBorder="1" applyAlignment="1" applyProtection="1">
      <alignment horizontal="center" vertical="center" wrapText="1"/>
    </xf>
    <xf numFmtId="184" fontId="13" fillId="2" borderId="3" xfId="50" applyNumberFormat="1" applyFont="1" applyFill="1" applyBorder="1" applyAlignment="1" applyProtection="1">
      <alignment horizontal="center" vertical="center" shrinkToFit="1"/>
    </xf>
    <xf numFmtId="184" fontId="13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9" fillId="2" borderId="2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5" xfId="50" applyNumberFormat="1" applyFont="1" applyFill="1" applyBorder="1" applyAlignment="1" applyProtection="1">
      <alignment vertical="center" wrapText="1"/>
    </xf>
    <xf numFmtId="179" fontId="8" fillId="2" borderId="2" xfId="50" applyNumberFormat="1" applyFont="1" applyFill="1" applyBorder="1" applyAlignment="1" applyProtection="1">
      <alignment horizontal="center" vertical="center"/>
    </xf>
    <xf numFmtId="177" fontId="14" fillId="2" borderId="2" xfId="50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9" fontId="0" fillId="2" borderId="2" xfId="0" applyNumberFormat="1" applyFont="1" applyFill="1" applyBorder="1">
      <alignment vertical="center"/>
    </xf>
    <xf numFmtId="179" fontId="1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79" fontId="6" fillId="2" borderId="2" xfId="0" applyNumberFormat="1" applyFont="1" applyFill="1" applyBorder="1">
      <alignment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3" fillId="2" borderId="4" xfId="50" applyNumberFormat="1" applyFont="1" applyFill="1" applyBorder="1" applyAlignment="1" applyProtection="1">
      <alignment horizontal="center" vertical="center" shrinkToFit="1"/>
    </xf>
    <xf numFmtId="184" fontId="13" fillId="2" borderId="4" xfId="50" applyNumberFormat="1" applyFont="1" applyFill="1" applyBorder="1" applyAlignment="1" applyProtection="1">
      <alignment horizontal="center" vertical="center" shrinkToFit="1"/>
    </xf>
    <xf numFmtId="0" fontId="3" fillId="2" borderId="4" xfId="50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180" fontId="6" fillId="0" borderId="2" xfId="0" applyNumberFormat="1" applyFont="1" applyFill="1" applyBorder="1" applyAlignment="1">
      <alignment horizontal="center" vertical="center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0" fontId="13" fillId="2" borderId="4" xfId="50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49" fontId="8" fillId="2" borderId="2" xfId="50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vertical="center" shrinkToFit="1"/>
    </xf>
    <xf numFmtId="10" fontId="6" fillId="0" borderId="2" xfId="0" applyNumberFormat="1" applyFont="1" applyBorder="1">
      <alignment vertical="center"/>
    </xf>
    <xf numFmtId="177" fontId="8" fillId="2" borderId="2" xfId="50" applyNumberFormat="1" applyFont="1" applyFill="1" applyBorder="1" applyAlignment="1" applyProtection="1">
      <alignment horizontal="left" vertical="center" wrapText="1"/>
    </xf>
    <xf numFmtId="178" fontId="6" fillId="0" borderId="7" xfId="0" applyNumberFormat="1" applyFont="1" applyFill="1" applyBorder="1" applyAlignment="1">
      <alignment horizontal="center" vertical="center"/>
    </xf>
    <xf numFmtId="179" fontId="6" fillId="0" borderId="2" xfId="0" applyNumberFormat="1" applyFont="1" applyFill="1" applyBorder="1">
      <alignment vertical="center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78" fontId="5" fillId="0" borderId="7" xfId="0" applyNumberFormat="1" applyFont="1" applyFill="1" applyBorder="1" applyAlignment="1">
      <alignment horizontal="center" vertical="center"/>
    </xf>
    <xf numFmtId="177" fontId="15" fillId="2" borderId="2" xfId="50" applyNumberFormat="1" applyFont="1" applyFill="1" applyBorder="1" applyAlignment="1" applyProtection="1">
      <alignment horizontal="right" vertical="center" shrinkToFit="1"/>
    </xf>
    <xf numFmtId="178" fontId="6" fillId="2" borderId="6" xfId="50" applyNumberFormat="1" applyFont="1" applyFill="1" applyBorder="1" applyAlignment="1" applyProtection="1">
      <alignment horizontal="center" vertical="center" shrinkToFit="1"/>
    </xf>
    <xf numFmtId="178" fontId="6" fillId="0" borderId="2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5" Type="http://schemas.openxmlformats.org/officeDocument/2006/relationships/image" Target="../media/image7.png"/><Relationship Id="rId4" Type="http://schemas.openxmlformats.org/officeDocument/2006/relationships/image" Target="../media/image6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5" Type="http://schemas.openxmlformats.org/officeDocument/2006/relationships/image" Target="../media/image7.png"/><Relationship Id="rId4" Type="http://schemas.openxmlformats.org/officeDocument/2006/relationships/image" Target="../media/image6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5" Type="http://schemas.openxmlformats.org/officeDocument/2006/relationships/image" Target="../media/image7.png"/><Relationship Id="rId4" Type="http://schemas.openxmlformats.org/officeDocument/2006/relationships/image" Target="../media/image6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9" Type="http://schemas.openxmlformats.org/officeDocument/2006/relationships/image" Target="../media/image13.png"/><Relationship Id="rId8" Type="http://schemas.openxmlformats.org/officeDocument/2006/relationships/image" Target="../media/image12.png"/><Relationship Id="rId7" Type="http://schemas.openxmlformats.org/officeDocument/2006/relationships/image" Target="../media/image11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7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5.png"/><Relationship Id="rId7" Type="http://schemas.openxmlformats.org/officeDocument/2006/relationships/image" Target="../media/image14.png"/><Relationship Id="rId6" Type="http://schemas.openxmlformats.org/officeDocument/2006/relationships/image" Target="../media/image13.png"/><Relationship Id="rId5" Type="http://schemas.openxmlformats.org/officeDocument/2006/relationships/image" Target="../media/image9.png"/><Relationship Id="rId4" Type="http://schemas.openxmlformats.org/officeDocument/2006/relationships/image" Target="../media/image7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46990</xdr:colOff>
      <xdr:row>21</xdr:row>
      <xdr:rowOff>6985</xdr:rowOff>
    </xdr:from>
    <xdr:to>
      <xdr:col>7</xdr:col>
      <xdr:colOff>116205</xdr:colOff>
      <xdr:row>45</xdr:row>
      <xdr:rowOff>13335</xdr:rowOff>
    </xdr:to>
    <xdr:pic>
      <xdr:nvPicPr>
        <xdr:cNvPr id="2" name="图片 1" descr="A66440546CC04A996478B0D448FBF87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90" y="7891145"/>
          <a:ext cx="8147050" cy="4121150"/>
        </a:xfrm>
        <a:prstGeom prst="rect">
          <a:avLst/>
        </a:prstGeom>
      </xdr:spPr>
    </xdr:pic>
    <xdr:clientData/>
  </xdr:twoCellAnchor>
  <xdr:twoCellAnchor editAs="oneCell">
    <xdr:from>
      <xdr:col>6</xdr:col>
      <xdr:colOff>373380</xdr:colOff>
      <xdr:row>21</xdr:row>
      <xdr:rowOff>53340</xdr:rowOff>
    </xdr:from>
    <xdr:to>
      <xdr:col>16</xdr:col>
      <xdr:colOff>497205</xdr:colOff>
      <xdr:row>51</xdr:row>
      <xdr:rowOff>24765</xdr:rowOff>
    </xdr:to>
    <xdr:pic>
      <xdr:nvPicPr>
        <xdr:cNvPr id="3" name="图片 2" descr="A5A35E3567CCEBFA1536B2A17872442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2160" y="7937500"/>
          <a:ext cx="10156825" cy="5114925"/>
        </a:xfrm>
        <a:prstGeom prst="rect">
          <a:avLst/>
        </a:prstGeom>
      </xdr:spPr>
    </xdr:pic>
    <xdr:clientData/>
  </xdr:twoCellAnchor>
  <xdr:twoCellAnchor editAs="oneCell">
    <xdr:from>
      <xdr:col>8</xdr:col>
      <xdr:colOff>727075</xdr:colOff>
      <xdr:row>8</xdr:row>
      <xdr:rowOff>0</xdr:rowOff>
    </xdr:from>
    <xdr:to>
      <xdr:col>11</xdr:col>
      <xdr:colOff>517525</xdr:colOff>
      <xdr:row>8</xdr:row>
      <xdr:rowOff>488950</xdr:rowOff>
    </xdr:to>
    <xdr:pic>
      <xdr:nvPicPr>
        <xdr:cNvPr id="4" name="图片 3" descr="LEC]`CM4%D50C[KI)L)L_GR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177655" y="3051810"/>
          <a:ext cx="2051050" cy="488950"/>
        </a:xfrm>
        <a:prstGeom prst="rect">
          <a:avLst/>
        </a:prstGeom>
      </xdr:spPr>
    </xdr:pic>
    <xdr:clientData/>
  </xdr:twoCellAnchor>
  <xdr:twoCellAnchor editAs="oneCell">
    <xdr:from>
      <xdr:col>8</xdr:col>
      <xdr:colOff>708025</xdr:colOff>
      <xdr:row>9</xdr:row>
      <xdr:rowOff>152400</xdr:rowOff>
    </xdr:from>
    <xdr:to>
      <xdr:col>11</xdr:col>
      <xdr:colOff>517525</xdr:colOff>
      <xdr:row>10</xdr:row>
      <xdr:rowOff>244475</xdr:rowOff>
    </xdr:to>
    <xdr:pic>
      <xdr:nvPicPr>
        <xdr:cNvPr id="5" name="图片 4" descr="NE{G0YVJ6U_OHOLI5}~3TPS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158605" y="3775710"/>
          <a:ext cx="2070100" cy="460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46990</xdr:colOff>
      <xdr:row>21</xdr:row>
      <xdr:rowOff>6985</xdr:rowOff>
    </xdr:from>
    <xdr:to>
      <xdr:col>7</xdr:col>
      <xdr:colOff>116205</xdr:colOff>
      <xdr:row>45</xdr:row>
      <xdr:rowOff>13335</xdr:rowOff>
    </xdr:to>
    <xdr:pic>
      <xdr:nvPicPr>
        <xdr:cNvPr id="2" name="图片 1" descr="A66440546CC04A996478B0D448FBF87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90" y="8957945"/>
          <a:ext cx="8147050" cy="4121150"/>
        </a:xfrm>
        <a:prstGeom prst="rect">
          <a:avLst/>
        </a:prstGeom>
      </xdr:spPr>
    </xdr:pic>
    <xdr:clientData/>
  </xdr:twoCellAnchor>
  <xdr:twoCellAnchor editAs="oneCell">
    <xdr:from>
      <xdr:col>6</xdr:col>
      <xdr:colOff>373380</xdr:colOff>
      <xdr:row>21</xdr:row>
      <xdr:rowOff>53340</xdr:rowOff>
    </xdr:from>
    <xdr:to>
      <xdr:col>16</xdr:col>
      <xdr:colOff>307340</xdr:colOff>
      <xdr:row>51</xdr:row>
      <xdr:rowOff>24765</xdr:rowOff>
    </xdr:to>
    <xdr:pic>
      <xdr:nvPicPr>
        <xdr:cNvPr id="3" name="图片 2" descr="A5A35E3567CCEBFA1536B2A17872442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2160" y="9004300"/>
          <a:ext cx="10177780" cy="5114925"/>
        </a:xfrm>
        <a:prstGeom prst="rect">
          <a:avLst/>
        </a:prstGeom>
      </xdr:spPr>
    </xdr:pic>
    <xdr:clientData/>
  </xdr:twoCellAnchor>
  <xdr:twoCellAnchor editAs="oneCell">
    <xdr:from>
      <xdr:col>8</xdr:col>
      <xdr:colOff>708660</xdr:colOff>
      <xdr:row>8</xdr:row>
      <xdr:rowOff>0</xdr:rowOff>
    </xdr:from>
    <xdr:to>
      <xdr:col>11</xdr:col>
      <xdr:colOff>517525</xdr:colOff>
      <xdr:row>8</xdr:row>
      <xdr:rowOff>488950</xdr:rowOff>
    </xdr:to>
    <xdr:pic>
      <xdr:nvPicPr>
        <xdr:cNvPr id="4" name="图片 3" descr="LEC]`CM4%D50C[KI)L)L_GR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159240" y="3051810"/>
          <a:ext cx="2069465" cy="488950"/>
        </a:xfrm>
        <a:prstGeom prst="rect">
          <a:avLst/>
        </a:prstGeom>
      </xdr:spPr>
    </xdr:pic>
    <xdr:clientData/>
  </xdr:twoCellAnchor>
  <xdr:twoCellAnchor editAs="oneCell">
    <xdr:from>
      <xdr:col>9</xdr:col>
      <xdr:colOff>29845</xdr:colOff>
      <xdr:row>8</xdr:row>
      <xdr:rowOff>563880</xdr:rowOff>
    </xdr:from>
    <xdr:to>
      <xdr:col>11</xdr:col>
      <xdr:colOff>548005</xdr:colOff>
      <xdr:row>9</xdr:row>
      <xdr:rowOff>376555</xdr:rowOff>
    </xdr:to>
    <xdr:pic>
      <xdr:nvPicPr>
        <xdr:cNvPr id="5" name="图片 4" descr="NE{G0YVJ6U_OHOLI5}~3TPS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267825" y="3615690"/>
          <a:ext cx="1991360" cy="460375"/>
        </a:xfrm>
        <a:prstGeom prst="rect">
          <a:avLst/>
        </a:prstGeom>
      </xdr:spPr>
    </xdr:pic>
    <xdr:clientData/>
  </xdr:twoCellAnchor>
  <xdr:twoCellAnchor editAs="oneCell">
    <xdr:from>
      <xdr:col>11</xdr:col>
      <xdr:colOff>579120</xdr:colOff>
      <xdr:row>10</xdr:row>
      <xdr:rowOff>53340</xdr:rowOff>
    </xdr:from>
    <xdr:to>
      <xdr:col>14</xdr:col>
      <xdr:colOff>575310</xdr:colOff>
      <xdr:row>11</xdr:row>
      <xdr:rowOff>163195</xdr:rowOff>
    </xdr:to>
    <xdr:pic>
      <xdr:nvPicPr>
        <xdr:cNvPr id="6" name="图片 5" descr="75XLJ0_DG0952XR7DF9}CSI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1290300" y="4387850"/>
          <a:ext cx="2730500" cy="7194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708660</xdr:colOff>
      <xdr:row>8</xdr:row>
      <xdr:rowOff>0</xdr:rowOff>
    </xdr:from>
    <xdr:to>
      <xdr:col>11</xdr:col>
      <xdr:colOff>517525</xdr:colOff>
      <xdr:row>8</xdr:row>
      <xdr:rowOff>488950</xdr:rowOff>
    </xdr:to>
    <xdr:pic>
      <xdr:nvPicPr>
        <xdr:cNvPr id="4" name="图片 3" descr="LEC]`CM4%D50C[KI)L)L_G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9240" y="3051810"/>
          <a:ext cx="2069465" cy="488950"/>
        </a:xfrm>
        <a:prstGeom prst="rect">
          <a:avLst/>
        </a:prstGeom>
      </xdr:spPr>
    </xdr:pic>
    <xdr:clientData/>
  </xdr:twoCellAnchor>
  <xdr:twoCellAnchor editAs="oneCell">
    <xdr:from>
      <xdr:col>9</xdr:col>
      <xdr:colOff>29845</xdr:colOff>
      <xdr:row>8</xdr:row>
      <xdr:rowOff>563880</xdr:rowOff>
    </xdr:from>
    <xdr:to>
      <xdr:col>11</xdr:col>
      <xdr:colOff>548005</xdr:colOff>
      <xdr:row>9</xdr:row>
      <xdr:rowOff>376555</xdr:rowOff>
    </xdr:to>
    <xdr:pic>
      <xdr:nvPicPr>
        <xdr:cNvPr id="5" name="图片 4" descr="NE{G0YVJ6U_OHOLI5}~3TP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267825" y="3615690"/>
          <a:ext cx="1991360" cy="460375"/>
        </a:xfrm>
        <a:prstGeom prst="rect">
          <a:avLst/>
        </a:prstGeom>
      </xdr:spPr>
    </xdr:pic>
    <xdr:clientData/>
  </xdr:twoCellAnchor>
  <xdr:twoCellAnchor editAs="oneCell">
    <xdr:from>
      <xdr:col>11</xdr:col>
      <xdr:colOff>579120</xdr:colOff>
      <xdr:row>10</xdr:row>
      <xdr:rowOff>53340</xdr:rowOff>
    </xdr:from>
    <xdr:to>
      <xdr:col>14</xdr:col>
      <xdr:colOff>575310</xdr:colOff>
      <xdr:row>11</xdr:row>
      <xdr:rowOff>163195</xdr:rowOff>
    </xdr:to>
    <xdr:pic>
      <xdr:nvPicPr>
        <xdr:cNvPr id="6" name="图片 5" descr="75XLJ0_DG0952XR7DF9}CSI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1290300" y="4387850"/>
          <a:ext cx="2730500" cy="719455"/>
        </a:xfrm>
        <a:prstGeom prst="rect">
          <a:avLst/>
        </a:prstGeom>
      </xdr:spPr>
    </xdr:pic>
    <xdr:clientData/>
  </xdr:twoCellAnchor>
  <xdr:twoCellAnchor editAs="oneCell">
    <xdr:from>
      <xdr:col>1</xdr:col>
      <xdr:colOff>2540</xdr:colOff>
      <xdr:row>20</xdr:row>
      <xdr:rowOff>161925</xdr:rowOff>
    </xdr:from>
    <xdr:to>
      <xdr:col>6</xdr:col>
      <xdr:colOff>1129030</xdr:colOff>
      <xdr:row>49</xdr:row>
      <xdr:rowOff>57150</xdr:rowOff>
    </xdr:to>
    <xdr:pic>
      <xdr:nvPicPr>
        <xdr:cNvPr id="7" name="图片 6" descr="XS8U``PIRTLRDSRX4IR50OY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7650" y="9297035"/>
          <a:ext cx="7630160" cy="4867275"/>
        </a:xfrm>
        <a:prstGeom prst="rect">
          <a:avLst/>
        </a:prstGeom>
      </xdr:spPr>
    </xdr:pic>
    <xdr:clientData/>
  </xdr:twoCellAnchor>
  <xdr:twoCellAnchor editAs="oneCell">
    <xdr:from>
      <xdr:col>9</xdr:col>
      <xdr:colOff>466725</xdr:colOff>
      <xdr:row>14</xdr:row>
      <xdr:rowOff>85725</xdr:rowOff>
    </xdr:from>
    <xdr:to>
      <xdr:col>12</xdr:col>
      <xdr:colOff>381000</xdr:colOff>
      <xdr:row>15</xdr:row>
      <xdr:rowOff>149225</xdr:rowOff>
    </xdr:to>
    <xdr:pic>
      <xdr:nvPicPr>
        <xdr:cNvPr id="2" name="图片 1" descr="9WW]EP$3VNZ21R]]JJE3~$C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9704705" y="6972935"/>
          <a:ext cx="2124075" cy="4318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708660</xdr:colOff>
      <xdr:row>8</xdr:row>
      <xdr:rowOff>0</xdr:rowOff>
    </xdr:from>
    <xdr:to>
      <xdr:col>11</xdr:col>
      <xdr:colOff>517525</xdr:colOff>
      <xdr:row>8</xdr:row>
      <xdr:rowOff>488950</xdr:rowOff>
    </xdr:to>
    <xdr:pic>
      <xdr:nvPicPr>
        <xdr:cNvPr id="2" name="图片 1" descr="LEC]`CM4%D50C[KI)L)L_G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9240" y="3051810"/>
          <a:ext cx="2069465" cy="488950"/>
        </a:xfrm>
        <a:prstGeom prst="rect">
          <a:avLst/>
        </a:prstGeom>
      </xdr:spPr>
    </xdr:pic>
    <xdr:clientData/>
  </xdr:twoCellAnchor>
  <xdr:twoCellAnchor editAs="oneCell">
    <xdr:from>
      <xdr:col>9</xdr:col>
      <xdr:colOff>29845</xdr:colOff>
      <xdr:row>8</xdr:row>
      <xdr:rowOff>563880</xdr:rowOff>
    </xdr:from>
    <xdr:to>
      <xdr:col>11</xdr:col>
      <xdr:colOff>548005</xdr:colOff>
      <xdr:row>9</xdr:row>
      <xdr:rowOff>376555</xdr:rowOff>
    </xdr:to>
    <xdr:pic>
      <xdr:nvPicPr>
        <xdr:cNvPr id="3" name="图片 2" descr="NE{G0YVJ6U_OHOLI5}~3TP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267825" y="3615690"/>
          <a:ext cx="1991360" cy="460375"/>
        </a:xfrm>
        <a:prstGeom prst="rect">
          <a:avLst/>
        </a:prstGeom>
      </xdr:spPr>
    </xdr:pic>
    <xdr:clientData/>
  </xdr:twoCellAnchor>
  <xdr:twoCellAnchor editAs="oneCell">
    <xdr:from>
      <xdr:col>9</xdr:col>
      <xdr:colOff>255270</xdr:colOff>
      <xdr:row>9</xdr:row>
      <xdr:rowOff>596265</xdr:rowOff>
    </xdr:from>
    <xdr:to>
      <xdr:col>12</xdr:col>
      <xdr:colOff>775970</xdr:colOff>
      <xdr:row>11</xdr:row>
      <xdr:rowOff>71120</xdr:rowOff>
    </xdr:to>
    <xdr:pic>
      <xdr:nvPicPr>
        <xdr:cNvPr id="4" name="图片 3" descr="75XLJ0_DG0952XR7DF9}CSI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493250" y="4295775"/>
          <a:ext cx="2730500" cy="719455"/>
        </a:xfrm>
        <a:prstGeom prst="rect">
          <a:avLst/>
        </a:prstGeom>
      </xdr:spPr>
    </xdr:pic>
    <xdr:clientData/>
  </xdr:twoCellAnchor>
  <xdr:twoCellAnchor editAs="oneCell">
    <xdr:from>
      <xdr:col>1</xdr:col>
      <xdr:colOff>2540</xdr:colOff>
      <xdr:row>20</xdr:row>
      <xdr:rowOff>161925</xdr:rowOff>
    </xdr:from>
    <xdr:to>
      <xdr:col>6</xdr:col>
      <xdr:colOff>1129030</xdr:colOff>
      <xdr:row>49</xdr:row>
      <xdr:rowOff>57150</xdr:rowOff>
    </xdr:to>
    <xdr:pic>
      <xdr:nvPicPr>
        <xdr:cNvPr id="5" name="图片 4" descr="XS8U``PIRTLRDSRX4IR50OY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7650" y="9703435"/>
          <a:ext cx="7630160" cy="4867275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285750</xdr:colOff>
      <xdr:row>13</xdr:row>
      <xdr:rowOff>523875</xdr:rowOff>
    </xdr:from>
    <xdr:to>
      <xdr:col>12</xdr:col>
      <xdr:colOff>962025</xdr:colOff>
      <xdr:row>14</xdr:row>
      <xdr:rowOff>231775</xdr:rowOff>
    </xdr:to>
    <xdr:pic>
      <xdr:nvPicPr>
        <xdr:cNvPr id="6" name="图片 5" descr="9WW]EP$3VNZ21R]]JJE3~$C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0285730" y="6687185"/>
          <a:ext cx="2124075" cy="4318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708660</xdr:colOff>
      <xdr:row>8</xdr:row>
      <xdr:rowOff>0</xdr:rowOff>
    </xdr:from>
    <xdr:to>
      <xdr:col>11</xdr:col>
      <xdr:colOff>517525</xdr:colOff>
      <xdr:row>8</xdr:row>
      <xdr:rowOff>488950</xdr:rowOff>
    </xdr:to>
    <xdr:pic>
      <xdr:nvPicPr>
        <xdr:cNvPr id="2" name="图片 1" descr="LEC]`CM4%D50C[KI)L)L_G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9240" y="3051810"/>
          <a:ext cx="2069465" cy="488950"/>
        </a:xfrm>
        <a:prstGeom prst="rect">
          <a:avLst/>
        </a:prstGeom>
      </xdr:spPr>
    </xdr:pic>
    <xdr:clientData/>
  </xdr:twoCellAnchor>
  <xdr:twoCellAnchor editAs="oneCell">
    <xdr:from>
      <xdr:col>9</xdr:col>
      <xdr:colOff>29845</xdr:colOff>
      <xdr:row>8</xdr:row>
      <xdr:rowOff>563880</xdr:rowOff>
    </xdr:from>
    <xdr:to>
      <xdr:col>11</xdr:col>
      <xdr:colOff>548005</xdr:colOff>
      <xdr:row>9</xdr:row>
      <xdr:rowOff>376555</xdr:rowOff>
    </xdr:to>
    <xdr:pic>
      <xdr:nvPicPr>
        <xdr:cNvPr id="3" name="图片 2" descr="NE{G0YVJ6U_OHOLI5}~3TP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267825" y="3615690"/>
          <a:ext cx="1991360" cy="460375"/>
        </a:xfrm>
        <a:prstGeom prst="rect">
          <a:avLst/>
        </a:prstGeom>
      </xdr:spPr>
    </xdr:pic>
    <xdr:clientData/>
  </xdr:twoCellAnchor>
  <xdr:twoCellAnchor editAs="oneCell">
    <xdr:from>
      <xdr:col>9</xdr:col>
      <xdr:colOff>255270</xdr:colOff>
      <xdr:row>9</xdr:row>
      <xdr:rowOff>596265</xdr:rowOff>
    </xdr:from>
    <xdr:to>
      <xdr:col>12</xdr:col>
      <xdr:colOff>775970</xdr:colOff>
      <xdr:row>11</xdr:row>
      <xdr:rowOff>71120</xdr:rowOff>
    </xdr:to>
    <xdr:pic>
      <xdr:nvPicPr>
        <xdr:cNvPr id="4" name="图片 3" descr="75XLJ0_DG0952XR7DF9}CSI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493250" y="4295775"/>
          <a:ext cx="2730500" cy="719455"/>
        </a:xfrm>
        <a:prstGeom prst="rect">
          <a:avLst/>
        </a:prstGeom>
      </xdr:spPr>
    </xdr:pic>
    <xdr:clientData/>
  </xdr:twoCellAnchor>
  <xdr:twoCellAnchor editAs="oneCell">
    <xdr:from>
      <xdr:col>1</xdr:col>
      <xdr:colOff>2540</xdr:colOff>
      <xdr:row>21</xdr:row>
      <xdr:rowOff>161925</xdr:rowOff>
    </xdr:from>
    <xdr:to>
      <xdr:col>6</xdr:col>
      <xdr:colOff>1129030</xdr:colOff>
      <xdr:row>50</xdr:row>
      <xdr:rowOff>57150</xdr:rowOff>
    </xdr:to>
    <xdr:pic>
      <xdr:nvPicPr>
        <xdr:cNvPr id="5" name="图片 4" descr="XS8U``PIRTLRDSRX4IR50OY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7650" y="10363835"/>
          <a:ext cx="7630160" cy="4867275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285750</xdr:colOff>
      <xdr:row>13</xdr:row>
      <xdr:rowOff>523875</xdr:rowOff>
    </xdr:from>
    <xdr:to>
      <xdr:col>12</xdr:col>
      <xdr:colOff>962025</xdr:colOff>
      <xdr:row>14</xdr:row>
      <xdr:rowOff>231775</xdr:rowOff>
    </xdr:to>
    <xdr:pic>
      <xdr:nvPicPr>
        <xdr:cNvPr id="6" name="图片 5" descr="9WW]EP$3VNZ21R]]JJE3~$C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0285730" y="6687185"/>
          <a:ext cx="2124075" cy="4318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708660</xdr:colOff>
      <xdr:row>8</xdr:row>
      <xdr:rowOff>0</xdr:rowOff>
    </xdr:from>
    <xdr:to>
      <xdr:col>11</xdr:col>
      <xdr:colOff>517525</xdr:colOff>
      <xdr:row>8</xdr:row>
      <xdr:rowOff>488950</xdr:rowOff>
    </xdr:to>
    <xdr:pic>
      <xdr:nvPicPr>
        <xdr:cNvPr id="2" name="图片 1" descr="LEC]`CM4%D50C[KI)L)L_G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9240" y="3013710"/>
          <a:ext cx="2069465" cy="488950"/>
        </a:xfrm>
        <a:prstGeom prst="rect">
          <a:avLst/>
        </a:prstGeom>
      </xdr:spPr>
    </xdr:pic>
    <xdr:clientData/>
  </xdr:twoCellAnchor>
  <xdr:twoCellAnchor editAs="oneCell">
    <xdr:from>
      <xdr:col>9</xdr:col>
      <xdr:colOff>29845</xdr:colOff>
      <xdr:row>8</xdr:row>
      <xdr:rowOff>563880</xdr:rowOff>
    </xdr:from>
    <xdr:to>
      <xdr:col>11</xdr:col>
      <xdr:colOff>548005</xdr:colOff>
      <xdr:row>9</xdr:row>
      <xdr:rowOff>452755</xdr:rowOff>
    </xdr:to>
    <xdr:pic>
      <xdr:nvPicPr>
        <xdr:cNvPr id="3" name="图片 2" descr="NE{G0YVJ6U_OHOLI5}~3TP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267825" y="3577590"/>
          <a:ext cx="1991360" cy="460375"/>
        </a:xfrm>
        <a:prstGeom prst="rect">
          <a:avLst/>
        </a:prstGeom>
      </xdr:spPr>
    </xdr:pic>
    <xdr:clientData/>
  </xdr:twoCellAnchor>
  <xdr:twoCellAnchor editAs="oneCell">
    <xdr:from>
      <xdr:col>9</xdr:col>
      <xdr:colOff>255270</xdr:colOff>
      <xdr:row>9</xdr:row>
      <xdr:rowOff>596265</xdr:rowOff>
    </xdr:from>
    <xdr:to>
      <xdr:col>12</xdr:col>
      <xdr:colOff>775970</xdr:colOff>
      <xdr:row>11</xdr:row>
      <xdr:rowOff>160655</xdr:rowOff>
    </xdr:to>
    <xdr:pic>
      <xdr:nvPicPr>
        <xdr:cNvPr id="4" name="图片 3" descr="75XLJ0_DG0952XR7DF9}CSI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493250" y="4144010"/>
          <a:ext cx="2730500" cy="719455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285750</xdr:colOff>
      <xdr:row>13</xdr:row>
      <xdr:rowOff>523875</xdr:rowOff>
    </xdr:from>
    <xdr:to>
      <xdr:col>12</xdr:col>
      <xdr:colOff>962025</xdr:colOff>
      <xdr:row>14</xdr:row>
      <xdr:rowOff>231775</xdr:rowOff>
    </xdr:to>
    <xdr:pic>
      <xdr:nvPicPr>
        <xdr:cNvPr id="6" name="图片 5" descr="9WW]EP$3VNZ21R]]JJE3~$C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285730" y="6306185"/>
          <a:ext cx="2124075" cy="431800"/>
        </a:xfrm>
        <a:prstGeom prst="rect">
          <a:avLst/>
        </a:prstGeom>
      </xdr:spPr>
    </xdr:pic>
    <xdr:clientData/>
  </xdr:twoCellAnchor>
  <xdr:twoCellAnchor editAs="oneCell">
    <xdr:from>
      <xdr:col>0</xdr:col>
      <xdr:colOff>160655</xdr:colOff>
      <xdr:row>24</xdr:row>
      <xdr:rowOff>113665</xdr:rowOff>
    </xdr:from>
    <xdr:to>
      <xdr:col>6</xdr:col>
      <xdr:colOff>1029970</xdr:colOff>
      <xdr:row>47</xdr:row>
      <xdr:rowOff>121920</xdr:rowOff>
    </xdr:to>
    <xdr:pic>
      <xdr:nvPicPr>
        <xdr:cNvPr id="7" name="图片 6" descr="9`$%~D`CHUU)1DZ8XJ]RJLQ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60655" y="11852275"/>
          <a:ext cx="7618095" cy="3951605"/>
        </a:xfrm>
        <a:prstGeom prst="rect">
          <a:avLst/>
        </a:prstGeom>
      </xdr:spPr>
    </xdr:pic>
    <xdr:clientData/>
  </xdr:twoCellAnchor>
  <xdr:twoCellAnchor editAs="oneCell">
    <xdr:from>
      <xdr:col>9</xdr:col>
      <xdr:colOff>542290</xdr:colOff>
      <xdr:row>18</xdr:row>
      <xdr:rowOff>649605</xdr:rowOff>
    </xdr:from>
    <xdr:to>
      <xdr:col>12</xdr:col>
      <xdr:colOff>149860</xdr:colOff>
      <xdr:row>19</xdr:row>
      <xdr:rowOff>309880</xdr:rowOff>
    </xdr:to>
    <xdr:pic>
      <xdr:nvPicPr>
        <xdr:cNvPr id="5" name="图片 4" descr="P_$7E7U$I2T66@~01DDCQXF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9780270" y="9340215"/>
          <a:ext cx="1817370" cy="3206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708660</xdr:colOff>
      <xdr:row>8</xdr:row>
      <xdr:rowOff>0</xdr:rowOff>
    </xdr:from>
    <xdr:to>
      <xdr:col>11</xdr:col>
      <xdr:colOff>517525</xdr:colOff>
      <xdr:row>8</xdr:row>
      <xdr:rowOff>488950</xdr:rowOff>
    </xdr:to>
    <xdr:pic>
      <xdr:nvPicPr>
        <xdr:cNvPr id="2" name="图片 1" descr="LEC]`CM4%D50C[KI)L)L_G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9240" y="3013710"/>
          <a:ext cx="2069465" cy="488950"/>
        </a:xfrm>
        <a:prstGeom prst="rect">
          <a:avLst/>
        </a:prstGeom>
      </xdr:spPr>
    </xdr:pic>
    <xdr:clientData/>
  </xdr:twoCellAnchor>
  <xdr:twoCellAnchor editAs="oneCell">
    <xdr:from>
      <xdr:col>9</xdr:col>
      <xdr:colOff>29845</xdr:colOff>
      <xdr:row>8</xdr:row>
      <xdr:rowOff>563880</xdr:rowOff>
    </xdr:from>
    <xdr:to>
      <xdr:col>11</xdr:col>
      <xdr:colOff>548005</xdr:colOff>
      <xdr:row>9</xdr:row>
      <xdr:rowOff>452755</xdr:rowOff>
    </xdr:to>
    <xdr:pic>
      <xdr:nvPicPr>
        <xdr:cNvPr id="3" name="图片 2" descr="NE{G0YVJ6U_OHOLI5}~3TP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267825" y="3577590"/>
          <a:ext cx="1991360" cy="460375"/>
        </a:xfrm>
        <a:prstGeom prst="rect">
          <a:avLst/>
        </a:prstGeom>
      </xdr:spPr>
    </xdr:pic>
    <xdr:clientData/>
  </xdr:twoCellAnchor>
  <xdr:twoCellAnchor editAs="oneCell">
    <xdr:from>
      <xdr:col>9</xdr:col>
      <xdr:colOff>36195</xdr:colOff>
      <xdr:row>10</xdr:row>
      <xdr:rowOff>25400</xdr:rowOff>
    </xdr:from>
    <xdr:to>
      <xdr:col>12</xdr:col>
      <xdr:colOff>556895</xdr:colOff>
      <xdr:row>11</xdr:row>
      <xdr:rowOff>186055</xdr:rowOff>
    </xdr:to>
    <xdr:pic>
      <xdr:nvPicPr>
        <xdr:cNvPr id="4" name="图片 3" descr="75XLJ0_DG0952XR7DF9}CSI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74175" y="4169410"/>
          <a:ext cx="2730500" cy="719455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285750</xdr:colOff>
      <xdr:row>13</xdr:row>
      <xdr:rowOff>523875</xdr:rowOff>
    </xdr:from>
    <xdr:to>
      <xdr:col>12</xdr:col>
      <xdr:colOff>962025</xdr:colOff>
      <xdr:row>14</xdr:row>
      <xdr:rowOff>231775</xdr:rowOff>
    </xdr:to>
    <xdr:pic>
      <xdr:nvPicPr>
        <xdr:cNvPr id="5" name="图片 4" descr="9WW]EP$3VNZ21R]]JJE3~$C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285730" y="6306185"/>
          <a:ext cx="2124075" cy="431800"/>
        </a:xfrm>
        <a:prstGeom prst="rect">
          <a:avLst/>
        </a:prstGeom>
      </xdr:spPr>
    </xdr:pic>
    <xdr:clientData/>
  </xdr:twoCellAnchor>
  <xdr:twoCellAnchor editAs="oneCell">
    <xdr:from>
      <xdr:col>9</xdr:col>
      <xdr:colOff>542290</xdr:colOff>
      <xdr:row>18</xdr:row>
      <xdr:rowOff>649605</xdr:rowOff>
    </xdr:from>
    <xdr:to>
      <xdr:col>12</xdr:col>
      <xdr:colOff>149860</xdr:colOff>
      <xdr:row>19</xdr:row>
      <xdr:rowOff>309880</xdr:rowOff>
    </xdr:to>
    <xdr:pic>
      <xdr:nvPicPr>
        <xdr:cNvPr id="7" name="图片 6" descr="P_$7E7U$I2T66@~01DDCQXF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9780270" y="9340215"/>
          <a:ext cx="1817370" cy="320675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33</xdr:row>
      <xdr:rowOff>76200</xdr:rowOff>
    </xdr:from>
    <xdr:to>
      <xdr:col>6</xdr:col>
      <xdr:colOff>1145540</xdr:colOff>
      <xdr:row>61</xdr:row>
      <xdr:rowOff>114300</xdr:rowOff>
    </xdr:to>
    <xdr:pic>
      <xdr:nvPicPr>
        <xdr:cNvPr id="8" name="图片 7" descr="赫店镇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47625" y="16488410"/>
          <a:ext cx="7846695" cy="4838700"/>
        </a:xfrm>
        <a:prstGeom prst="rect">
          <a:avLst/>
        </a:prstGeom>
      </xdr:spPr>
    </xdr:pic>
    <xdr:clientData/>
  </xdr:twoCellAnchor>
  <xdr:twoCellAnchor editAs="oneCell">
    <xdr:from>
      <xdr:col>6</xdr:col>
      <xdr:colOff>1193800</xdr:colOff>
      <xdr:row>35</xdr:row>
      <xdr:rowOff>76200</xdr:rowOff>
    </xdr:from>
    <xdr:to>
      <xdr:col>15</xdr:col>
      <xdr:colOff>1564005</xdr:colOff>
      <xdr:row>63</xdr:row>
      <xdr:rowOff>104775</xdr:rowOff>
    </xdr:to>
    <xdr:pic>
      <xdr:nvPicPr>
        <xdr:cNvPr id="9" name="图片 8" descr="S7C@FV@OE$O]_N`S([J$28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7942580" y="16831310"/>
          <a:ext cx="7905115" cy="4829175"/>
        </a:xfrm>
        <a:prstGeom prst="rect">
          <a:avLst/>
        </a:prstGeom>
      </xdr:spPr>
    </xdr:pic>
    <xdr:clientData/>
  </xdr:twoCellAnchor>
  <xdr:twoCellAnchor editAs="oneCell">
    <xdr:from>
      <xdr:col>15</xdr:col>
      <xdr:colOff>1400175</xdr:colOff>
      <xdr:row>33</xdr:row>
      <xdr:rowOff>76200</xdr:rowOff>
    </xdr:from>
    <xdr:to>
      <xdr:col>22</xdr:col>
      <xdr:colOff>466725</xdr:colOff>
      <xdr:row>61</xdr:row>
      <xdr:rowOff>161925</xdr:rowOff>
    </xdr:to>
    <xdr:pic>
      <xdr:nvPicPr>
        <xdr:cNvPr id="10" name="图片 9" descr="G~ZVNQ1R]EIFJ~8[}3K9~XH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5683865" y="16488410"/>
          <a:ext cx="7886700" cy="4886325"/>
        </a:xfrm>
        <a:prstGeom prst="rect">
          <a:avLst/>
        </a:prstGeom>
      </xdr:spPr>
    </xdr:pic>
    <xdr:clientData/>
  </xdr:twoCellAnchor>
  <xdr:twoCellAnchor editAs="oneCell">
    <xdr:from>
      <xdr:col>7</xdr:col>
      <xdr:colOff>47625</xdr:colOff>
      <xdr:row>21</xdr:row>
      <xdr:rowOff>19050</xdr:rowOff>
    </xdr:from>
    <xdr:to>
      <xdr:col>13</xdr:col>
      <xdr:colOff>703580</xdr:colOff>
      <xdr:row>21</xdr:row>
      <xdr:rowOff>488950</xdr:rowOff>
    </xdr:to>
    <xdr:pic>
      <xdr:nvPicPr>
        <xdr:cNvPr id="12" name="图片 11" descr="`O{31GPN89_JH(~%8`01P40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8125460" y="10690860"/>
          <a:ext cx="5253355" cy="4699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708660</xdr:colOff>
      <xdr:row>8</xdr:row>
      <xdr:rowOff>0</xdr:rowOff>
    </xdr:from>
    <xdr:to>
      <xdr:col>11</xdr:col>
      <xdr:colOff>517525</xdr:colOff>
      <xdr:row>8</xdr:row>
      <xdr:rowOff>488950</xdr:rowOff>
    </xdr:to>
    <xdr:pic>
      <xdr:nvPicPr>
        <xdr:cNvPr id="2" name="图片 1" descr="LEC]`CM4%D50C[KI)L)L_G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59240" y="3013710"/>
          <a:ext cx="2069465" cy="488950"/>
        </a:xfrm>
        <a:prstGeom prst="rect">
          <a:avLst/>
        </a:prstGeom>
      </xdr:spPr>
    </xdr:pic>
    <xdr:clientData/>
  </xdr:twoCellAnchor>
  <xdr:twoCellAnchor editAs="oneCell">
    <xdr:from>
      <xdr:col>9</xdr:col>
      <xdr:colOff>29845</xdr:colOff>
      <xdr:row>8</xdr:row>
      <xdr:rowOff>563880</xdr:rowOff>
    </xdr:from>
    <xdr:to>
      <xdr:col>11</xdr:col>
      <xdr:colOff>548005</xdr:colOff>
      <xdr:row>9</xdr:row>
      <xdr:rowOff>452755</xdr:rowOff>
    </xdr:to>
    <xdr:pic>
      <xdr:nvPicPr>
        <xdr:cNvPr id="3" name="图片 2" descr="NE{G0YVJ6U_OHOLI5}~3TP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267825" y="3577590"/>
          <a:ext cx="1991360" cy="460375"/>
        </a:xfrm>
        <a:prstGeom prst="rect">
          <a:avLst/>
        </a:prstGeom>
      </xdr:spPr>
    </xdr:pic>
    <xdr:clientData/>
  </xdr:twoCellAnchor>
  <xdr:twoCellAnchor editAs="oneCell">
    <xdr:from>
      <xdr:col>9</xdr:col>
      <xdr:colOff>36195</xdr:colOff>
      <xdr:row>10</xdr:row>
      <xdr:rowOff>25400</xdr:rowOff>
    </xdr:from>
    <xdr:to>
      <xdr:col>12</xdr:col>
      <xdr:colOff>556895</xdr:colOff>
      <xdr:row>11</xdr:row>
      <xdr:rowOff>186055</xdr:rowOff>
    </xdr:to>
    <xdr:pic>
      <xdr:nvPicPr>
        <xdr:cNvPr id="4" name="图片 3" descr="75XLJ0_DG0952XR7DF9}CSI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74175" y="4169410"/>
          <a:ext cx="2730500" cy="719455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285750</xdr:colOff>
      <xdr:row>13</xdr:row>
      <xdr:rowOff>523875</xdr:rowOff>
    </xdr:from>
    <xdr:to>
      <xdr:col>12</xdr:col>
      <xdr:colOff>962025</xdr:colOff>
      <xdr:row>14</xdr:row>
      <xdr:rowOff>231775</xdr:rowOff>
    </xdr:to>
    <xdr:pic>
      <xdr:nvPicPr>
        <xdr:cNvPr id="5" name="图片 4" descr="9WW]EP$3VNZ21R]]JJE3~$C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285730" y="6306185"/>
          <a:ext cx="2124075" cy="431800"/>
        </a:xfrm>
        <a:prstGeom prst="rect">
          <a:avLst/>
        </a:prstGeom>
      </xdr:spPr>
    </xdr:pic>
    <xdr:clientData/>
  </xdr:twoCellAnchor>
  <xdr:twoCellAnchor editAs="oneCell">
    <xdr:from>
      <xdr:col>9</xdr:col>
      <xdr:colOff>542290</xdr:colOff>
      <xdr:row>18</xdr:row>
      <xdr:rowOff>649605</xdr:rowOff>
    </xdr:from>
    <xdr:to>
      <xdr:col>12</xdr:col>
      <xdr:colOff>149860</xdr:colOff>
      <xdr:row>19</xdr:row>
      <xdr:rowOff>309880</xdr:rowOff>
    </xdr:to>
    <xdr:pic>
      <xdr:nvPicPr>
        <xdr:cNvPr id="6" name="图片 5" descr="P_$7E7U$I2T66@~01DDCQXF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9780270" y="9340215"/>
          <a:ext cx="1817370" cy="320675"/>
        </a:xfrm>
        <a:prstGeom prst="rect">
          <a:avLst/>
        </a:prstGeom>
      </xdr:spPr>
    </xdr:pic>
    <xdr:clientData/>
  </xdr:twoCellAnchor>
  <xdr:twoCellAnchor editAs="oneCell">
    <xdr:from>
      <xdr:col>7</xdr:col>
      <xdr:colOff>47625</xdr:colOff>
      <xdr:row>21</xdr:row>
      <xdr:rowOff>19050</xdr:rowOff>
    </xdr:from>
    <xdr:to>
      <xdr:col>13</xdr:col>
      <xdr:colOff>703580</xdr:colOff>
      <xdr:row>21</xdr:row>
      <xdr:rowOff>488950</xdr:rowOff>
    </xdr:to>
    <xdr:pic>
      <xdr:nvPicPr>
        <xdr:cNvPr id="10" name="图片 9" descr="`O{31GPN89_JH(~%8`01P40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8125460" y="10525760"/>
          <a:ext cx="5253355" cy="4699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35</xdr:row>
      <xdr:rowOff>19050</xdr:rowOff>
    </xdr:from>
    <xdr:to>
      <xdr:col>6</xdr:col>
      <xdr:colOff>1243965</xdr:colOff>
      <xdr:row>65</xdr:row>
      <xdr:rowOff>76200</xdr:rowOff>
    </xdr:to>
    <xdr:pic>
      <xdr:nvPicPr>
        <xdr:cNvPr id="11" name="图片 10" descr="2023-1-1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635" y="17409160"/>
          <a:ext cx="7992110" cy="5200650"/>
        </a:xfrm>
        <a:prstGeom prst="rect">
          <a:avLst/>
        </a:prstGeom>
      </xdr:spPr>
    </xdr:pic>
    <xdr:clientData/>
  </xdr:twoCellAnchor>
  <xdr:twoCellAnchor editAs="oneCell">
    <xdr:from>
      <xdr:col>8</xdr:col>
      <xdr:colOff>323850</xdr:colOff>
      <xdr:row>36</xdr:row>
      <xdr:rowOff>47625</xdr:rowOff>
    </xdr:from>
    <xdr:to>
      <xdr:col>13</xdr:col>
      <xdr:colOff>280035</xdr:colOff>
      <xdr:row>42</xdr:row>
      <xdr:rowOff>38100</xdr:rowOff>
    </xdr:to>
    <xdr:pic>
      <xdr:nvPicPr>
        <xdr:cNvPr id="7" name="图片 6" descr="1f6d0e231fc188b62b2dbc8da752867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8774430" y="17609185"/>
          <a:ext cx="4180840" cy="1019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26"/>
  <sheetViews>
    <sheetView topLeftCell="A4" workbookViewId="0">
      <selection activeCell="F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ht="24.9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27.9" customHeight="1" spans="1:20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0"/>
      <c r="J2" s="6" t="s">
        <v>4</v>
      </c>
      <c r="K2" s="6"/>
      <c r="L2" s="6"/>
      <c r="M2" s="6"/>
      <c r="N2" s="71" t="s">
        <v>5</v>
      </c>
      <c r="O2" s="71"/>
      <c r="P2" s="72">
        <v>11062</v>
      </c>
      <c r="Q2" s="76" t="s">
        <v>6</v>
      </c>
      <c r="R2" s="76"/>
      <c r="S2" s="99" t="s">
        <v>7</v>
      </c>
      <c r="T2" s="99"/>
    </row>
    <row r="3" ht="27.9" customHeight="1" spans="1:20">
      <c r="A3" s="5" t="s">
        <v>8</v>
      </c>
      <c r="B3" s="5"/>
      <c r="C3" s="8">
        <v>5370750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48" t="s">
        <v>12</v>
      </c>
      <c r="K3" s="48"/>
      <c r="L3" s="48"/>
      <c r="M3" s="48"/>
      <c r="N3" s="5" t="s">
        <v>13</v>
      </c>
      <c r="O3" s="5"/>
      <c r="P3" s="48" t="s">
        <v>14</v>
      </c>
      <c r="Q3" s="100" t="s">
        <v>15</v>
      </c>
      <c r="R3" s="101"/>
      <c r="S3" s="102" t="s">
        <v>16</v>
      </c>
      <c r="T3" s="102"/>
    </row>
    <row r="4" ht="27.9" customHeight="1" spans="1:20">
      <c r="A4" s="5" t="s">
        <v>17</v>
      </c>
      <c r="B4" s="5"/>
      <c r="C4" s="119"/>
      <c r="D4" s="119"/>
      <c r="E4" s="119"/>
      <c r="F4" s="8" t="s">
        <v>18</v>
      </c>
      <c r="G4" s="10"/>
      <c r="H4" s="5" t="s">
        <v>19</v>
      </c>
      <c r="I4" s="5"/>
      <c r="J4" s="48" t="s">
        <v>20</v>
      </c>
      <c r="K4" s="48"/>
      <c r="L4" s="48"/>
      <c r="M4" s="48"/>
      <c r="N4" s="5" t="s">
        <v>21</v>
      </c>
      <c r="O4" s="5"/>
      <c r="P4" s="73" t="s">
        <v>22</v>
      </c>
      <c r="Q4" s="8" t="s">
        <v>23</v>
      </c>
      <c r="R4" s="73" t="s">
        <v>24</v>
      </c>
      <c r="S4" s="103" t="s">
        <v>25</v>
      </c>
      <c r="T4" s="104" t="s">
        <v>24</v>
      </c>
    </row>
    <row r="5" ht="27.9" customHeight="1" spans="1:20">
      <c r="A5" s="5" t="s">
        <v>26</v>
      </c>
      <c r="B5" s="11" t="s">
        <v>27</v>
      </c>
      <c r="C5" s="12"/>
      <c r="D5" s="12"/>
      <c r="E5" s="12"/>
      <c r="F5" s="13"/>
      <c r="G5" s="14" t="s">
        <v>28</v>
      </c>
      <c r="H5" s="11" t="s">
        <v>27</v>
      </c>
      <c r="I5" s="12"/>
      <c r="J5" s="13"/>
      <c r="K5" s="14" t="s">
        <v>29</v>
      </c>
      <c r="L5" s="11" t="s">
        <v>30</v>
      </c>
      <c r="M5" s="13"/>
      <c r="N5" s="11" t="s">
        <v>31</v>
      </c>
      <c r="O5" s="13"/>
      <c r="P5" s="74" t="s">
        <v>32</v>
      </c>
      <c r="Q5" s="105"/>
      <c r="R5" s="105"/>
      <c r="S5" s="103" t="s">
        <v>33</v>
      </c>
      <c r="T5" s="106" t="s">
        <v>34</v>
      </c>
    </row>
    <row r="6" ht="27.9" customHeight="1" spans="1:20">
      <c r="A6" s="5"/>
      <c r="B6" s="15" t="s">
        <v>35</v>
      </c>
      <c r="C6" s="16"/>
      <c r="D6" s="16"/>
      <c r="E6" s="16"/>
      <c r="F6" s="17"/>
      <c r="G6" s="5"/>
      <c r="H6" s="15" t="s">
        <v>36</v>
      </c>
      <c r="I6" s="16"/>
      <c r="J6" s="17"/>
      <c r="K6" s="5" t="s">
        <v>37</v>
      </c>
      <c r="L6" s="15" t="s">
        <v>38</v>
      </c>
      <c r="M6" s="17"/>
      <c r="N6" s="15" t="s">
        <v>39</v>
      </c>
      <c r="O6" s="17"/>
      <c r="P6" s="75" t="s">
        <v>40</v>
      </c>
      <c r="Q6" s="107"/>
      <c r="R6" s="107"/>
      <c r="S6" s="103"/>
      <c r="T6" s="106"/>
    </row>
    <row r="7" ht="27.9" customHeight="1" spans="1:20">
      <c r="A7" s="5"/>
      <c r="B7" s="18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8" t="s">
        <v>46</v>
      </c>
      <c r="H7" s="5" t="s">
        <v>47</v>
      </c>
      <c r="I7" s="8" t="s">
        <v>48</v>
      </c>
      <c r="J7" s="8" t="s">
        <v>49</v>
      </c>
      <c r="K7" s="76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</row>
    <row r="8" ht="48" customHeight="1" spans="1:20">
      <c r="A8" s="57">
        <v>1</v>
      </c>
      <c r="B8" s="134">
        <v>43691</v>
      </c>
      <c r="C8" s="83">
        <v>520000</v>
      </c>
      <c r="D8" s="130"/>
      <c r="E8" s="38" t="s">
        <v>53</v>
      </c>
      <c r="F8" s="120">
        <v>175202745165</v>
      </c>
      <c r="G8" s="83"/>
      <c r="H8" s="40">
        <v>0.03</v>
      </c>
      <c r="I8" s="83">
        <f>1040000*0.03</f>
        <v>31200</v>
      </c>
      <c r="J8" s="39"/>
      <c r="K8" s="84">
        <v>46276</v>
      </c>
      <c r="L8" s="83">
        <v>5000</v>
      </c>
      <c r="M8" s="85" t="s">
        <v>54</v>
      </c>
      <c r="N8" s="131">
        <v>106532</v>
      </c>
      <c r="O8" s="109" t="s">
        <v>55</v>
      </c>
      <c r="P8" s="86" t="s">
        <v>56</v>
      </c>
      <c r="Q8" s="109">
        <v>300000</v>
      </c>
      <c r="R8" s="109">
        <v>300000</v>
      </c>
      <c r="S8" s="110">
        <v>300000</v>
      </c>
      <c r="T8" s="77"/>
    </row>
    <row r="9" ht="45" customHeight="1" spans="1:20">
      <c r="A9" s="57"/>
      <c r="B9" s="135">
        <v>43713</v>
      </c>
      <c r="C9" s="59">
        <v>520000</v>
      </c>
      <c r="D9" s="130"/>
      <c r="E9" s="38" t="s">
        <v>53</v>
      </c>
      <c r="F9" s="120">
        <v>175202745165</v>
      </c>
      <c r="G9" s="126"/>
      <c r="H9" s="40"/>
      <c r="I9" s="83"/>
      <c r="J9" s="39"/>
      <c r="K9" s="84"/>
      <c r="L9" s="83"/>
      <c r="M9" s="85"/>
      <c r="N9" s="131">
        <v>250992</v>
      </c>
      <c r="O9" s="109" t="s">
        <v>57</v>
      </c>
      <c r="P9" s="86" t="s">
        <v>58</v>
      </c>
      <c r="Q9" s="109">
        <v>300000</v>
      </c>
      <c r="R9" s="109">
        <v>300000</v>
      </c>
      <c r="S9" s="110">
        <v>300000</v>
      </c>
      <c r="T9" s="77"/>
    </row>
    <row r="10" ht="29" customHeight="1" spans="1:20">
      <c r="A10" s="48"/>
      <c r="B10" s="30"/>
      <c r="C10" s="50"/>
      <c r="D10" s="31"/>
      <c r="E10" s="32"/>
      <c r="F10" s="32"/>
      <c r="G10" s="29"/>
      <c r="H10" s="26"/>
      <c r="I10" s="25"/>
      <c r="J10" s="33"/>
      <c r="K10" s="77"/>
      <c r="L10" s="25"/>
      <c r="M10" s="73"/>
      <c r="N10" s="80"/>
      <c r="O10" s="81"/>
      <c r="P10" s="79"/>
      <c r="Q10" s="8"/>
      <c r="R10" s="8"/>
      <c r="S10" s="21"/>
      <c r="T10" s="77"/>
    </row>
    <row r="11" ht="29" customHeight="1" spans="1:20">
      <c r="A11" s="48"/>
      <c r="B11" s="30"/>
      <c r="C11" s="50"/>
      <c r="D11" s="31"/>
      <c r="E11" s="32"/>
      <c r="F11" s="32"/>
      <c r="G11" s="33"/>
      <c r="H11" s="26"/>
      <c r="I11" s="25"/>
      <c r="J11" s="33"/>
      <c r="K11" s="77"/>
      <c r="L11" s="25"/>
      <c r="M11" s="73"/>
      <c r="N11" s="80"/>
      <c r="O11" s="81"/>
      <c r="P11" s="79"/>
      <c r="Q11" s="8"/>
      <c r="R11" s="8"/>
      <c r="S11" s="21"/>
      <c r="T11" s="77"/>
    </row>
    <row r="12" ht="29" customHeight="1" spans="1:20">
      <c r="A12" s="48"/>
      <c r="B12" s="30"/>
      <c r="C12" s="50"/>
      <c r="D12" s="31"/>
      <c r="E12" s="32"/>
      <c r="F12" s="32"/>
      <c r="G12" s="33"/>
      <c r="H12" s="26"/>
      <c r="I12" s="25"/>
      <c r="J12" s="33"/>
      <c r="K12" s="77"/>
      <c r="L12" s="25"/>
      <c r="M12" s="73"/>
      <c r="N12" s="80"/>
      <c r="O12" s="81"/>
      <c r="P12" s="79"/>
      <c r="Q12" s="8"/>
      <c r="R12" s="8"/>
      <c r="S12" s="21"/>
      <c r="T12" s="77"/>
    </row>
    <row r="13" ht="29" customHeight="1" spans="1:20">
      <c r="A13" s="48"/>
      <c r="B13" s="30"/>
      <c r="C13" s="50"/>
      <c r="D13" s="31"/>
      <c r="E13" s="32"/>
      <c r="F13" s="32"/>
      <c r="G13" s="33"/>
      <c r="H13" s="26"/>
      <c r="I13" s="25"/>
      <c r="J13" s="33"/>
      <c r="K13" s="77"/>
      <c r="L13" s="25"/>
      <c r="M13" s="73"/>
      <c r="N13" s="80"/>
      <c r="O13" s="81"/>
      <c r="P13" s="79"/>
      <c r="Q13" s="8"/>
      <c r="R13" s="8"/>
      <c r="S13" s="21"/>
      <c r="T13" s="77"/>
    </row>
    <row r="14" ht="29" customHeight="1" spans="1:20">
      <c r="A14" s="48"/>
      <c r="B14" s="132"/>
      <c r="C14" s="50"/>
      <c r="D14" s="31"/>
      <c r="E14" s="32"/>
      <c r="F14" s="32"/>
      <c r="G14" s="33"/>
      <c r="H14" s="26"/>
      <c r="I14" s="25"/>
      <c r="J14" s="33"/>
      <c r="K14" s="77"/>
      <c r="L14" s="25"/>
      <c r="M14" s="73"/>
      <c r="N14" s="78"/>
      <c r="O14" s="8"/>
      <c r="P14" s="88"/>
      <c r="Q14" s="8"/>
      <c r="R14" s="8"/>
      <c r="S14" s="21"/>
      <c r="T14" s="112"/>
    </row>
    <row r="15" ht="29" customHeight="1" spans="1:20">
      <c r="A15" s="48"/>
      <c r="B15" s="41"/>
      <c r="C15" s="25"/>
      <c r="D15" s="133"/>
      <c r="E15" s="32"/>
      <c r="F15" s="32"/>
      <c r="G15" s="33"/>
      <c r="H15" s="26"/>
      <c r="I15" s="25"/>
      <c r="J15" s="33"/>
      <c r="K15" s="77"/>
      <c r="L15" s="25"/>
      <c r="M15" s="73"/>
      <c r="N15" s="78"/>
      <c r="O15" s="8"/>
      <c r="P15" s="79"/>
      <c r="Q15" s="8"/>
      <c r="R15" s="8"/>
      <c r="S15" s="21"/>
      <c r="T15" s="112"/>
    </row>
    <row r="16" ht="29" customHeight="1" spans="1:20">
      <c r="A16" s="48"/>
      <c r="B16" s="49"/>
      <c r="C16" s="124"/>
      <c r="D16" s="42"/>
      <c r="E16" s="43"/>
      <c r="F16" s="44"/>
      <c r="G16" s="29"/>
      <c r="H16" s="45"/>
      <c r="I16" s="25"/>
      <c r="J16" s="25"/>
      <c r="K16" s="25"/>
      <c r="L16" s="25"/>
      <c r="M16" s="73"/>
      <c r="N16" s="25"/>
      <c r="O16" s="73"/>
      <c r="P16" s="88"/>
      <c r="Q16" s="113"/>
      <c r="R16" s="113"/>
      <c r="S16" s="111"/>
      <c r="T16" s="112"/>
    </row>
    <row r="17" ht="29" customHeight="1" spans="1:20">
      <c r="A17" s="48"/>
      <c r="B17" s="49"/>
      <c r="C17" s="124"/>
      <c r="D17" s="42"/>
      <c r="E17" s="43"/>
      <c r="F17" s="44"/>
      <c r="G17" s="46"/>
      <c r="H17" s="45"/>
      <c r="I17" s="25"/>
      <c r="J17" s="25"/>
      <c r="K17" s="25"/>
      <c r="L17" s="25"/>
      <c r="M17" s="73"/>
      <c r="N17" s="25"/>
      <c r="O17" s="73"/>
      <c r="P17" s="88"/>
      <c r="Q17" s="113"/>
      <c r="R17" s="113"/>
      <c r="S17" s="111"/>
      <c r="T17" s="112"/>
    </row>
    <row r="18" ht="30" customHeight="1" spans="1:20">
      <c r="A18" s="5" t="s">
        <v>59</v>
      </c>
      <c r="B18" s="5"/>
      <c r="C18" s="61">
        <f>SUM(C8:C17)</f>
        <v>1040000</v>
      </c>
      <c r="D18" s="62">
        <f>SUM(D8:D17)</f>
        <v>0</v>
      </c>
      <c r="E18" s="63"/>
      <c r="F18" s="63"/>
      <c r="G18" s="63"/>
      <c r="H18" s="61" t="s">
        <v>60</v>
      </c>
      <c r="I18" s="78">
        <f>SUM(I8:I17)</f>
        <v>31200</v>
      </c>
      <c r="J18" s="63"/>
      <c r="K18" s="78">
        <f>SUM(K8:K17)</f>
        <v>46276</v>
      </c>
      <c r="L18" s="78">
        <f>SUM(L8:L17)</f>
        <v>5000</v>
      </c>
      <c r="M18" s="61" t="s">
        <v>60</v>
      </c>
      <c r="N18" s="78">
        <f>SUM(N8:N17)</f>
        <v>357524</v>
      </c>
      <c r="O18" s="61" t="s">
        <v>60</v>
      </c>
      <c r="P18" s="61" t="s">
        <v>60</v>
      </c>
      <c r="Q18" s="61"/>
      <c r="R18" s="61"/>
      <c r="S18" s="78">
        <f>SUM(S8:S17)</f>
        <v>600000</v>
      </c>
      <c r="T18" s="115">
        <f>D18+C18-S18-I18-K18-L18-N18</f>
        <v>0</v>
      </c>
    </row>
    <row r="19" ht="30" customHeight="1" spans="1:20">
      <c r="A19" s="64" t="s">
        <v>61</v>
      </c>
      <c r="B19" s="64"/>
      <c r="C19" s="64" t="s">
        <v>62</v>
      </c>
      <c r="D19" s="64"/>
      <c r="E19" s="64"/>
      <c r="F19" s="65">
        <f>N19-F20</f>
        <v>600000</v>
      </c>
      <c r="G19" s="66"/>
      <c r="H19" s="67" t="s">
        <v>63</v>
      </c>
      <c r="I19" s="91"/>
      <c r="J19" s="91"/>
      <c r="K19" s="91"/>
      <c r="L19" s="92"/>
      <c r="M19" s="64" t="s">
        <v>64</v>
      </c>
      <c r="N19" s="93">
        <v>600000</v>
      </c>
      <c r="O19" s="94"/>
      <c r="P19" s="94"/>
      <c r="Q19" s="94"/>
      <c r="R19" s="94"/>
      <c r="S19" s="94"/>
      <c r="T19" s="116"/>
    </row>
    <row r="20" ht="30" customHeight="1" spans="1:20">
      <c r="A20" s="64"/>
      <c r="B20" s="64"/>
      <c r="C20" s="64" t="s">
        <v>65</v>
      </c>
      <c r="D20" s="64"/>
      <c r="E20" s="64"/>
      <c r="F20" s="65">
        <v>0</v>
      </c>
      <c r="G20" s="66"/>
      <c r="H20" s="68"/>
      <c r="I20" s="95"/>
      <c r="J20" s="95"/>
      <c r="K20" s="95"/>
      <c r="L20" s="96"/>
      <c r="M20" s="64" t="s">
        <v>66</v>
      </c>
      <c r="N20" s="121" t="s">
        <v>67</v>
      </c>
      <c r="O20" s="122"/>
      <c r="P20" s="122"/>
      <c r="Q20" s="122"/>
      <c r="R20" s="122"/>
      <c r="S20" s="122"/>
      <c r="T20" s="123"/>
    </row>
    <row r="26" spans="2:2">
      <c r="B26" s="69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0"/>
      <c r="J2" s="6" t="s">
        <v>4</v>
      </c>
      <c r="K2" s="6"/>
      <c r="L2" s="6"/>
      <c r="M2" s="6"/>
      <c r="N2" s="71" t="s">
        <v>5</v>
      </c>
      <c r="O2" s="71"/>
      <c r="P2" s="72">
        <v>11062</v>
      </c>
      <c r="Q2" s="76" t="s">
        <v>6</v>
      </c>
      <c r="R2" s="76"/>
      <c r="S2" s="99" t="s">
        <v>7</v>
      </c>
      <c r="T2" s="9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5370750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48" t="s">
        <v>12</v>
      </c>
      <c r="K3" s="48"/>
      <c r="L3" s="48"/>
      <c r="M3" s="48"/>
      <c r="N3" s="5" t="s">
        <v>13</v>
      </c>
      <c r="O3" s="5"/>
      <c r="P3" s="48" t="s">
        <v>14</v>
      </c>
      <c r="Q3" s="100" t="s">
        <v>15</v>
      </c>
      <c r="R3" s="101"/>
      <c r="S3" s="102" t="s">
        <v>16</v>
      </c>
      <c r="T3" s="10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17</v>
      </c>
      <c r="B4" s="5"/>
      <c r="C4" s="119"/>
      <c r="D4" s="119"/>
      <c r="E4" s="119"/>
      <c r="F4" s="8" t="s">
        <v>18</v>
      </c>
      <c r="G4" s="10"/>
      <c r="H4" s="5" t="s">
        <v>19</v>
      </c>
      <c r="I4" s="5"/>
      <c r="J4" s="48" t="s">
        <v>20</v>
      </c>
      <c r="K4" s="48"/>
      <c r="L4" s="48"/>
      <c r="M4" s="48"/>
      <c r="N4" s="5" t="s">
        <v>21</v>
      </c>
      <c r="O4" s="5"/>
      <c r="P4" s="73" t="s">
        <v>22</v>
      </c>
      <c r="Q4" s="8" t="s">
        <v>23</v>
      </c>
      <c r="R4" s="73" t="s">
        <v>24</v>
      </c>
      <c r="S4" s="103" t="s">
        <v>25</v>
      </c>
      <c r="T4" s="104" t="s">
        <v>24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26</v>
      </c>
      <c r="B5" s="11" t="s">
        <v>27</v>
      </c>
      <c r="C5" s="12"/>
      <c r="D5" s="12"/>
      <c r="E5" s="12"/>
      <c r="F5" s="13"/>
      <c r="G5" s="14" t="s">
        <v>28</v>
      </c>
      <c r="H5" s="11" t="s">
        <v>27</v>
      </c>
      <c r="I5" s="12"/>
      <c r="J5" s="13"/>
      <c r="K5" s="14" t="s">
        <v>29</v>
      </c>
      <c r="L5" s="11" t="s">
        <v>30</v>
      </c>
      <c r="M5" s="13"/>
      <c r="N5" s="11" t="s">
        <v>31</v>
      </c>
      <c r="O5" s="13"/>
      <c r="P5" s="74" t="s">
        <v>32</v>
      </c>
      <c r="Q5" s="105"/>
      <c r="R5" s="105"/>
      <c r="S5" s="103" t="s">
        <v>33</v>
      </c>
      <c r="T5" s="106" t="s">
        <v>34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35</v>
      </c>
      <c r="C6" s="16"/>
      <c r="D6" s="16"/>
      <c r="E6" s="16"/>
      <c r="F6" s="17"/>
      <c r="G6" s="5"/>
      <c r="H6" s="15" t="s">
        <v>36</v>
      </c>
      <c r="I6" s="16"/>
      <c r="J6" s="17"/>
      <c r="K6" s="5" t="s">
        <v>37</v>
      </c>
      <c r="L6" s="15" t="s">
        <v>38</v>
      </c>
      <c r="M6" s="17"/>
      <c r="N6" s="15" t="s">
        <v>39</v>
      </c>
      <c r="O6" s="17"/>
      <c r="P6" s="75" t="s">
        <v>40</v>
      </c>
      <c r="Q6" s="107"/>
      <c r="R6" s="107"/>
      <c r="S6" s="103"/>
      <c r="T6" s="10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8" t="s">
        <v>46</v>
      </c>
      <c r="H7" s="5" t="s">
        <v>47</v>
      </c>
      <c r="I7" s="8" t="s">
        <v>48</v>
      </c>
      <c r="J7" s="8" t="s">
        <v>49</v>
      </c>
      <c r="K7" s="76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8" customHeight="1" spans="1:16384">
      <c r="A8" s="48">
        <v>1</v>
      </c>
      <c r="B8" s="20">
        <v>43691</v>
      </c>
      <c r="C8" s="25">
        <v>520000</v>
      </c>
      <c r="D8" s="22"/>
      <c r="E8" s="23" t="s">
        <v>53</v>
      </c>
      <c r="F8" s="24">
        <v>175202745165</v>
      </c>
      <c r="G8" s="25"/>
      <c r="H8" s="26">
        <v>0.03</v>
      </c>
      <c r="I8" s="25">
        <f>1040000*0.03</f>
        <v>31200</v>
      </c>
      <c r="J8" s="33"/>
      <c r="K8" s="77">
        <v>9542</v>
      </c>
      <c r="L8" s="25">
        <v>5000</v>
      </c>
      <c r="M8" s="73" t="s">
        <v>54</v>
      </c>
      <c r="N8" s="78">
        <v>143266</v>
      </c>
      <c r="O8" s="8" t="s">
        <v>68</v>
      </c>
      <c r="P8" s="79" t="s">
        <v>56</v>
      </c>
      <c r="Q8" s="8">
        <v>300000</v>
      </c>
      <c r="R8" s="8">
        <v>300000</v>
      </c>
      <c r="S8" s="21">
        <v>300000</v>
      </c>
      <c r="T8" s="7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51" customHeight="1" spans="1:16384">
      <c r="A9" s="48"/>
      <c r="B9" s="27">
        <v>43713</v>
      </c>
      <c r="C9" s="50">
        <v>520000</v>
      </c>
      <c r="D9" s="22"/>
      <c r="E9" s="23" t="s">
        <v>53</v>
      </c>
      <c r="F9" s="24">
        <v>175202745165</v>
      </c>
      <c r="G9" s="29"/>
      <c r="H9" s="26"/>
      <c r="I9" s="25"/>
      <c r="J9" s="33"/>
      <c r="K9" s="77"/>
      <c r="L9" s="25"/>
      <c r="M9" s="73"/>
      <c r="N9" s="78">
        <v>250992</v>
      </c>
      <c r="O9" s="8" t="s">
        <v>57</v>
      </c>
      <c r="P9" s="79" t="s">
        <v>58</v>
      </c>
      <c r="Q9" s="8">
        <v>300000</v>
      </c>
      <c r="R9" s="8">
        <v>300000</v>
      </c>
      <c r="S9" s="21">
        <v>300000</v>
      </c>
      <c r="T9" s="77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50" customHeight="1" spans="1:16384">
      <c r="A10" s="48">
        <v>2</v>
      </c>
      <c r="B10" s="30">
        <v>43735</v>
      </c>
      <c r="C10" s="50"/>
      <c r="D10" s="31"/>
      <c r="E10" s="32"/>
      <c r="F10" s="32"/>
      <c r="G10" s="29"/>
      <c r="H10" s="26"/>
      <c r="I10" s="25"/>
      <c r="J10" s="33"/>
      <c r="K10" s="77"/>
      <c r="L10" s="25"/>
      <c r="M10" s="73"/>
      <c r="N10" s="78">
        <v>-382400</v>
      </c>
      <c r="O10" s="8" t="s">
        <v>69</v>
      </c>
      <c r="P10" s="79" t="s">
        <v>70</v>
      </c>
      <c r="Q10" s="8"/>
      <c r="R10" s="8">
        <v>100000</v>
      </c>
      <c r="S10" s="21">
        <v>100000</v>
      </c>
      <c r="T10" s="77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8" customHeight="1" spans="1:16384">
      <c r="A11" s="48"/>
      <c r="B11" s="30"/>
      <c r="C11" s="50"/>
      <c r="D11" s="31"/>
      <c r="E11" s="32"/>
      <c r="F11" s="32"/>
      <c r="G11" s="33"/>
      <c r="H11" s="26"/>
      <c r="I11" s="25"/>
      <c r="J11" s="33"/>
      <c r="K11" s="77"/>
      <c r="L11" s="25"/>
      <c r="M11" s="73"/>
      <c r="N11" s="80"/>
      <c r="O11" s="81"/>
      <c r="P11" s="79" t="s">
        <v>71</v>
      </c>
      <c r="Q11" s="8"/>
      <c r="R11" s="8">
        <v>100000</v>
      </c>
      <c r="S11" s="21">
        <v>100000</v>
      </c>
      <c r="T11" s="77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9" customHeight="1" spans="1:16384">
      <c r="A12" s="48"/>
      <c r="B12" s="30"/>
      <c r="C12" s="50"/>
      <c r="D12" s="31"/>
      <c r="E12" s="32"/>
      <c r="F12" s="32"/>
      <c r="G12" s="33"/>
      <c r="H12" s="26"/>
      <c r="I12" s="25"/>
      <c r="J12" s="33"/>
      <c r="K12" s="77"/>
      <c r="L12" s="25"/>
      <c r="M12" s="73"/>
      <c r="N12" s="80"/>
      <c r="O12" s="81"/>
      <c r="P12" s="79" t="s">
        <v>72</v>
      </c>
      <c r="Q12" s="8"/>
      <c r="R12" s="8">
        <v>100000</v>
      </c>
      <c r="S12" s="21">
        <v>100000</v>
      </c>
      <c r="T12" s="77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7" customHeight="1" spans="1:16384">
      <c r="A13" s="48"/>
      <c r="B13" s="30"/>
      <c r="C13" s="50"/>
      <c r="D13" s="31"/>
      <c r="E13" s="32"/>
      <c r="F13" s="32"/>
      <c r="G13" s="33"/>
      <c r="H13" s="26"/>
      <c r="I13" s="25"/>
      <c r="J13" s="33"/>
      <c r="K13" s="77"/>
      <c r="L13" s="25"/>
      <c r="M13" s="73"/>
      <c r="N13" s="80"/>
      <c r="O13" s="81"/>
      <c r="P13" s="79" t="s">
        <v>73</v>
      </c>
      <c r="Q13" s="8"/>
      <c r="R13" s="8">
        <v>82400</v>
      </c>
      <c r="S13" s="21">
        <v>82400</v>
      </c>
      <c r="T13" s="7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48"/>
      <c r="B14" s="132"/>
      <c r="C14" s="50"/>
      <c r="D14" s="31"/>
      <c r="E14" s="32"/>
      <c r="F14" s="32"/>
      <c r="G14" s="33"/>
      <c r="H14" s="26"/>
      <c r="I14" s="25"/>
      <c r="J14" s="33"/>
      <c r="K14" s="77"/>
      <c r="L14" s="25"/>
      <c r="M14" s="73"/>
      <c r="N14" s="78"/>
      <c r="O14" s="8"/>
      <c r="P14" s="88"/>
      <c r="Q14" s="8"/>
      <c r="R14" s="8"/>
      <c r="S14" s="21"/>
      <c r="T14" s="112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48"/>
      <c r="B15" s="41"/>
      <c r="C15" s="25"/>
      <c r="D15" s="133"/>
      <c r="E15" s="32"/>
      <c r="F15" s="32"/>
      <c r="G15" s="33"/>
      <c r="H15" s="26"/>
      <c r="I15" s="25"/>
      <c r="J15" s="33"/>
      <c r="K15" s="77"/>
      <c r="L15" s="25"/>
      <c r="M15" s="73"/>
      <c r="N15" s="78"/>
      <c r="O15" s="8"/>
      <c r="P15" s="79"/>
      <c r="Q15" s="8"/>
      <c r="R15" s="8"/>
      <c r="S15" s="21"/>
      <c r="T15" s="112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48"/>
      <c r="B16" s="49"/>
      <c r="C16" s="124"/>
      <c r="D16" s="42"/>
      <c r="E16" s="43"/>
      <c r="F16" s="44"/>
      <c r="G16" s="29"/>
      <c r="H16" s="45"/>
      <c r="I16" s="25"/>
      <c r="J16" s="25"/>
      <c r="K16" s="25"/>
      <c r="L16" s="25"/>
      <c r="M16" s="73"/>
      <c r="N16" s="25"/>
      <c r="O16" s="73"/>
      <c r="P16" s="88"/>
      <c r="Q16" s="113"/>
      <c r="R16" s="113"/>
      <c r="S16" s="111"/>
      <c r="T16" s="112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48"/>
      <c r="B17" s="49"/>
      <c r="C17" s="124"/>
      <c r="D17" s="42"/>
      <c r="E17" s="43"/>
      <c r="F17" s="44"/>
      <c r="G17" s="46"/>
      <c r="H17" s="45"/>
      <c r="I17" s="25"/>
      <c r="J17" s="25"/>
      <c r="K17" s="25"/>
      <c r="L17" s="25"/>
      <c r="M17" s="73"/>
      <c r="N17" s="25"/>
      <c r="O17" s="73"/>
      <c r="P17" s="88"/>
      <c r="Q17" s="113"/>
      <c r="R17" s="113"/>
      <c r="S17" s="111"/>
      <c r="T17" s="112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5" t="s">
        <v>59</v>
      </c>
      <c r="B18" s="5"/>
      <c r="C18" s="61">
        <f>SUM(C8:C17)</f>
        <v>1040000</v>
      </c>
      <c r="D18" s="62">
        <f>SUM(D8:D17)</f>
        <v>0</v>
      </c>
      <c r="E18" s="63"/>
      <c r="F18" s="63"/>
      <c r="G18" s="63"/>
      <c r="H18" s="61" t="s">
        <v>60</v>
      </c>
      <c r="I18" s="78">
        <f t="shared" ref="I18:L18" si="0">SUM(I8:I17)</f>
        <v>31200</v>
      </c>
      <c r="J18" s="63"/>
      <c r="K18" s="78">
        <f t="shared" si="0"/>
        <v>9542</v>
      </c>
      <c r="L18" s="78">
        <f t="shared" si="0"/>
        <v>5000</v>
      </c>
      <c r="M18" s="61" t="s">
        <v>60</v>
      </c>
      <c r="N18" s="78">
        <f>SUM(N8:N17)</f>
        <v>11858</v>
      </c>
      <c r="O18" s="61" t="s">
        <v>60</v>
      </c>
      <c r="P18" s="61" t="s">
        <v>60</v>
      </c>
      <c r="Q18" s="61"/>
      <c r="R18" s="61"/>
      <c r="S18" s="78">
        <f>SUM(S8:S17)</f>
        <v>982400</v>
      </c>
      <c r="T18" s="115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4" t="s">
        <v>61</v>
      </c>
      <c r="B19" s="64"/>
      <c r="C19" s="64" t="s">
        <v>62</v>
      </c>
      <c r="D19" s="64"/>
      <c r="E19" s="64"/>
      <c r="F19" s="65">
        <f>N19-F20</f>
        <v>382400</v>
      </c>
      <c r="G19" s="66"/>
      <c r="H19" s="67" t="s">
        <v>63</v>
      </c>
      <c r="I19" s="91"/>
      <c r="J19" s="91"/>
      <c r="K19" s="91"/>
      <c r="L19" s="92"/>
      <c r="M19" s="64" t="s">
        <v>64</v>
      </c>
      <c r="N19" s="93">
        <v>382400</v>
      </c>
      <c r="O19" s="94"/>
      <c r="P19" s="94"/>
      <c r="Q19" s="94"/>
      <c r="R19" s="94"/>
      <c r="S19" s="94"/>
      <c r="T19" s="116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4"/>
      <c r="B20" s="64"/>
      <c r="C20" s="64" t="s">
        <v>65</v>
      </c>
      <c r="D20" s="64"/>
      <c r="E20" s="64"/>
      <c r="F20" s="65">
        <v>0</v>
      </c>
      <c r="G20" s="66"/>
      <c r="H20" s="68"/>
      <c r="I20" s="95"/>
      <c r="J20" s="95"/>
      <c r="K20" s="95"/>
      <c r="L20" s="96"/>
      <c r="M20" s="64" t="s">
        <v>66</v>
      </c>
      <c r="N20" s="121" t="s">
        <v>74</v>
      </c>
      <c r="O20" s="122"/>
      <c r="P20" s="122"/>
      <c r="Q20" s="122"/>
      <c r="R20" s="122"/>
      <c r="S20" s="122"/>
      <c r="T20" s="123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2"/>
      <c r="E21" s="3"/>
      <c r="F21" s="3"/>
      <c r="G21" s="3"/>
      <c r="I21" s="3"/>
      <c r="J21" s="3"/>
      <c r="L21" s="3"/>
      <c r="S21" s="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9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A4" workbookViewId="0">
      <selection activeCell="C18" sqref="C18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0"/>
      <c r="J2" s="6" t="s">
        <v>4</v>
      </c>
      <c r="K2" s="6"/>
      <c r="L2" s="6"/>
      <c r="M2" s="6"/>
      <c r="N2" s="71" t="s">
        <v>5</v>
      </c>
      <c r="O2" s="71"/>
      <c r="P2" s="72">
        <v>11062</v>
      </c>
      <c r="Q2" s="76" t="s">
        <v>6</v>
      </c>
      <c r="R2" s="76"/>
      <c r="S2" s="99" t="s">
        <v>7</v>
      </c>
      <c r="T2" s="9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5370750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48" t="s">
        <v>12</v>
      </c>
      <c r="K3" s="48"/>
      <c r="L3" s="48"/>
      <c r="M3" s="48"/>
      <c r="N3" s="5" t="s">
        <v>13</v>
      </c>
      <c r="O3" s="5"/>
      <c r="P3" s="48" t="s">
        <v>14</v>
      </c>
      <c r="Q3" s="100" t="s">
        <v>15</v>
      </c>
      <c r="R3" s="101"/>
      <c r="S3" s="102" t="s">
        <v>16</v>
      </c>
      <c r="T3" s="10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17</v>
      </c>
      <c r="B4" s="5"/>
      <c r="C4" s="119"/>
      <c r="D4" s="119"/>
      <c r="E4" s="119"/>
      <c r="F4" s="8" t="s">
        <v>18</v>
      </c>
      <c r="G4" s="10"/>
      <c r="H4" s="5" t="s">
        <v>19</v>
      </c>
      <c r="I4" s="5"/>
      <c r="J4" s="48" t="s">
        <v>20</v>
      </c>
      <c r="K4" s="48"/>
      <c r="L4" s="48"/>
      <c r="M4" s="48"/>
      <c r="N4" s="5" t="s">
        <v>21</v>
      </c>
      <c r="O4" s="5"/>
      <c r="P4" s="73" t="s">
        <v>22</v>
      </c>
      <c r="Q4" s="8" t="s">
        <v>23</v>
      </c>
      <c r="R4" s="73" t="s">
        <v>24</v>
      </c>
      <c r="S4" s="103" t="s">
        <v>25</v>
      </c>
      <c r="T4" s="104" t="s">
        <v>24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26</v>
      </c>
      <c r="B5" s="11" t="s">
        <v>27</v>
      </c>
      <c r="C5" s="12"/>
      <c r="D5" s="12"/>
      <c r="E5" s="12"/>
      <c r="F5" s="13"/>
      <c r="G5" s="14" t="s">
        <v>28</v>
      </c>
      <c r="H5" s="11" t="s">
        <v>27</v>
      </c>
      <c r="I5" s="12"/>
      <c r="J5" s="13"/>
      <c r="K5" s="14" t="s">
        <v>29</v>
      </c>
      <c r="L5" s="11" t="s">
        <v>30</v>
      </c>
      <c r="M5" s="13"/>
      <c r="N5" s="11" t="s">
        <v>31</v>
      </c>
      <c r="O5" s="13"/>
      <c r="P5" s="74" t="s">
        <v>32</v>
      </c>
      <c r="Q5" s="105"/>
      <c r="R5" s="105"/>
      <c r="S5" s="103" t="s">
        <v>33</v>
      </c>
      <c r="T5" s="106" t="s">
        <v>34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35</v>
      </c>
      <c r="C6" s="16"/>
      <c r="D6" s="16"/>
      <c r="E6" s="16"/>
      <c r="F6" s="17"/>
      <c r="G6" s="5"/>
      <c r="H6" s="15" t="s">
        <v>36</v>
      </c>
      <c r="I6" s="16"/>
      <c r="J6" s="17"/>
      <c r="K6" s="5" t="s">
        <v>37</v>
      </c>
      <c r="L6" s="15" t="s">
        <v>38</v>
      </c>
      <c r="M6" s="17"/>
      <c r="N6" s="15" t="s">
        <v>39</v>
      </c>
      <c r="O6" s="17"/>
      <c r="P6" s="75" t="s">
        <v>40</v>
      </c>
      <c r="Q6" s="107"/>
      <c r="R6" s="107"/>
      <c r="S6" s="103"/>
      <c r="T6" s="10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8" t="s">
        <v>46</v>
      </c>
      <c r="H7" s="5" t="s">
        <v>47</v>
      </c>
      <c r="I7" s="8" t="s">
        <v>48</v>
      </c>
      <c r="J7" s="8" t="s">
        <v>49</v>
      </c>
      <c r="K7" s="76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8" customHeight="1" spans="1:16384">
      <c r="A8" s="48">
        <v>1</v>
      </c>
      <c r="B8" s="20">
        <v>43691</v>
      </c>
      <c r="C8" s="25">
        <v>520000</v>
      </c>
      <c r="D8" s="22"/>
      <c r="E8" s="23" t="s">
        <v>53</v>
      </c>
      <c r="F8" s="24">
        <v>175202745165</v>
      </c>
      <c r="G8" s="25"/>
      <c r="H8" s="26">
        <v>0.03</v>
      </c>
      <c r="I8" s="25">
        <f>1040000*0.03</f>
        <v>31200</v>
      </c>
      <c r="J8" s="33"/>
      <c r="K8" s="77">
        <v>9542</v>
      </c>
      <c r="L8" s="25">
        <v>5000</v>
      </c>
      <c r="M8" s="73" t="s">
        <v>54</v>
      </c>
      <c r="N8" s="78">
        <v>143266</v>
      </c>
      <c r="O8" s="8" t="s">
        <v>68</v>
      </c>
      <c r="P8" s="79" t="s">
        <v>56</v>
      </c>
      <c r="Q8" s="8">
        <v>300000</v>
      </c>
      <c r="R8" s="8">
        <v>300000</v>
      </c>
      <c r="S8" s="21">
        <v>300000</v>
      </c>
      <c r="T8" s="7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51" customHeight="1" spans="1:16384">
      <c r="A9" s="48"/>
      <c r="B9" s="27">
        <v>43713</v>
      </c>
      <c r="C9" s="50">
        <v>520000</v>
      </c>
      <c r="D9" s="22"/>
      <c r="E9" s="23" t="s">
        <v>53</v>
      </c>
      <c r="F9" s="24">
        <v>175202745165</v>
      </c>
      <c r="G9" s="29"/>
      <c r="H9" s="26"/>
      <c r="I9" s="25"/>
      <c r="J9" s="33"/>
      <c r="K9" s="77"/>
      <c r="L9" s="25"/>
      <c r="M9" s="73"/>
      <c r="N9" s="78">
        <v>250992</v>
      </c>
      <c r="O9" s="8" t="s">
        <v>57</v>
      </c>
      <c r="P9" s="79" t="s">
        <v>58</v>
      </c>
      <c r="Q9" s="8">
        <v>300000</v>
      </c>
      <c r="R9" s="8">
        <v>300000</v>
      </c>
      <c r="S9" s="21">
        <v>300000</v>
      </c>
      <c r="T9" s="77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50" customHeight="1" spans="1:16384">
      <c r="A10" s="48">
        <v>2</v>
      </c>
      <c r="B10" s="30">
        <v>43735</v>
      </c>
      <c r="C10" s="50"/>
      <c r="D10" s="31"/>
      <c r="E10" s="32"/>
      <c r="F10" s="32"/>
      <c r="G10" s="29"/>
      <c r="H10" s="26"/>
      <c r="I10" s="25"/>
      <c r="J10" s="33"/>
      <c r="K10" s="77"/>
      <c r="L10" s="25"/>
      <c r="M10" s="73"/>
      <c r="N10" s="78">
        <v>-382400</v>
      </c>
      <c r="O10" s="8" t="s">
        <v>69</v>
      </c>
      <c r="P10" s="79" t="s">
        <v>70</v>
      </c>
      <c r="Q10" s="8">
        <v>100000</v>
      </c>
      <c r="R10" s="8">
        <v>100000</v>
      </c>
      <c r="S10" s="21">
        <v>100000</v>
      </c>
      <c r="T10" s="77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8" customHeight="1" spans="1:16384">
      <c r="A11" s="48"/>
      <c r="B11" s="30"/>
      <c r="C11" s="50"/>
      <c r="D11" s="31"/>
      <c r="E11" s="32"/>
      <c r="F11" s="32"/>
      <c r="G11" s="33"/>
      <c r="H11" s="26"/>
      <c r="I11" s="25"/>
      <c r="J11" s="33"/>
      <c r="K11" s="77"/>
      <c r="L11" s="25"/>
      <c r="M11" s="73"/>
      <c r="N11" s="80"/>
      <c r="O11" s="81"/>
      <c r="P11" s="79" t="s">
        <v>71</v>
      </c>
      <c r="Q11" s="8">
        <v>100000</v>
      </c>
      <c r="R11" s="8">
        <v>100000</v>
      </c>
      <c r="S11" s="21">
        <v>100000</v>
      </c>
      <c r="T11" s="77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9" customHeight="1" spans="1:16384">
      <c r="A12" s="48"/>
      <c r="B12" s="30"/>
      <c r="C12" s="50"/>
      <c r="D12" s="31"/>
      <c r="E12" s="32"/>
      <c r="F12" s="32"/>
      <c r="G12" s="33"/>
      <c r="H12" s="26"/>
      <c r="I12" s="25"/>
      <c r="J12" s="33"/>
      <c r="K12" s="77"/>
      <c r="L12" s="25"/>
      <c r="M12" s="73"/>
      <c r="N12" s="80"/>
      <c r="O12" s="81"/>
      <c r="P12" s="79" t="s">
        <v>72</v>
      </c>
      <c r="Q12" s="8">
        <v>100000</v>
      </c>
      <c r="R12" s="8">
        <v>100000</v>
      </c>
      <c r="S12" s="21">
        <v>100000</v>
      </c>
      <c r="T12" s="77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7" customHeight="1" spans="1:16384">
      <c r="A13" s="48"/>
      <c r="B13" s="30"/>
      <c r="C13" s="50"/>
      <c r="D13" s="31"/>
      <c r="E13" s="32"/>
      <c r="F13" s="32"/>
      <c r="G13" s="33"/>
      <c r="H13" s="26"/>
      <c r="I13" s="25"/>
      <c r="J13" s="33"/>
      <c r="K13" s="77"/>
      <c r="L13" s="25"/>
      <c r="M13" s="73"/>
      <c r="N13" s="80"/>
      <c r="O13" s="81"/>
      <c r="P13" s="79" t="s">
        <v>73</v>
      </c>
      <c r="Q13" s="8">
        <v>82400</v>
      </c>
      <c r="R13" s="8">
        <v>82400</v>
      </c>
      <c r="S13" s="21">
        <v>82400</v>
      </c>
      <c r="T13" s="7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7" customHeight="1" spans="1:16384">
      <c r="A14" s="57">
        <v>3</v>
      </c>
      <c r="B14" s="129">
        <v>43770</v>
      </c>
      <c r="C14" s="59">
        <v>841000</v>
      </c>
      <c r="D14" s="130"/>
      <c r="E14" s="38" t="s">
        <v>53</v>
      </c>
      <c r="F14" s="120">
        <v>175202745165</v>
      </c>
      <c r="G14" s="39"/>
      <c r="H14" s="40">
        <v>0.03</v>
      </c>
      <c r="I14" s="83">
        <f>C14*H14</f>
        <v>25230</v>
      </c>
      <c r="J14" s="39"/>
      <c r="K14" s="84">
        <v>7716</v>
      </c>
      <c r="L14" s="83">
        <v>500</v>
      </c>
      <c r="M14" s="85" t="s">
        <v>75</v>
      </c>
      <c r="N14" s="131">
        <v>85090</v>
      </c>
      <c r="O14" s="109" t="s">
        <v>76</v>
      </c>
      <c r="P14" s="90" t="s">
        <v>77</v>
      </c>
      <c r="Q14" s="109">
        <v>450000</v>
      </c>
      <c r="R14" s="109">
        <v>450000</v>
      </c>
      <c r="S14" s="110">
        <v>450000</v>
      </c>
      <c r="T14" s="10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57"/>
      <c r="B15" s="36"/>
      <c r="C15" s="83"/>
      <c r="D15" s="37"/>
      <c r="E15" s="38"/>
      <c r="F15" s="38"/>
      <c r="G15" s="39"/>
      <c r="H15" s="40"/>
      <c r="I15" s="83"/>
      <c r="J15" s="39"/>
      <c r="K15" s="84"/>
      <c r="L15" s="83"/>
      <c r="M15" s="85"/>
      <c r="N15" s="131">
        <v>272464</v>
      </c>
      <c r="O15" s="109" t="s">
        <v>78</v>
      </c>
      <c r="P15" s="86"/>
      <c r="Q15" s="109"/>
      <c r="R15" s="109"/>
      <c r="S15" s="110"/>
      <c r="T15" s="10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48"/>
      <c r="B16" s="49"/>
      <c r="C16" s="124"/>
      <c r="D16" s="42"/>
      <c r="E16" s="43"/>
      <c r="F16" s="44"/>
      <c r="G16" s="29"/>
      <c r="H16" s="45"/>
      <c r="I16" s="25"/>
      <c r="J16" s="25"/>
      <c r="K16" s="25"/>
      <c r="L16" s="25"/>
      <c r="M16" s="73"/>
      <c r="N16" s="25"/>
      <c r="O16" s="73"/>
      <c r="P16" s="88"/>
      <c r="Q16" s="113"/>
      <c r="R16" s="113"/>
      <c r="S16" s="111"/>
      <c r="T16" s="112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48"/>
      <c r="B17" s="49"/>
      <c r="C17" s="124"/>
      <c r="D17" s="42"/>
      <c r="E17" s="43"/>
      <c r="F17" s="44"/>
      <c r="G17" s="46"/>
      <c r="H17" s="45"/>
      <c r="I17" s="25"/>
      <c r="J17" s="25"/>
      <c r="K17" s="25"/>
      <c r="L17" s="25"/>
      <c r="M17" s="73"/>
      <c r="N17" s="25"/>
      <c r="O17" s="73"/>
      <c r="P17" s="88"/>
      <c r="Q17" s="113"/>
      <c r="R17" s="113"/>
      <c r="S17" s="111"/>
      <c r="T17" s="112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5" t="s">
        <v>59</v>
      </c>
      <c r="B18" s="5"/>
      <c r="C18" s="61">
        <f>SUM(C8:C17)</f>
        <v>1881000</v>
      </c>
      <c r="D18" s="62">
        <f>SUM(D8:D17)</f>
        <v>0</v>
      </c>
      <c r="E18" s="63"/>
      <c r="F18" s="63"/>
      <c r="G18" s="63"/>
      <c r="H18" s="61" t="s">
        <v>60</v>
      </c>
      <c r="I18" s="78">
        <f t="shared" ref="I18:L18" si="0">SUM(I8:I17)</f>
        <v>56430</v>
      </c>
      <c r="J18" s="63"/>
      <c r="K18" s="78">
        <f t="shared" si="0"/>
        <v>17258</v>
      </c>
      <c r="L18" s="78">
        <f t="shared" si="0"/>
        <v>5500</v>
      </c>
      <c r="M18" s="61" t="s">
        <v>60</v>
      </c>
      <c r="N18" s="78">
        <f>SUM(N8:N17)</f>
        <v>369412</v>
      </c>
      <c r="O18" s="61" t="s">
        <v>60</v>
      </c>
      <c r="P18" s="61" t="s">
        <v>60</v>
      </c>
      <c r="Q18" s="61"/>
      <c r="R18" s="61"/>
      <c r="S18" s="78">
        <f>SUM(S8:S17)</f>
        <v>1432400</v>
      </c>
      <c r="T18" s="115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4" t="s">
        <v>61</v>
      </c>
      <c r="B19" s="64"/>
      <c r="C19" s="64" t="s">
        <v>62</v>
      </c>
      <c r="D19" s="64"/>
      <c r="E19" s="64"/>
      <c r="F19" s="65">
        <f>N19-F20</f>
        <v>450000</v>
      </c>
      <c r="G19" s="66"/>
      <c r="H19" s="67" t="s">
        <v>63</v>
      </c>
      <c r="I19" s="91"/>
      <c r="J19" s="91"/>
      <c r="K19" s="91"/>
      <c r="L19" s="92"/>
      <c r="M19" s="64" t="s">
        <v>64</v>
      </c>
      <c r="N19" s="93">
        <v>450000</v>
      </c>
      <c r="O19" s="94"/>
      <c r="P19" s="94"/>
      <c r="Q19" s="94"/>
      <c r="R19" s="94"/>
      <c r="S19" s="94"/>
      <c r="T19" s="116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4"/>
      <c r="B20" s="64"/>
      <c r="C20" s="64" t="s">
        <v>65</v>
      </c>
      <c r="D20" s="64"/>
      <c r="E20" s="64"/>
      <c r="F20" s="65">
        <v>0</v>
      </c>
      <c r="G20" s="66"/>
      <c r="H20" s="68"/>
      <c r="I20" s="95"/>
      <c r="J20" s="95"/>
      <c r="K20" s="95"/>
      <c r="L20" s="96"/>
      <c r="M20" s="64" t="s">
        <v>66</v>
      </c>
      <c r="N20" s="121" t="s">
        <v>79</v>
      </c>
      <c r="O20" s="122"/>
      <c r="P20" s="122"/>
      <c r="Q20" s="122"/>
      <c r="R20" s="122"/>
      <c r="S20" s="122"/>
      <c r="T20" s="123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2"/>
      <c r="E21" s="3"/>
      <c r="F21" s="3"/>
      <c r="G21" s="3"/>
      <c r="I21" s="3"/>
      <c r="J21" s="3"/>
      <c r="L21" s="3"/>
      <c r="S21" s="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9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11" style="1" customWidth="1"/>
    <col min="16" max="16" width="37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0"/>
      <c r="J2" s="6" t="s">
        <v>4</v>
      </c>
      <c r="K2" s="6"/>
      <c r="L2" s="6"/>
      <c r="M2" s="6"/>
      <c r="N2" s="71" t="s">
        <v>5</v>
      </c>
      <c r="O2" s="71"/>
      <c r="P2" s="72">
        <v>11062</v>
      </c>
      <c r="Q2" s="76" t="s">
        <v>6</v>
      </c>
      <c r="R2" s="76"/>
      <c r="S2" s="99" t="s">
        <v>7</v>
      </c>
      <c r="T2" s="9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5370750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48" t="s">
        <v>12</v>
      </c>
      <c r="K3" s="48"/>
      <c r="L3" s="48"/>
      <c r="M3" s="48"/>
      <c r="N3" s="5" t="s">
        <v>13</v>
      </c>
      <c r="O3" s="5"/>
      <c r="P3" s="48" t="s">
        <v>14</v>
      </c>
      <c r="Q3" s="100" t="s">
        <v>15</v>
      </c>
      <c r="R3" s="101"/>
      <c r="S3" s="102" t="s">
        <v>16</v>
      </c>
      <c r="T3" s="10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17</v>
      </c>
      <c r="B4" s="5"/>
      <c r="C4" s="119"/>
      <c r="D4" s="119"/>
      <c r="E4" s="119"/>
      <c r="F4" s="8" t="s">
        <v>18</v>
      </c>
      <c r="G4" s="10"/>
      <c r="H4" s="5" t="s">
        <v>19</v>
      </c>
      <c r="I4" s="5"/>
      <c r="J4" s="48" t="s">
        <v>20</v>
      </c>
      <c r="K4" s="48"/>
      <c r="L4" s="48"/>
      <c r="M4" s="48"/>
      <c r="N4" s="5" t="s">
        <v>21</v>
      </c>
      <c r="O4" s="5"/>
      <c r="P4" s="73" t="s">
        <v>22</v>
      </c>
      <c r="Q4" s="8" t="s">
        <v>23</v>
      </c>
      <c r="R4" s="73" t="s">
        <v>24</v>
      </c>
      <c r="S4" s="103" t="s">
        <v>25</v>
      </c>
      <c r="T4" s="104" t="s">
        <v>24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26</v>
      </c>
      <c r="B5" s="11" t="s">
        <v>27</v>
      </c>
      <c r="C5" s="12"/>
      <c r="D5" s="12"/>
      <c r="E5" s="12"/>
      <c r="F5" s="13"/>
      <c r="G5" s="14" t="s">
        <v>28</v>
      </c>
      <c r="H5" s="11" t="s">
        <v>27</v>
      </c>
      <c r="I5" s="12"/>
      <c r="J5" s="13"/>
      <c r="K5" s="14" t="s">
        <v>29</v>
      </c>
      <c r="L5" s="11" t="s">
        <v>30</v>
      </c>
      <c r="M5" s="13"/>
      <c r="N5" s="11" t="s">
        <v>31</v>
      </c>
      <c r="O5" s="13"/>
      <c r="P5" s="74" t="s">
        <v>32</v>
      </c>
      <c r="Q5" s="105"/>
      <c r="R5" s="105"/>
      <c r="S5" s="103" t="s">
        <v>33</v>
      </c>
      <c r="T5" s="106" t="s">
        <v>34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35</v>
      </c>
      <c r="C6" s="16"/>
      <c r="D6" s="16"/>
      <c r="E6" s="16"/>
      <c r="F6" s="17"/>
      <c r="G6" s="5"/>
      <c r="H6" s="15" t="s">
        <v>36</v>
      </c>
      <c r="I6" s="16"/>
      <c r="J6" s="17"/>
      <c r="K6" s="5" t="s">
        <v>37</v>
      </c>
      <c r="L6" s="15" t="s">
        <v>38</v>
      </c>
      <c r="M6" s="17"/>
      <c r="N6" s="15" t="s">
        <v>39</v>
      </c>
      <c r="O6" s="17"/>
      <c r="P6" s="75" t="s">
        <v>40</v>
      </c>
      <c r="Q6" s="107"/>
      <c r="R6" s="107"/>
      <c r="S6" s="103"/>
      <c r="T6" s="10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8" t="s">
        <v>46</v>
      </c>
      <c r="H7" s="5" t="s">
        <v>47</v>
      </c>
      <c r="I7" s="8" t="s">
        <v>48</v>
      </c>
      <c r="J7" s="8" t="s">
        <v>49</v>
      </c>
      <c r="K7" s="76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8" customHeight="1" spans="1:16384">
      <c r="A8" s="48">
        <v>1</v>
      </c>
      <c r="B8" s="20">
        <v>43691</v>
      </c>
      <c r="C8" s="25">
        <v>520000</v>
      </c>
      <c r="D8" s="22"/>
      <c r="E8" s="23" t="s">
        <v>53</v>
      </c>
      <c r="F8" s="24">
        <v>175202745165</v>
      </c>
      <c r="G8" s="25"/>
      <c r="H8" s="26">
        <v>0.03</v>
      </c>
      <c r="I8" s="25">
        <f>1040000*0.03</f>
        <v>31200</v>
      </c>
      <c r="J8" s="33"/>
      <c r="K8" s="77">
        <v>9542</v>
      </c>
      <c r="L8" s="25">
        <v>5000</v>
      </c>
      <c r="M8" s="73" t="s">
        <v>54</v>
      </c>
      <c r="N8" s="78">
        <v>143266</v>
      </c>
      <c r="O8" s="8" t="s">
        <v>68</v>
      </c>
      <c r="P8" s="79" t="s">
        <v>56</v>
      </c>
      <c r="Q8" s="8">
        <v>300000</v>
      </c>
      <c r="R8" s="8">
        <v>300000</v>
      </c>
      <c r="S8" s="21">
        <v>300000</v>
      </c>
      <c r="T8" s="7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51" customHeight="1" spans="1:16384">
      <c r="A9" s="48"/>
      <c r="B9" s="27">
        <v>43713</v>
      </c>
      <c r="C9" s="50">
        <v>520000</v>
      </c>
      <c r="D9" s="22"/>
      <c r="E9" s="23" t="s">
        <v>53</v>
      </c>
      <c r="F9" s="24">
        <v>175202745165</v>
      </c>
      <c r="G9" s="29"/>
      <c r="H9" s="26"/>
      <c r="I9" s="25"/>
      <c r="J9" s="33"/>
      <c r="K9" s="77"/>
      <c r="L9" s="25"/>
      <c r="M9" s="73"/>
      <c r="N9" s="78">
        <v>250992</v>
      </c>
      <c r="O9" s="8" t="s">
        <v>57</v>
      </c>
      <c r="P9" s="79" t="s">
        <v>58</v>
      </c>
      <c r="Q9" s="8">
        <v>300000</v>
      </c>
      <c r="R9" s="8">
        <v>300000</v>
      </c>
      <c r="S9" s="21">
        <v>300000</v>
      </c>
      <c r="T9" s="77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50" customHeight="1" spans="1:16384">
      <c r="A10" s="48">
        <v>2</v>
      </c>
      <c r="B10" s="30">
        <v>43735</v>
      </c>
      <c r="C10" s="50"/>
      <c r="D10" s="31"/>
      <c r="E10" s="32"/>
      <c r="F10" s="32"/>
      <c r="G10" s="29"/>
      <c r="H10" s="26"/>
      <c r="I10" s="25"/>
      <c r="J10" s="33"/>
      <c r="K10" s="77"/>
      <c r="L10" s="25"/>
      <c r="M10" s="73"/>
      <c r="N10" s="78">
        <v>-382400</v>
      </c>
      <c r="O10" s="8" t="s">
        <v>69</v>
      </c>
      <c r="P10" s="79" t="s">
        <v>70</v>
      </c>
      <c r="Q10" s="8">
        <v>100000</v>
      </c>
      <c r="R10" s="8">
        <v>100000</v>
      </c>
      <c r="S10" s="21">
        <v>100000</v>
      </c>
      <c r="T10" s="77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8" customHeight="1" spans="1:16384">
      <c r="A11" s="48"/>
      <c r="B11" s="30"/>
      <c r="C11" s="50"/>
      <c r="D11" s="31"/>
      <c r="E11" s="32"/>
      <c r="F11" s="32"/>
      <c r="G11" s="33"/>
      <c r="H11" s="26"/>
      <c r="I11" s="25"/>
      <c r="J11" s="33"/>
      <c r="K11" s="77"/>
      <c r="L11" s="25"/>
      <c r="M11" s="73"/>
      <c r="N11" s="80"/>
      <c r="O11" s="81"/>
      <c r="P11" s="79" t="s">
        <v>71</v>
      </c>
      <c r="Q11" s="8">
        <v>100000</v>
      </c>
      <c r="R11" s="8">
        <v>100000</v>
      </c>
      <c r="S11" s="21">
        <v>100000</v>
      </c>
      <c r="T11" s="77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9" customHeight="1" spans="1:16384">
      <c r="A12" s="48"/>
      <c r="B12" s="30"/>
      <c r="C12" s="50"/>
      <c r="D12" s="31"/>
      <c r="E12" s="32"/>
      <c r="F12" s="32"/>
      <c r="G12" s="33"/>
      <c r="H12" s="26"/>
      <c r="I12" s="25"/>
      <c r="J12" s="33"/>
      <c r="K12" s="77"/>
      <c r="L12" s="25"/>
      <c r="M12" s="73"/>
      <c r="N12" s="80"/>
      <c r="O12" s="81"/>
      <c r="P12" s="79" t="s">
        <v>72</v>
      </c>
      <c r="Q12" s="8">
        <v>100000</v>
      </c>
      <c r="R12" s="8">
        <v>100000</v>
      </c>
      <c r="S12" s="21">
        <v>100000</v>
      </c>
      <c r="T12" s="77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7" customHeight="1" spans="1:16384">
      <c r="A13" s="48"/>
      <c r="B13" s="30"/>
      <c r="C13" s="50"/>
      <c r="D13" s="31"/>
      <c r="E13" s="32"/>
      <c r="F13" s="32"/>
      <c r="G13" s="33"/>
      <c r="H13" s="26"/>
      <c r="I13" s="25"/>
      <c r="J13" s="33"/>
      <c r="K13" s="77"/>
      <c r="L13" s="25"/>
      <c r="M13" s="73"/>
      <c r="N13" s="80"/>
      <c r="O13" s="81"/>
      <c r="P13" s="79" t="s">
        <v>73</v>
      </c>
      <c r="Q13" s="8">
        <v>82400</v>
      </c>
      <c r="R13" s="8">
        <v>82400</v>
      </c>
      <c r="S13" s="21">
        <v>82400</v>
      </c>
      <c r="T13" s="7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7" customHeight="1" spans="1:16384">
      <c r="A14" s="48">
        <v>3</v>
      </c>
      <c r="B14" s="34">
        <v>43770</v>
      </c>
      <c r="C14" s="50">
        <v>841000</v>
      </c>
      <c r="D14" s="22"/>
      <c r="E14" s="23" t="s">
        <v>53</v>
      </c>
      <c r="F14" s="24">
        <v>175202745165</v>
      </c>
      <c r="G14" s="33"/>
      <c r="H14" s="26">
        <v>0.03</v>
      </c>
      <c r="I14" s="25">
        <f>C14*H14</f>
        <v>25230</v>
      </c>
      <c r="J14" s="33"/>
      <c r="K14" s="77">
        <v>7716</v>
      </c>
      <c r="L14" s="25">
        <v>500</v>
      </c>
      <c r="M14" s="73" t="s">
        <v>75</v>
      </c>
      <c r="N14" s="78">
        <v>85090</v>
      </c>
      <c r="O14" s="8" t="s">
        <v>76</v>
      </c>
      <c r="P14" s="82" t="s">
        <v>77</v>
      </c>
      <c r="Q14" s="8">
        <v>450000</v>
      </c>
      <c r="R14" s="8">
        <v>450000</v>
      </c>
      <c r="S14" s="21">
        <v>450000</v>
      </c>
      <c r="T14" s="10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57"/>
      <c r="B15" s="36"/>
      <c r="C15" s="83"/>
      <c r="D15" s="37"/>
      <c r="E15" s="38"/>
      <c r="F15" s="38"/>
      <c r="G15" s="39"/>
      <c r="H15" s="40"/>
      <c r="I15" s="83"/>
      <c r="J15" s="39"/>
      <c r="K15" s="84"/>
      <c r="L15" s="83"/>
      <c r="M15" s="85"/>
      <c r="N15" s="78">
        <v>272464</v>
      </c>
      <c r="O15" s="8" t="s">
        <v>78</v>
      </c>
      <c r="P15" s="86"/>
      <c r="Q15" s="109"/>
      <c r="R15" s="109"/>
      <c r="S15" s="110"/>
      <c r="T15" s="10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4" customHeight="1" spans="1:16384">
      <c r="A16" s="57">
        <v>4</v>
      </c>
      <c r="B16" s="58">
        <v>43781</v>
      </c>
      <c r="C16" s="125"/>
      <c r="D16" s="52"/>
      <c r="E16" s="53"/>
      <c r="F16" s="54"/>
      <c r="G16" s="126"/>
      <c r="H16" s="60"/>
      <c r="I16" s="83"/>
      <c r="J16" s="83"/>
      <c r="K16" s="83"/>
      <c r="L16" s="83"/>
      <c r="M16" s="85"/>
      <c r="N16" s="83">
        <v>-85090</v>
      </c>
      <c r="O16" s="85" t="s">
        <v>80</v>
      </c>
      <c r="P16" s="90" t="s">
        <v>81</v>
      </c>
      <c r="Q16" s="109">
        <v>300000</v>
      </c>
      <c r="R16" s="109">
        <v>300000</v>
      </c>
      <c r="S16" s="114">
        <v>300000</v>
      </c>
      <c r="T16" s="112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52" customHeight="1" spans="1:16384">
      <c r="A17" s="57"/>
      <c r="B17" s="58"/>
      <c r="C17" s="125"/>
      <c r="D17" s="52"/>
      <c r="E17" s="53"/>
      <c r="F17" s="54"/>
      <c r="G17" s="55"/>
      <c r="H17" s="60"/>
      <c r="I17" s="83"/>
      <c r="J17" s="83"/>
      <c r="K17" s="83"/>
      <c r="L17" s="83"/>
      <c r="M17" s="85"/>
      <c r="N17" s="83">
        <v>-214910</v>
      </c>
      <c r="O17" s="85" t="s">
        <v>82</v>
      </c>
      <c r="P17" s="127"/>
      <c r="Q17" s="128"/>
      <c r="R17" s="128"/>
      <c r="S17" s="114"/>
      <c r="T17" s="112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4" customHeight="1" spans="1:16384">
      <c r="A18" s="5" t="s">
        <v>59</v>
      </c>
      <c r="B18" s="5"/>
      <c r="C18" s="61">
        <f>SUM(C8:C17)</f>
        <v>1881000</v>
      </c>
      <c r="D18" s="62">
        <f>SUM(D8:D17)</f>
        <v>0</v>
      </c>
      <c r="E18" s="63"/>
      <c r="F18" s="63"/>
      <c r="G18" s="63"/>
      <c r="H18" s="61" t="s">
        <v>60</v>
      </c>
      <c r="I18" s="78">
        <f t="shared" ref="I18:L18" si="0">SUM(I8:I17)</f>
        <v>56430</v>
      </c>
      <c r="J18" s="63"/>
      <c r="K18" s="78">
        <f t="shared" si="0"/>
        <v>17258</v>
      </c>
      <c r="L18" s="78">
        <f t="shared" si="0"/>
        <v>5500</v>
      </c>
      <c r="M18" s="61" t="s">
        <v>60</v>
      </c>
      <c r="N18" s="78">
        <f>SUM(N8:N17)</f>
        <v>69412</v>
      </c>
      <c r="O18" s="61" t="s">
        <v>60</v>
      </c>
      <c r="P18" s="61" t="s">
        <v>60</v>
      </c>
      <c r="Q18" s="61"/>
      <c r="R18" s="61"/>
      <c r="S18" s="78">
        <f>SUM(S8:S17)</f>
        <v>1732400</v>
      </c>
      <c r="T18" s="115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4" t="s">
        <v>61</v>
      </c>
      <c r="B19" s="64"/>
      <c r="C19" s="64" t="s">
        <v>62</v>
      </c>
      <c r="D19" s="64"/>
      <c r="E19" s="64"/>
      <c r="F19" s="65">
        <f>N19-F20</f>
        <v>300000</v>
      </c>
      <c r="G19" s="66"/>
      <c r="H19" s="67" t="s">
        <v>63</v>
      </c>
      <c r="I19" s="91"/>
      <c r="J19" s="91"/>
      <c r="K19" s="91"/>
      <c r="L19" s="92"/>
      <c r="M19" s="64" t="s">
        <v>64</v>
      </c>
      <c r="N19" s="93">
        <v>300000</v>
      </c>
      <c r="O19" s="94"/>
      <c r="P19" s="94"/>
      <c r="Q19" s="94"/>
      <c r="R19" s="94"/>
      <c r="S19" s="94"/>
      <c r="T19" s="116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4"/>
      <c r="B20" s="64"/>
      <c r="C20" s="64" t="s">
        <v>65</v>
      </c>
      <c r="D20" s="64"/>
      <c r="E20" s="64"/>
      <c r="F20" s="65">
        <v>0</v>
      </c>
      <c r="G20" s="66"/>
      <c r="H20" s="68"/>
      <c r="I20" s="95"/>
      <c r="J20" s="95"/>
      <c r="K20" s="95"/>
      <c r="L20" s="96"/>
      <c r="M20" s="64" t="s">
        <v>66</v>
      </c>
      <c r="N20" s="121" t="s">
        <v>83</v>
      </c>
      <c r="O20" s="122"/>
      <c r="P20" s="122"/>
      <c r="Q20" s="122"/>
      <c r="R20" s="122"/>
      <c r="S20" s="122"/>
      <c r="T20" s="123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2"/>
      <c r="E21" s="3"/>
      <c r="F21" s="3"/>
      <c r="G21" s="3"/>
      <c r="I21" s="3"/>
      <c r="J21" s="3"/>
      <c r="L21" s="3"/>
      <c r="S21" s="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9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11" style="1" customWidth="1"/>
    <col min="16" max="16" width="37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0"/>
      <c r="J2" s="6" t="s">
        <v>4</v>
      </c>
      <c r="K2" s="6"/>
      <c r="L2" s="6"/>
      <c r="M2" s="6"/>
      <c r="N2" s="71" t="s">
        <v>5</v>
      </c>
      <c r="O2" s="71"/>
      <c r="P2" s="72">
        <v>11062</v>
      </c>
      <c r="Q2" s="76" t="s">
        <v>6</v>
      </c>
      <c r="R2" s="76"/>
      <c r="S2" s="99" t="s">
        <v>7</v>
      </c>
      <c r="T2" s="9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5370750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48" t="s">
        <v>12</v>
      </c>
      <c r="K3" s="48"/>
      <c r="L3" s="48"/>
      <c r="M3" s="48"/>
      <c r="N3" s="5" t="s">
        <v>13</v>
      </c>
      <c r="O3" s="5"/>
      <c r="P3" s="48" t="s">
        <v>14</v>
      </c>
      <c r="Q3" s="100" t="s">
        <v>15</v>
      </c>
      <c r="R3" s="101"/>
      <c r="S3" s="102" t="s">
        <v>16</v>
      </c>
      <c r="T3" s="10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17</v>
      </c>
      <c r="B4" s="5"/>
      <c r="C4" s="119"/>
      <c r="D4" s="119"/>
      <c r="E4" s="119"/>
      <c r="F4" s="8" t="s">
        <v>18</v>
      </c>
      <c r="G4" s="10"/>
      <c r="H4" s="5" t="s">
        <v>19</v>
      </c>
      <c r="I4" s="5"/>
      <c r="J4" s="48" t="s">
        <v>20</v>
      </c>
      <c r="K4" s="48"/>
      <c r="L4" s="48"/>
      <c r="M4" s="48"/>
      <c r="N4" s="5" t="s">
        <v>21</v>
      </c>
      <c r="O4" s="5"/>
      <c r="P4" s="73" t="s">
        <v>22</v>
      </c>
      <c r="Q4" s="8" t="s">
        <v>23</v>
      </c>
      <c r="R4" s="73" t="s">
        <v>24</v>
      </c>
      <c r="S4" s="103" t="s">
        <v>25</v>
      </c>
      <c r="T4" s="104" t="s">
        <v>24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26</v>
      </c>
      <c r="B5" s="11" t="s">
        <v>27</v>
      </c>
      <c r="C5" s="12"/>
      <c r="D5" s="12"/>
      <c r="E5" s="12"/>
      <c r="F5" s="13"/>
      <c r="G5" s="14" t="s">
        <v>28</v>
      </c>
      <c r="H5" s="11" t="s">
        <v>27</v>
      </c>
      <c r="I5" s="12"/>
      <c r="J5" s="13"/>
      <c r="K5" s="14" t="s">
        <v>29</v>
      </c>
      <c r="L5" s="11" t="s">
        <v>30</v>
      </c>
      <c r="M5" s="13"/>
      <c r="N5" s="11" t="s">
        <v>31</v>
      </c>
      <c r="O5" s="13"/>
      <c r="P5" s="74" t="s">
        <v>32</v>
      </c>
      <c r="Q5" s="105"/>
      <c r="R5" s="105"/>
      <c r="S5" s="103" t="s">
        <v>33</v>
      </c>
      <c r="T5" s="106" t="s">
        <v>34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35</v>
      </c>
      <c r="C6" s="16"/>
      <c r="D6" s="16"/>
      <c r="E6" s="16"/>
      <c r="F6" s="17"/>
      <c r="G6" s="5"/>
      <c r="H6" s="15" t="s">
        <v>36</v>
      </c>
      <c r="I6" s="16"/>
      <c r="J6" s="17"/>
      <c r="K6" s="5" t="s">
        <v>37</v>
      </c>
      <c r="L6" s="15" t="s">
        <v>38</v>
      </c>
      <c r="M6" s="17"/>
      <c r="N6" s="15" t="s">
        <v>39</v>
      </c>
      <c r="O6" s="17"/>
      <c r="P6" s="75" t="s">
        <v>40</v>
      </c>
      <c r="Q6" s="107"/>
      <c r="R6" s="107"/>
      <c r="S6" s="103"/>
      <c r="T6" s="10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8" t="s">
        <v>46</v>
      </c>
      <c r="H7" s="5" t="s">
        <v>47</v>
      </c>
      <c r="I7" s="8" t="s">
        <v>48</v>
      </c>
      <c r="J7" s="8" t="s">
        <v>49</v>
      </c>
      <c r="K7" s="76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8" customHeight="1" spans="1:16384">
      <c r="A8" s="48">
        <v>1</v>
      </c>
      <c r="B8" s="20">
        <v>43691</v>
      </c>
      <c r="C8" s="25">
        <v>520000</v>
      </c>
      <c r="D8" s="22"/>
      <c r="E8" s="23" t="s">
        <v>53</v>
      </c>
      <c r="F8" s="24">
        <v>175202745165</v>
      </c>
      <c r="G8" s="25"/>
      <c r="H8" s="26">
        <v>0.03</v>
      </c>
      <c r="I8" s="25">
        <f>1040000*0.03</f>
        <v>31200</v>
      </c>
      <c r="J8" s="33"/>
      <c r="K8" s="77">
        <v>9542</v>
      </c>
      <c r="L8" s="25">
        <v>5000</v>
      </c>
      <c r="M8" s="73" t="s">
        <v>54</v>
      </c>
      <c r="N8" s="78">
        <v>143266</v>
      </c>
      <c r="O8" s="8" t="s">
        <v>68</v>
      </c>
      <c r="P8" s="79" t="s">
        <v>56</v>
      </c>
      <c r="Q8" s="8">
        <v>300000</v>
      </c>
      <c r="R8" s="8">
        <v>300000</v>
      </c>
      <c r="S8" s="21">
        <v>300000</v>
      </c>
      <c r="T8" s="7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51" customHeight="1" spans="1:16384">
      <c r="A9" s="48"/>
      <c r="B9" s="27">
        <v>43713</v>
      </c>
      <c r="C9" s="50">
        <v>520000</v>
      </c>
      <c r="D9" s="22"/>
      <c r="E9" s="23" t="s">
        <v>53</v>
      </c>
      <c r="F9" s="24">
        <v>175202745165</v>
      </c>
      <c r="G9" s="29"/>
      <c r="H9" s="26"/>
      <c r="I9" s="25"/>
      <c r="J9" s="33"/>
      <c r="K9" s="77"/>
      <c r="L9" s="25"/>
      <c r="M9" s="73"/>
      <c r="N9" s="78">
        <v>250992</v>
      </c>
      <c r="O9" s="8" t="s">
        <v>57</v>
      </c>
      <c r="P9" s="79" t="s">
        <v>58</v>
      </c>
      <c r="Q9" s="8">
        <v>300000</v>
      </c>
      <c r="R9" s="8">
        <v>300000</v>
      </c>
      <c r="S9" s="21">
        <v>300000</v>
      </c>
      <c r="T9" s="77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50" customHeight="1" spans="1:16384">
      <c r="A10" s="48">
        <v>2</v>
      </c>
      <c r="B10" s="30">
        <v>43735</v>
      </c>
      <c r="C10" s="50"/>
      <c r="D10" s="31"/>
      <c r="E10" s="32"/>
      <c r="F10" s="32"/>
      <c r="G10" s="29"/>
      <c r="H10" s="26"/>
      <c r="I10" s="25"/>
      <c r="J10" s="33"/>
      <c r="K10" s="77"/>
      <c r="L10" s="25"/>
      <c r="M10" s="73"/>
      <c r="N10" s="78">
        <v>-382400</v>
      </c>
      <c r="O10" s="8" t="s">
        <v>69</v>
      </c>
      <c r="P10" s="79" t="s">
        <v>70</v>
      </c>
      <c r="Q10" s="8">
        <v>100000</v>
      </c>
      <c r="R10" s="8">
        <v>100000</v>
      </c>
      <c r="S10" s="21">
        <v>100000</v>
      </c>
      <c r="T10" s="77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8" customHeight="1" spans="1:16384">
      <c r="A11" s="48"/>
      <c r="B11" s="30"/>
      <c r="C11" s="50"/>
      <c r="D11" s="31"/>
      <c r="E11" s="32"/>
      <c r="F11" s="32"/>
      <c r="G11" s="33"/>
      <c r="H11" s="26"/>
      <c r="I11" s="25"/>
      <c r="J11" s="33"/>
      <c r="K11" s="77"/>
      <c r="L11" s="25"/>
      <c r="M11" s="73"/>
      <c r="N11" s="80"/>
      <c r="O11" s="81"/>
      <c r="P11" s="79" t="s">
        <v>71</v>
      </c>
      <c r="Q11" s="8">
        <v>100000</v>
      </c>
      <c r="R11" s="8">
        <v>100000</v>
      </c>
      <c r="S11" s="21">
        <v>100000</v>
      </c>
      <c r="T11" s="77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9" customHeight="1" spans="1:16384">
      <c r="A12" s="48"/>
      <c r="B12" s="30"/>
      <c r="C12" s="50"/>
      <c r="D12" s="31"/>
      <c r="E12" s="32"/>
      <c r="F12" s="32"/>
      <c r="G12" s="33"/>
      <c r="H12" s="26"/>
      <c r="I12" s="25"/>
      <c r="J12" s="33"/>
      <c r="K12" s="77"/>
      <c r="L12" s="25"/>
      <c r="M12" s="73"/>
      <c r="N12" s="80"/>
      <c r="O12" s="81"/>
      <c r="P12" s="79" t="s">
        <v>72</v>
      </c>
      <c r="Q12" s="8">
        <v>100000</v>
      </c>
      <c r="R12" s="8">
        <v>100000</v>
      </c>
      <c r="S12" s="21">
        <v>100000</v>
      </c>
      <c r="T12" s="77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7" customHeight="1" spans="1:16384">
      <c r="A13" s="48"/>
      <c r="B13" s="30"/>
      <c r="C13" s="50"/>
      <c r="D13" s="31"/>
      <c r="E13" s="32"/>
      <c r="F13" s="32"/>
      <c r="G13" s="33"/>
      <c r="H13" s="26"/>
      <c r="I13" s="25"/>
      <c r="J13" s="33"/>
      <c r="K13" s="77"/>
      <c r="L13" s="25"/>
      <c r="M13" s="73"/>
      <c r="N13" s="80"/>
      <c r="O13" s="81"/>
      <c r="P13" s="79" t="s">
        <v>73</v>
      </c>
      <c r="Q13" s="8">
        <v>82400</v>
      </c>
      <c r="R13" s="8">
        <v>82400</v>
      </c>
      <c r="S13" s="21">
        <v>82400</v>
      </c>
      <c r="T13" s="7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7" customHeight="1" spans="1:16384">
      <c r="A14" s="48">
        <v>3</v>
      </c>
      <c r="B14" s="34">
        <v>43770</v>
      </c>
      <c r="C14" s="50">
        <v>841000</v>
      </c>
      <c r="D14" s="22"/>
      <c r="E14" s="23" t="s">
        <v>53</v>
      </c>
      <c r="F14" s="24">
        <v>175202745165</v>
      </c>
      <c r="G14" s="33"/>
      <c r="H14" s="26">
        <v>0.03</v>
      </c>
      <c r="I14" s="25">
        <f>C14*H14</f>
        <v>25230</v>
      </c>
      <c r="J14" s="33"/>
      <c r="K14" s="77">
        <v>7716</v>
      </c>
      <c r="L14" s="25">
        <v>500</v>
      </c>
      <c r="M14" s="73" t="s">
        <v>75</v>
      </c>
      <c r="N14" s="78">
        <v>85090</v>
      </c>
      <c r="O14" s="8" t="s">
        <v>76</v>
      </c>
      <c r="P14" s="82" t="s">
        <v>77</v>
      </c>
      <c r="Q14" s="8">
        <v>450000</v>
      </c>
      <c r="R14" s="8">
        <v>450000</v>
      </c>
      <c r="S14" s="21">
        <v>450000</v>
      </c>
      <c r="T14" s="10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57"/>
      <c r="B15" s="36"/>
      <c r="C15" s="83"/>
      <c r="D15" s="37"/>
      <c r="E15" s="38"/>
      <c r="F15" s="38"/>
      <c r="G15" s="39"/>
      <c r="H15" s="40"/>
      <c r="I15" s="83"/>
      <c r="J15" s="39"/>
      <c r="K15" s="84"/>
      <c r="L15" s="83"/>
      <c r="M15" s="85"/>
      <c r="N15" s="78">
        <v>272464</v>
      </c>
      <c r="O15" s="8" t="s">
        <v>78</v>
      </c>
      <c r="P15" s="86"/>
      <c r="Q15" s="109"/>
      <c r="R15" s="109"/>
      <c r="S15" s="110"/>
      <c r="T15" s="10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4" customHeight="1" spans="1:16384">
      <c r="A16" s="48">
        <v>4</v>
      </c>
      <c r="B16" s="49">
        <v>43781</v>
      </c>
      <c r="C16" s="124"/>
      <c r="D16" s="42"/>
      <c r="E16" s="43"/>
      <c r="F16" s="44"/>
      <c r="G16" s="29"/>
      <c r="H16" s="45"/>
      <c r="I16" s="25"/>
      <c r="J16" s="25"/>
      <c r="K16" s="25"/>
      <c r="L16" s="25"/>
      <c r="M16" s="73"/>
      <c r="N16" s="25">
        <v>-85090</v>
      </c>
      <c r="O16" s="73" t="s">
        <v>80</v>
      </c>
      <c r="P16" s="82" t="s">
        <v>81</v>
      </c>
      <c r="Q16" s="73">
        <v>300000</v>
      </c>
      <c r="R16" s="73">
        <v>300000</v>
      </c>
      <c r="S16" s="111">
        <v>300000</v>
      </c>
      <c r="T16" s="112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52" customHeight="1" spans="1:16384">
      <c r="A17" s="48"/>
      <c r="B17" s="49"/>
      <c r="C17" s="124"/>
      <c r="D17" s="42"/>
      <c r="E17" s="43"/>
      <c r="F17" s="44"/>
      <c r="G17" s="46"/>
      <c r="H17" s="45"/>
      <c r="I17" s="25"/>
      <c r="J17" s="25"/>
      <c r="K17" s="25"/>
      <c r="L17" s="25"/>
      <c r="M17" s="73"/>
      <c r="N17" s="25">
        <v>-214910</v>
      </c>
      <c r="O17" s="73" t="s">
        <v>82</v>
      </c>
      <c r="P17" s="88"/>
      <c r="Q17" s="113"/>
      <c r="R17" s="113"/>
      <c r="S17" s="111"/>
      <c r="T17" s="112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52" customHeight="1" spans="1:16384">
      <c r="A18" s="57">
        <v>5</v>
      </c>
      <c r="B18" s="58">
        <v>43784</v>
      </c>
      <c r="C18" s="125"/>
      <c r="D18" s="52"/>
      <c r="E18" s="53"/>
      <c r="F18" s="54"/>
      <c r="G18" s="55"/>
      <c r="H18" s="60"/>
      <c r="I18" s="83"/>
      <c r="J18" s="83"/>
      <c r="K18" s="83"/>
      <c r="L18" s="83"/>
      <c r="M18" s="85"/>
      <c r="N18" s="83">
        <v>-65000</v>
      </c>
      <c r="O18" s="85" t="s">
        <v>84</v>
      </c>
      <c r="P18" s="90" t="s">
        <v>85</v>
      </c>
      <c r="Q18" s="109">
        <v>65000</v>
      </c>
      <c r="R18" s="109">
        <v>65000</v>
      </c>
      <c r="S18" s="114">
        <v>65000</v>
      </c>
      <c r="T18" s="112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4" customHeight="1" spans="1:16384">
      <c r="A19" s="5" t="s">
        <v>59</v>
      </c>
      <c r="B19" s="5"/>
      <c r="C19" s="61">
        <f>SUM(C8:C17)</f>
        <v>1881000</v>
      </c>
      <c r="D19" s="62">
        <f>SUM(D8:D17)</f>
        <v>0</v>
      </c>
      <c r="E19" s="63"/>
      <c r="F19" s="63"/>
      <c r="G19" s="63"/>
      <c r="H19" s="61" t="s">
        <v>60</v>
      </c>
      <c r="I19" s="78">
        <f t="shared" ref="I19:L19" si="0">SUM(I8:I17)</f>
        <v>56430</v>
      </c>
      <c r="J19" s="63"/>
      <c r="K19" s="78">
        <f t="shared" si="0"/>
        <v>17258</v>
      </c>
      <c r="L19" s="78">
        <f t="shared" si="0"/>
        <v>5500</v>
      </c>
      <c r="M19" s="61" t="s">
        <v>60</v>
      </c>
      <c r="N19" s="78">
        <f>SUM(N8:N18)</f>
        <v>4412</v>
      </c>
      <c r="O19" s="61" t="s">
        <v>60</v>
      </c>
      <c r="P19" s="61" t="s">
        <v>60</v>
      </c>
      <c r="Q19" s="61"/>
      <c r="R19" s="61"/>
      <c r="S19" s="78">
        <f>SUM(S8:S18)</f>
        <v>1797400</v>
      </c>
      <c r="T19" s="115">
        <f>D19+C19-S19-I19-K19-L19-N19</f>
        <v>0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4" t="s">
        <v>61</v>
      </c>
      <c r="B20" s="64"/>
      <c r="C20" s="64" t="s">
        <v>62</v>
      </c>
      <c r="D20" s="64"/>
      <c r="E20" s="64"/>
      <c r="F20" s="65">
        <f>N20-F21</f>
        <v>65000</v>
      </c>
      <c r="G20" s="66"/>
      <c r="H20" s="67" t="s">
        <v>63</v>
      </c>
      <c r="I20" s="91"/>
      <c r="J20" s="91"/>
      <c r="K20" s="91"/>
      <c r="L20" s="92"/>
      <c r="M20" s="64" t="s">
        <v>64</v>
      </c>
      <c r="N20" s="93">
        <v>65000</v>
      </c>
      <c r="O20" s="94"/>
      <c r="P20" s="94"/>
      <c r="Q20" s="94"/>
      <c r="R20" s="94"/>
      <c r="S20" s="94"/>
      <c r="T20" s="116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64"/>
      <c r="B21" s="64"/>
      <c r="C21" s="64" t="s">
        <v>65</v>
      </c>
      <c r="D21" s="64"/>
      <c r="E21" s="64"/>
      <c r="F21" s="65">
        <v>0</v>
      </c>
      <c r="G21" s="66"/>
      <c r="H21" s="68"/>
      <c r="I21" s="95"/>
      <c r="J21" s="95"/>
      <c r="K21" s="95"/>
      <c r="L21" s="96"/>
      <c r="M21" s="64" t="s">
        <v>66</v>
      </c>
      <c r="N21" s="121" t="s">
        <v>86</v>
      </c>
      <c r="O21" s="122"/>
      <c r="P21" s="122"/>
      <c r="Q21" s="122"/>
      <c r="R21" s="122"/>
      <c r="S21" s="122"/>
      <c r="T21" s="12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69"/>
      <c r="E27" s="3"/>
      <c r="F27" s="3"/>
      <c r="G27" s="3"/>
      <c r="I27" s="3"/>
      <c r="J27" s="3"/>
      <c r="L27" s="3"/>
      <c r="S27" s="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10" workbookViewId="0">
      <selection activeCell="A10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11" style="1" customWidth="1"/>
    <col min="16" max="16" width="37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0"/>
      <c r="J2" s="6" t="s">
        <v>4</v>
      </c>
      <c r="K2" s="6"/>
      <c r="L2" s="6"/>
      <c r="M2" s="6"/>
      <c r="N2" s="71" t="s">
        <v>5</v>
      </c>
      <c r="O2" s="71"/>
      <c r="P2" s="72">
        <v>11062</v>
      </c>
      <c r="Q2" s="76" t="s">
        <v>6</v>
      </c>
      <c r="R2" s="76"/>
      <c r="S2" s="99" t="s">
        <v>7</v>
      </c>
      <c r="T2" s="9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5370750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48" t="s">
        <v>12</v>
      </c>
      <c r="K3" s="48"/>
      <c r="L3" s="48"/>
      <c r="M3" s="48"/>
      <c r="N3" s="5" t="s">
        <v>13</v>
      </c>
      <c r="O3" s="5"/>
      <c r="P3" s="48" t="s">
        <v>14</v>
      </c>
      <c r="Q3" s="100" t="s">
        <v>15</v>
      </c>
      <c r="R3" s="101"/>
      <c r="S3" s="102" t="s">
        <v>16</v>
      </c>
      <c r="T3" s="10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17</v>
      </c>
      <c r="B4" s="5"/>
      <c r="C4" s="119"/>
      <c r="D4" s="119"/>
      <c r="E4" s="119"/>
      <c r="F4" s="8" t="s">
        <v>18</v>
      </c>
      <c r="G4" s="10"/>
      <c r="H4" s="5" t="s">
        <v>19</v>
      </c>
      <c r="I4" s="5"/>
      <c r="J4" s="48" t="s">
        <v>20</v>
      </c>
      <c r="K4" s="48"/>
      <c r="L4" s="48"/>
      <c r="M4" s="48"/>
      <c r="N4" s="5" t="s">
        <v>21</v>
      </c>
      <c r="O4" s="5"/>
      <c r="P4" s="73" t="s">
        <v>22</v>
      </c>
      <c r="Q4" s="8" t="s">
        <v>23</v>
      </c>
      <c r="R4" s="73" t="s">
        <v>24</v>
      </c>
      <c r="S4" s="103" t="s">
        <v>25</v>
      </c>
      <c r="T4" s="104" t="s">
        <v>24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26</v>
      </c>
      <c r="B5" s="11" t="s">
        <v>27</v>
      </c>
      <c r="C5" s="12"/>
      <c r="D5" s="12"/>
      <c r="E5" s="12"/>
      <c r="F5" s="13"/>
      <c r="G5" s="14" t="s">
        <v>28</v>
      </c>
      <c r="H5" s="11" t="s">
        <v>27</v>
      </c>
      <c r="I5" s="12"/>
      <c r="J5" s="13"/>
      <c r="K5" s="14" t="s">
        <v>29</v>
      </c>
      <c r="L5" s="11" t="s">
        <v>30</v>
      </c>
      <c r="M5" s="13"/>
      <c r="N5" s="11" t="s">
        <v>31</v>
      </c>
      <c r="O5" s="13"/>
      <c r="P5" s="74" t="s">
        <v>32</v>
      </c>
      <c r="Q5" s="105"/>
      <c r="R5" s="105"/>
      <c r="S5" s="103" t="s">
        <v>33</v>
      </c>
      <c r="T5" s="106" t="s">
        <v>34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35</v>
      </c>
      <c r="C6" s="16"/>
      <c r="D6" s="16"/>
      <c r="E6" s="16"/>
      <c r="F6" s="17"/>
      <c r="G6" s="5"/>
      <c r="H6" s="15" t="s">
        <v>36</v>
      </c>
      <c r="I6" s="16"/>
      <c r="J6" s="17"/>
      <c r="K6" s="5" t="s">
        <v>37</v>
      </c>
      <c r="L6" s="15" t="s">
        <v>38</v>
      </c>
      <c r="M6" s="17"/>
      <c r="N6" s="15" t="s">
        <v>39</v>
      </c>
      <c r="O6" s="17"/>
      <c r="P6" s="75" t="s">
        <v>40</v>
      </c>
      <c r="Q6" s="107"/>
      <c r="R6" s="107"/>
      <c r="S6" s="103"/>
      <c r="T6" s="10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8" t="s">
        <v>46</v>
      </c>
      <c r="H7" s="5" t="s">
        <v>47</v>
      </c>
      <c r="I7" s="8" t="s">
        <v>48</v>
      </c>
      <c r="J7" s="8" t="s">
        <v>49</v>
      </c>
      <c r="K7" s="76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48">
        <v>1</v>
      </c>
      <c r="B8" s="20">
        <v>43691</v>
      </c>
      <c r="C8" s="25">
        <v>520000</v>
      </c>
      <c r="D8" s="22"/>
      <c r="E8" s="23" t="s">
        <v>53</v>
      </c>
      <c r="F8" s="24">
        <v>175202745165</v>
      </c>
      <c r="G8" s="25"/>
      <c r="H8" s="26">
        <v>0.03</v>
      </c>
      <c r="I8" s="25">
        <f>1040000*0.03</f>
        <v>31200</v>
      </c>
      <c r="J8" s="33"/>
      <c r="K8" s="77">
        <v>9542</v>
      </c>
      <c r="L8" s="25">
        <v>5000</v>
      </c>
      <c r="M8" s="73" t="s">
        <v>54</v>
      </c>
      <c r="N8" s="78">
        <v>143266</v>
      </c>
      <c r="O8" s="8" t="s">
        <v>68</v>
      </c>
      <c r="P8" s="79" t="s">
        <v>56</v>
      </c>
      <c r="Q8" s="8">
        <v>300000</v>
      </c>
      <c r="R8" s="8">
        <v>300000</v>
      </c>
      <c r="S8" s="21">
        <v>300000</v>
      </c>
      <c r="T8" s="7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48"/>
      <c r="B9" s="27">
        <v>43713</v>
      </c>
      <c r="C9" s="50">
        <v>520000</v>
      </c>
      <c r="D9" s="22"/>
      <c r="E9" s="23" t="s">
        <v>53</v>
      </c>
      <c r="F9" s="24">
        <v>175202745165</v>
      </c>
      <c r="G9" s="29"/>
      <c r="H9" s="26"/>
      <c r="I9" s="25"/>
      <c r="J9" s="33"/>
      <c r="K9" s="77"/>
      <c r="L9" s="25"/>
      <c r="M9" s="73"/>
      <c r="N9" s="78">
        <v>250992</v>
      </c>
      <c r="O9" s="8" t="s">
        <v>57</v>
      </c>
      <c r="P9" s="79" t="s">
        <v>58</v>
      </c>
      <c r="Q9" s="8">
        <v>300000</v>
      </c>
      <c r="R9" s="8">
        <v>300000</v>
      </c>
      <c r="S9" s="21">
        <v>300000</v>
      </c>
      <c r="T9" s="77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4" customHeight="1" spans="1:16384">
      <c r="A10" s="48">
        <v>2</v>
      </c>
      <c r="B10" s="30">
        <v>43735</v>
      </c>
      <c r="C10" s="50"/>
      <c r="D10" s="31"/>
      <c r="E10" s="32"/>
      <c r="F10" s="32"/>
      <c r="G10" s="29"/>
      <c r="H10" s="26"/>
      <c r="I10" s="25"/>
      <c r="J10" s="33"/>
      <c r="K10" s="77"/>
      <c r="L10" s="25"/>
      <c r="M10" s="73"/>
      <c r="N10" s="78">
        <v>-382400</v>
      </c>
      <c r="O10" s="8" t="s">
        <v>69</v>
      </c>
      <c r="P10" s="79" t="s">
        <v>70</v>
      </c>
      <c r="Q10" s="8">
        <v>100000</v>
      </c>
      <c r="R10" s="8">
        <v>100000</v>
      </c>
      <c r="S10" s="21">
        <v>100000</v>
      </c>
      <c r="T10" s="77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4" customHeight="1" spans="1:16384">
      <c r="A11" s="48"/>
      <c r="B11" s="30"/>
      <c r="C11" s="50"/>
      <c r="D11" s="31"/>
      <c r="E11" s="32"/>
      <c r="F11" s="32"/>
      <c r="G11" s="33"/>
      <c r="H11" s="26"/>
      <c r="I11" s="25"/>
      <c r="J11" s="33"/>
      <c r="K11" s="77"/>
      <c r="L11" s="25"/>
      <c r="M11" s="73"/>
      <c r="N11" s="80"/>
      <c r="O11" s="81"/>
      <c r="P11" s="79" t="s">
        <v>71</v>
      </c>
      <c r="Q11" s="8">
        <v>100000</v>
      </c>
      <c r="R11" s="8">
        <v>100000</v>
      </c>
      <c r="S11" s="21">
        <v>100000</v>
      </c>
      <c r="T11" s="77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3" customHeight="1" spans="1:16384">
      <c r="A12" s="48"/>
      <c r="B12" s="30"/>
      <c r="C12" s="50"/>
      <c r="D12" s="31"/>
      <c r="E12" s="32"/>
      <c r="F12" s="32"/>
      <c r="G12" s="33"/>
      <c r="H12" s="26"/>
      <c r="I12" s="25"/>
      <c r="J12" s="33"/>
      <c r="K12" s="77"/>
      <c r="L12" s="25"/>
      <c r="M12" s="73"/>
      <c r="N12" s="80"/>
      <c r="O12" s="81"/>
      <c r="P12" s="79" t="s">
        <v>72</v>
      </c>
      <c r="Q12" s="8">
        <v>100000</v>
      </c>
      <c r="R12" s="8">
        <v>100000</v>
      </c>
      <c r="S12" s="21">
        <v>100000</v>
      </c>
      <c r="T12" s="77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2" customHeight="1" spans="1:16384">
      <c r="A13" s="48"/>
      <c r="B13" s="30"/>
      <c r="C13" s="50"/>
      <c r="D13" s="31"/>
      <c r="E13" s="32"/>
      <c r="F13" s="32"/>
      <c r="G13" s="33"/>
      <c r="H13" s="26"/>
      <c r="I13" s="25"/>
      <c r="J13" s="33"/>
      <c r="K13" s="77"/>
      <c r="L13" s="25"/>
      <c r="M13" s="73"/>
      <c r="N13" s="80"/>
      <c r="O13" s="81"/>
      <c r="P13" s="79" t="s">
        <v>73</v>
      </c>
      <c r="Q13" s="8">
        <v>82400</v>
      </c>
      <c r="R13" s="8">
        <v>82400</v>
      </c>
      <c r="S13" s="21">
        <v>82400</v>
      </c>
      <c r="T13" s="7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7" customHeight="1" spans="1:16384">
      <c r="A14" s="48">
        <v>3</v>
      </c>
      <c r="B14" s="34">
        <v>43770</v>
      </c>
      <c r="C14" s="50">
        <v>841000</v>
      </c>
      <c r="D14" s="22"/>
      <c r="E14" s="23" t="s">
        <v>53</v>
      </c>
      <c r="F14" s="24">
        <v>175202745165</v>
      </c>
      <c r="G14" s="33"/>
      <c r="H14" s="26">
        <v>0.03</v>
      </c>
      <c r="I14" s="25">
        <f>C14*H14</f>
        <v>25230</v>
      </c>
      <c r="J14" s="33"/>
      <c r="K14" s="77">
        <v>7716</v>
      </c>
      <c r="L14" s="25">
        <v>500</v>
      </c>
      <c r="M14" s="73" t="s">
        <v>75</v>
      </c>
      <c r="N14" s="78">
        <v>85090</v>
      </c>
      <c r="O14" s="8" t="s">
        <v>76</v>
      </c>
      <c r="P14" s="82" t="s">
        <v>77</v>
      </c>
      <c r="Q14" s="8">
        <v>450000</v>
      </c>
      <c r="R14" s="8">
        <v>450000</v>
      </c>
      <c r="S14" s="21">
        <v>450000</v>
      </c>
      <c r="T14" s="10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57"/>
      <c r="B15" s="36"/>
      <c r="C15" s="50"/>
      <c r="D15" s="37"/>
      <c r="E15" s="38"/>
      <c r="F15" s="38"/>
      <c r="G15" s="39"/>
      <c r="H15" s="40"/>
      <c r="I15" s="83"/>
      <c r="J15" s="39"/>
      <c r="K15" s="84"/>
      <c r="L15" s="83"/>
      <c r="M15" s="85"/>
      <c r="N15" s="78">
        <v>272464</v>
      </c>
      <c r="O15" s="8" t="s">
        <v>78</v>
      </c>
      <c r="P15" s="86"/>
      <c r="Q15" s="109"/>
      <c r="R15" s="109"/>
      <c r="S15" s="110"/>
      <c r="T15" s="10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4" customHeight="1" spans="1:16384">
      <c r="A16" s="48">
        <v>4</v>
      </c>
      <c r="B16" s="49">
        <v>43781</v>
      </c>
      <c r="C16" s="50"/>
      <c r="D16" s="42"/>
      <c r="E16" s="43"/>
      <c r="F16" s="44"/>
      <c r="G16" s="29"/>
      <c r="H16" s="45"/>
      <c r="I16" s="25"/>
      <c r="J16" s="25"/>
      <c r="K16" s="25"/>
      <c r="L16" s="25"/>
      <c r="M16" s="73"/>
      <c r="N16" s="25">
        <v>-85090</v>
      </c>
      <c r="O16" s="73" t="s">
        <v>80</v>
      </c>
      <c r="P16" s="82" t="s">
        <v>81</v>
      </c>
      <c r="Q16" s="73">
        <v>300000</v>
      </c>
      <c r="R16" s="73">
        <v>300000</v>
      </c>
      <c r="S16" s="111">
        <v>300000</v>
      </c>
      <c r="T16" s="112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52" customHeight="1" spans="1:16384">
      <c r="A17" s="48"/>
      <c r="B17" s="49"/>
      <c r="C17" s="50"/>
      <c r="D17" s="42"/>
      <c r="E17" s="43"/>
      <c r="F17" s="44"/>
      <c r="G17" s="46"/>
      <c r="H17" s="45"/>
      <c r="I17" s="25"/>
      <c r="J17" s="25"/>
      <c r="K17" s="25"/>
      <c r="L17" s="25"/>
      <c r="M17" s="73"/>
      <c r="N17" s="25">
        <v>-214910</v>
      </c>
      <c r="O17" s="73" t="s">
        <v>82</v>
      </c>
      <c r="P17" s="88"/>
      <c r="Q17" s="113"/>
      <c r="R17" s="113"/>
      <c r="S17" s="111"/>
      <c r="T17" s="112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7" customHeight="1" spans="1:16384">
      <c r="A18" s="48">
        <v>5</v>
      </c>
      <c r="B18" s="49">
        <v>43784</v>
      </c>
      <c r="C18" s="50"/>
      <c r="D18" s="42"/>
      <c r="E18" s="43"/>
      <c r="F18" s="44"/>
      <c r="G18" s="46"/>
      <c r="H18" s="45"/>
      <c r="I18" s="25"/>
      <c r="J18" s="25"/>
      <c r="K18" s="25"/>
      <c r="L18" s="25"/>
      <c r="M18" s="73"/>
      <c r="N18" s="25">
        <v>-65000</v>
      </c>
      <c r="O18" s="73" t="s">
        <v>84</v>
      </c>
      <c r="P18" s="82" t="s">
        <v>85</v>
      </c>
      <c r="Q18" s="8">
        <v>65000</v>
      </c>
      <c r="R18" s="8">
        <v>65000</v>
      </c>
      <c r="S18" s="111">
        <v>65000</v>
      </c>
      <c r="T18" s="112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52" customHeight="1" spans="1:16384">
      <c r="A19" s="57">
        <v>6</v>
      </c>
      <c r="B19" s="58">
        <v>43850</v>
      </c>
      <c r="C19" s="59">
        <v>488000</v>
      </c>
      <c r="D19" s="52"/>
      <c r="E19" s="38" t="s">
        <v>53</v>
      </c>
      <c r="F19" s="120">
        <v>175202745165</v>
      </c>
      <c r="G19" s="55"/>
      <c r="H19" s="40">
        <v>0.03</v>
      </c>
      <c r="I19" s="83">
        <f>C19*H19</f>
        <v>14640</v>
      </c>
      <c r="J19" s="83"/>
      <c r="K19" s="83">
        <v>4880</v>
      </c>
      <c r="L19" s="83">
        <v>100</v>
      </c>
      <c r="M19" s="85" t="s">
        <v>87</v>
      </c>
      <c r="N19" s="83">
        <v>-4412</v>
      </c>
      <c r="O19" s="85" t="s">
        <v>88</v>
      </c>
      <c r="P19" s="90" t="s">
        <v>89</v>
      </c>
      <c r="Q19" s="109">
        <v>488000</v>
      </c>
      <c r="R19" s="109">
        <v>488000</v>
      </c>
      <c r="S19" s="114">
        <v>472792</v>
      </c>
      <c r="T19" s="112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52" customHeight="1" spans="1:16384">
      <c r="A20" s="57"/>
      <c r="B20" s="58"/>
      <c r="C20" s="59"/>
      <c r="D20" s="52"/>
      <c r="E20" s="53"/>
      <c r="F20" s="54"/>
      <c r="G20" s="55"/>
      <c r="H20" s="60"/>
      <c r="I20" s="83"/>
      <c r="J20" s="83"/>
      <c r="K20" s="83"/>
      <c r="L20" s="83"/>
      <c r="M20" s="85"/>
      <c r="N20" s="83"/>
      <c r="O20" s="85"/>
      <c r="P20" s="90"/>
      <c r="Q20" s="109"/>
      <c r="R20" s="109"/>
      <c r="S20" s="114"/>
      <c r="T20" s="11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52" customHeight="1" spans="1:16384">
      <c r="A21" s="57"/>
      <c r="B21" s="58"/>
      <c r="C21" s="50"/>
      <c r="D21" s="52"/>
      <c r="E21" s="53"/>
      <c r="F21" s="54"/>
      <c r="G21" s="55"/>
      <c r="H21" s="60"/>
      <c r="I21" s="83"/>
      <c r="J21" s="83"/>
      <c r="K21" s="83"/>
      <c r="L21" s="83"/>
      <c r="M21" s="85"/>
      <c r="N21" s="83"/>
      <c r="O21" s="85"/>
      <c r="P21" s="90"/>
      <c r="Q21" s="109"/>
      <c r="R21" s="109"/>
      <c r="S21" s="114"/>
      <c r="T21" s="11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4" customHeight="1" spans="1:16384">
      <c r="A22" s="5" t="s">
        <v>59</v>
      </c>
      <c r="B22" s="5"/>
      <c r="C22" s="61">
        <f>SUM(C8:C21)</f>
        <v>2369000</v>
      </c>
      <c r="D22" s="62">
        <f>SUM(D8:D21)</f>
        <v>0</v>
      </c>
      <c r="E22" s="63"/>
      <c r="F22" s="63"/>
      <c r="G22" s="63"/>
      <c r="H22" s="61" t="s">
        <v>60</v>
      </c>
      <c r="I22" s="78">
        <f>SUM(I8:I21)</f>
        <v>71070</v>
      </c>
      <c r="J22" s="63"/>
      <c r="K22" s="78">
        <f>SUM(K8:K21)</f>
        <v>22138</v>
      </c>
      <c r="L22" s="78">
        <f>SUM(L8:L21)</f>
        <v>5600</v>
      </c>
      <c r="M22" s="61" t="s">
        <v>60</v>
      </c>
      <c r="N22" s="78">
        <f>SUM(N8:N21)</f>
        <v>0</v>
      </c>
      <c r="O22" s="61" t="s">
        <v>60</v>
      </c>
      <c r="P22" s="61" t="s">
        <v>60</v>
      </c>
      <c r="Q22" s="61"/>
      <c r="R22" s="61"/>
      <c r="S22" s="78">
        <f>SUM(S8:S21)</f>
        <v>2270192</v>
      </c>
      <c r="T22" s="115">
        <f>D22+C22-S22-I22-K22-L22-N22</f>
        <v>0</v>
      </c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64" t="s">
        <v>61</v>
      </c>
      <c r="B23" s="64"/>
      <c r="C23" s="64" t="s">
        <v>62</v>
      </c>
      <c r="D23" s="64"/>
      <c r="E23" s="64"/>
      <c r="F23" s="65">
        <f>N23-F24</f>
        <v>472792</v>
      </c>
      <c r="G23" s="66"/>
      <c r="H23" s="67" t="s">
        <v>63</v>
      </c>
      <c r="I23" s="91"/>
      <c r="J23" s="91"/>
      <c r="K23" s="91"/>
      <c r="L23" s="92"/>
      <c r="M23" s="64" t="s">
        <v>64</v>
      </c>
      <c r="N23" s="93">
        <v>472792</v>
      </c>
      <c r="O23" s="94"/>
      <c r="P23" s="94"/>
      <c r="Q23" s="94"/>
      <c r="R23" s="94"/>
      <c r="S23" s="94"/>
      <c r="T23" s="116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30" customHeight="1" spans="1:16384">
      <c r="A24" s="64"/>
      <c r="B24" s="64"/>
      <c r="C24" s="64" t="s">
        <v>65</v>
      </c>
      <c r="D24" s="64"/>
      <c r="E24" s="64"/>
      <c r="F24" s="65">
        <v>0</v>
      </c>
      <c r="G24" s="66"/>
      <c r="H24" s="68"/>
      <c r="I24" s="95"/>
      <c r="J24" s="95"/>
      <c r="K24" s="95"/>
      <c r="L24" s="96"/>
      <c r="M24" s="64" t="s">
        <v>66</v>
      </c>
      <c r="N24" s="121" t="s">
        <v>90</v>
      </c>
      <c r="O24" s="122"/>
      <c r="P24" s="122"/>
      <c r="Q24" s="122"/>
      <c r="R24" s="122"/>
      <c r="S24" s="122"/>
      <c r="T24" s="12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69"/>
      <c r="E30" s="3"/>
      <c r="F30" s="3"/>
      <c r="G30" s="3"/>
      <c r="I30" s="3"/>
      <c r="J30" s="3"/>
      <c r="L30" s="3"/>
      <c r="S30" s="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2:B22"/>
    <mergeCell ref="C23:E23"/>
    <mergeCell ref="F23:G23"/>
    <mergeCell ref="N23:T23"/>
    <mergeCell ref="C24:E24"/>
    <mergeCell ref="F24:G24"/>
    <mergeCell ref="N24:T24"/>
    <mergeCell ref="A5:A7"/>
    <mergeCell ref="S5:S7"/>
    <mergeCell ref="T5:T7"/>
    <mergeCell ref="A23:B24"/>
    <mergeCell ref="H23:L24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topLeftCell="A19" workbookViewId="0">
      <selection activeCell="A19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11" style="1" customWidth="1"/>
    <col min="16" max="16" width="37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0"/>
      <c r="J2" s="6" t="s">
        <v>4</v>
      </c>
      <c r="K2" s="6"/>
      <c r="L2" s="6"/>
      <c r="M2" s="6"/>
      <c r="N2" s="71" t="s">
        <v>5</v>
      </c>
      <c r="O2" s="71"/>
      <c r="P2" s="72">
        <v>11062</v>
      </c>
      <c r="Q2" s="76" t="s">
        <v>6</v>
      </c>
      <c r="R2" s="76"/>
      <c r="S2" s="99" t="s">
        <v>7</v>
      </c>
      <c r="T2" s="9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5370750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48" t="s">
        <v>91</v>
      </c>
      <c r="K3" s="48"/>
      <c r="L3" s="48"/>
      <c r="M3" s="48"/>
      <c r="N3" s="5" t="s">
        <v>13</v>
      </c>
      <c r="O3" s="5"/>
      <c r="P3" s="48" t="s">
        <v>14</v>
      </c>
      <c r="Q3" s="100" t="s">
        <v>15</v>
      </c>
      <c r="R3" s="101"/>
      <c r="S3" s="102" t="s">
        <v>16</v>
      </c>
      <c r="T3" s="10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17</v>
      </c>
      <c r="B4" s="5"/>
      <c r="C4" s="8">
        <v>5470432.68</v>
      </c>
      <c r="D4" s="8"/>
      <c r="E4" s="8"/>
      <c r="F4" s="8" t="s">
        <v>18</v>
      </c>
      <c r="G4" s="10"/>
      <c r="H4" s="5" t="s">
        <v>19</v>
      </c>
      <c r="I4" s="5"/>
      <c r="J4" s="48" t="s">
        <v>20</v>
      </c>
      <c r="K4" s="48"/>
      <c r="L4" s="48"/>
      <c r="M4" s="48"/>
      <c r="N4" s="5" t="s">
        <v>21</v>
      </c>
      <c r="O4" s="5"/>
      <c r="P4" s="73" t="s">
        <v>22</v>
      </c>
      <c r="Q4" s="8" t="s">
        <v>23</v>
      </c>
      <c r="R4" s="73" t="s">
        <v>24</v>
      </c>
      <c r="S4" s="103" t="s">
        <v>25</v>
      </c>
      <c r="T4" s="104" t="s">
        <v>24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26</v>
      </c>
      <c r="B5" s="11" t="s">
        <v>27</v>
      </c>
      <c r="C5" s="12"/>
      <c r="D5" s="12"/>
      <c r="E5" s="12"/>
      <c r="F5" s="13"/>
      <c r="G5" s="14" t="s">
        <v>28</v>
      </c>
      <c r="H5" s="11" t="s">
        <v>27</v>
      </c>
      <c r="I5" s="12"/>
      <c r="J5" s="13"/>
      <c r="K5" s="14" t="s">
        <v>29</v>
      </c>
      <c r="L5" s="11" t="s">
        <v>30</v>
      </c>
      <c r="M5" s="13"/>
      <c r="N5" s="11" t="s">
        <v>31</v>
      </c>
      <c r="O5" s="13"/>
      <c r="P5" s="74" t="s">
        <v>32</v>
      </c>
      <c r="Q5" s="105"/>
      <c r="R5" s="105"/>
      <c r="S5" s="103" t="s">
        <v>33</v>
      </c>
      <c r="T5" s="106" t="s">
        <v>34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35</v>
      </c>
      <c r="C6" s="16"/>
      <c r="D6" s="16"/>
      <c r="E6" s="16"/>
      <c r="F6" s="17"/>
      <c r="G6" s="5"/>
      <c r="H6" s="15" t="s">
        <v>36</v>
      </c>
      <c r="I6" s="16"/>
      <c r="J6" s="17"/>
      <c r="K6" s="5" t="s">
        <v>37</v>
      </c>
      <c r="L6" s="15" t="s">
        <v>38</v>
      </c>
      <c r="M6" s="17"/>
      <c r="N6" s="15" t="s">
        <v>39</v>
      </c>
      <c r="O6" s="17"/>
      <c r="P6" s="75" t="s">
        <v>40</v>
      </c>
      <c r="Q6" s="107"/>
      <c r="R6" s="107"/>
      <c r="S6" s="103"/>
      <c r="T6" s="10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8" t="s">
        <v>46</v>
      </c>
      <c r="H7" s="5" t="s">
        <v>47</v>
      </c>
      <c r="I7" s="8" t="s">
        <v>48</v>
      </c>
      <c r="J7" s="8" t="s">
        <v>49</v>
      </c>
      <c r="K7" s="76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48">
        <v>1</v>
      </c>
      <c r="B8" s="20">
        <v>43691</v>
      </c>
      <c r="C8" s="25">
        <v>520000</v>
      </c>
      <c r="D8" s="22"/>
      <c r="E8" s="23" t="s">
        <v>53</v>
      </c>
      <c r="F8" s="24">
        <v>175202745165</v>
      </c>
      <c r="G8" s="25"/>
      <c r="H8" s="26">
        <v>0.03</v>
      </c>
      <c r="I8" s="25">
        <f>1040000*0.03</f>
        <v>31200</v>
      </c>
      <c r="J8" s="33"/>
      <c r="K8" s="77">
        <v>9542</v>
      </c>
      <c r="L8" s="25">
        <v>5000</v>
      </c>
      <c r="M8" s="73" t="s">
        <v>54</v>
      </c>
      <c r="N8" s="78">
        <v>143266</v>
      </c>
      <c r="O8" s="8" t="s">
        <v>68</v>
      </c>
      <c r="P8" s="79" t="s">
        <v>56</v>
      </c>
      <c r="Q8" s="8">
        <v>300000</v>
      </c>
      <c r="R8" s="8">
        <v>300000</v>
      </c>
      <c r="S8" s="21">
        <v>300000</v>
      </c>
      <c r="T8" s="7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48"/>
      <c r="B9" s="27">
        <v>43713</v>
      </c>
      <c r="C9" s="50">
        <v>520000</v>
      </c>
      <c r="D9" s="22"/>
      <c r="E9" s="23" t="s">
        <v>53</v>
      </c>
      <c r="F9" s="24">
        <v>175202745165</v>
      </c>
      <c r="G9" s="29"/>
      <c r="H9" s="26"/>
      <c r="I9" s="25"/>
      <c r="J9" s="33"/>
      <c r="K9" s="77"/>
      <c r="L9" s="25"/>
      <c r="M9" s="73"/>
      <c r="N9" s="78">
        <v>250992</v>
      </c>
      <c r="O9" s="8" t="s">
        <v>57</v>
      </c>
      <c r="P9" s="79" t="s">
        <v>58</v>
      </c>
      <c r="Q9" s="8">
        <v>300000</v>
      </c>
      <c r="R9" s="8">
        <v>300000</v>
      </c>
      <c r="S9" s="21">
        <v>300000</v>
      </c>
      <c r="T9" s="77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4" customHeight="1" spans="1:16384">
      <c r="A10" s="48">
        <v>2</v>
      </c>
      <c r="B10" s="30">
        <v>43735</v>
      </c>
      <c r="C10" s="50"/>
      <c r="D10" s="31"/>
      <c r="E10" s="32"/>
      <c r="F10" s="32"/>
      <c r="G10" s="29"/>
      <c r="H10" s="26"/>
      <c r="I10" s="25"/>
      <c r="J10" s="33"/>
      <c r="K10" s="77"/>
      <c r="L10" s="25"/>
      <c r="M10" s="73"/>
      <c r="N10" s="78">
        <v>-382400</v>
      </c>
      <c r="O10" s="8" t="s">
        <v>69</v>
      </c>
      <c r="P10" s="79" t="s">
        <v>70</v>
      </c>
      <c r="Q10" s="8">
        <v>100000</v>
      </c>
      <c r="R10" s="8">
        <v>100000</v>
      </c>
      <c r="S10" s="21">
        <v>100000</v>
      </c>
      <c r="T10" s="77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4" customHeight="1" spans="1:16384">
      <c r="A11" s="48"/>
      <c r="B11" s="30"/>
      <c r="C11" s="50"/>
      <c r="D11" s="31"/>
      <c r="E11" s="32"/>
      <c r="F11" s="32"/>
      <c r="G11" s="33"/>
      <c r="H11" s="26"/>
      <c r="I11" s="25"/>
      <c r="J11" s="33"/>
      <c r="K11" s="77"/>
      <c r="L11" s="25"/>
      <c r="M11" s="73"/>
      <c r="N11" s="80"/>
      <c r="O11" s="81"/>
      <c r="P11" s="79" t="s">
        <v>71</v>
      </c>
      <c r="Q11" s="8">
        <v>100000</v>
      </c>
      <c r="R11" s="8">
        <v>100000</v>
      </c>
      <c r="S11" s="21">
        <v>100000</v>
      </c>
      <c r="T11" s="77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3" customHeight="1" spans="1:16384">
      <c r="A12" s="48"/>
      <c r="B12" s="30"/>
      <c r="C12" s="50"/>
      <c r="D12" s="31"/>
      <c r="E12" s="32"/>
      <c r="F12" s="32"/>
      <c r="G12" s="33"/>
      <c r="H12" s="26"/>
      <c r="I12" s="25"/>
      <c r="J12" s="33"/>
      <c r="K12" s="77"/>
      <c r="L12" s="25"/>
      <c r="M12" s="73"/>
      <c r="N12" s="80"/>
      <c r="O12" s="81"/>
      <c r="P12" s="79" t="s">
        <v>72</v>
      </c>
      <c r="Q12" s="8">
        <v>100000</v>
      </c>
      <c r="R12" s="8">
        <v>100000</v>
      </c>
      <c r="S12" s="21">
        <v>100000</v>
      </c>
      <c r="T12" s="77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2" customHeight="1" spans="1:16384">
      <c r="A13" s="48"/>
      <c r="B13" s="30"/>
      <c r="C13" s="50"/>
      <c r="D13" s="31"/>
      <c r="E13" s="32"/>
      <c r="F13" s="32"/>
      <c r="G13" s="33"/>
      <c r="H13" s="26"/>
      <c r="I13" s="25"/>
      <c r="J13" s="33"/>
      <c r="K13" s="77"/>
      <c r="L13" s="25"/>
      <c r="M13" s="73"/>
      <c r="N13" s="80"/>
      <c r="O13" s="81"/>
      <c r="P13" s="79" t="s">
        <v>73</v>
      </c>
      <c r="Q13" s="8">
        <v>82400</v>
      </c>
      <c r="R13" s="8">
        <v>82400</v>
      </c>
      <c r="S13" s="21">
        <v>82400</v>
      </c>
      <c r="T13" s="7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7" customHeight="1" spans="1:16384">
      <c r="A14" s="48">
        <v>3</v>
      </c>
      <c r="B14" s="34">
        <v>43770</v>
      </c>
      <c r="C14" s="50">
        <v>841000</v>
      </c>
      <c r="D14" s="22"/>
      <c r="E14" s="23" t="s">
        <v>53</v>
      </c>
      <c r="F14" s="24">
        <v>175202745165</v>
      </c>
      <c r="G14" s="33"/>
      <c r="H14" s="26">
        <v>0.03</v>
      </c>
      <c r="I14" s="25">
        <f>C14*H14</f>
        <v>25230</v>
      </c>
      <c r="J14" s="33"/>
      <c r="K14" s="77">
        <v>7716</v>
      </c>
      <c r="L14" s="25">
        <v>500</v>
      </c>
      <c r="M14" s="73" t="s">
        <v>75</v>
      </c>
      <c r="N14" s="78">
        <v>85090</v>
      </c>
      <c r="O14" s="8" t="s">
        <v>76</v>
      </c>
      <c r="P14" s="82" t="s">
        <v>77</v>
      </c>
      <c r="Q14" s="8">
        <v>450000</v>
      </c>
      <c r="R14" s="8">
        <v>450000</v>
      </c>
      <c r="S14" s="21">
        <v>450000</v>
      </c>
      <c r="T14" s="10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57"/>
      <c r="B15" s="36"/>
      <c r="C15" s="50"/>
      <c r="D15" s="37"/>
      <c r="E15" s="38"/>
      <c r="F15" s="38"/>
      <c r="G15" s="39"/>
      <c r="H15" s="40"/>
      <c r="I15" s="83"/>
      <c r="J15" s="39"/>
      <c r="K15" s="84"/>
      <c r="L15" s="83"/>
      <c r="M15" s="85"/>
      <c r="N15" s="78">
        <v>272464</v>
      </c>
      <c r="O15" s="8" t="s">
        <v>78</v>
      </c>
      <c r="P15" s="86"/>
      <c r="Q15" s="109"/>
      <c r="R15" s="109"/>
      <c r="S15" s="110"/>
      <c r="T15" s="10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4" customHeight="1" spans="1:16384">
      <c r="A16" s="48">
        <v>4</v>
      </c>
      <c r="B16" s="49">
        <v>43781</v>
      </c>
      <c r="C16" s="50"/>
      <c r="D16" s="42"/>
      <c r="E16" s="43"/>
      <c r="F16" s="44"/>
      <c r="G16" s="29"/>
      <c r="H16" s="45"/>
      <c r="I16" s="25"/>
      <c r="J16" s="25"/>
      <c r="K16" s="87"/>
      <c r="L16" s="25"/>
      <c r="M16" s="73"/>
      <c r="N16" s="25">
        <v>-85090</v>
      </c>
      <c r="O16" s="73" t="s">
        <v>80</v>
      </c>
      <c r="P16" s="82" t="s">
        <v>81</v>
      </c>
      <c r="Q16" s="73">
        <v>300000</v>
      </c>
      <c r="R16" s="73">
        <v>300000</v>
      </c>
      <c r="S16" s="111">
        <v>300000</v>
      </c>
      <c r="T16" s="112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52" customHeight="1" spans="1:16384">
      <c r="A17" s="48"/>
      <c r="B17" s="49"/>
      <c r="C17" s="50"/>
      <c r="D17" s="42"/>
      <c r="E17" s="43"/>
      <c r="F17" s="44"/>
      <c r="G17" s="46"/>
      <c r="H17" s="45"/>
      <c r="I17" s="25"/>
      <c r="J17" s="25"/>
      <c r="K17" s="87"/>
      <c r="L17" s="25"/>
      <c r="M17" s="73"/>
      <c r="N17" s="25">
        <v>-214910</v>
      </c>
      <c r="O17" s="73" t="s">
        <v>82</v>
      </c>
      <c r="P17" s="88"/>
      <c r="Q17" s="113"/>
      <c r="R17" s="113"/>
      <c r="S17" s="111"/>
      <c r="T17" s="112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7" customHeight="1" spans="1:16384">
      <c r="A18" s="48">
        <v>5</v>
      </c>
      <c r="B18" s="49">
        <v>43784</v>
      </c>
      <c r="C18" s="50"/>
      <c r="D18" s="42"/>
      <c r="E18" s="43"/>
      <c r="F18" s="44"/>
      <c r="G18" s="46"/>
      <c r="H18" s="45"/>
      <c r="I18" s="25"/>
      <c r="J18" s="25"/>
      <c r="K18" s="87"/>
      <c r="L18" s="25"/>
      <c r="M18" s="73"/>
      <c r="N18" s="25">
        <v>-65000</v>
      </c>
      <c r="O18" s="73" t="s">
        <v>84</v>
      </c>
      <c r="P18" s="82" t="s">
        <v>85</v>
      </c>
      <c r="Q18" s="8">
        <v>65000</v>
      </c>
      <c r="R18" s="8">
        <v>65000</v>
      </c>
      <c r="S18" s="111">
        <v>65000</v>
      </c>
      <c r="T18" s="112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52" customHeight="1" spans="1:16384">
      <c r="A19" s="48">
        <v>6</v>
      </c>
      <c r="B19" s="49">
        <v>43850</v>
      </c>
      <c r="C19" s="50">
        <v>488000</v>
      </c>
      <c r="D19" s="42"/>
      <c r="E19" s="23" t="s">
        <v>53</v>
      </c>
      <c r="F19" s="24">
        <v>175202745165</v>
      </c>
      <c r="G19" s="46"/>
      <c r="H19" s="26">
        <v>0.03</v>
      </c>
      <c r="I19" s="25">
        <f>C19*H19</f>
        <v>14640</v>
      </c>
      <c r="J19" s="25"/>
      <c r="K19" s="87">
        <v>4880</v>
      </c>
      <c r="L19" s="25">
        <v>100</v>
      </c>
      <c r="M19" s="73" t="s">
        <v>87</v>
      </c>
      <c r="N19" s="25">
        <v>-4412</v>
      </c>
      <c r="O19" s="73" t="s">
        <v>88</v>
      </c>
      <c r="P19" s="82" t="s">
        <v>89</v>
      </c>
      <c r="Q19" s="8">
        <v>488000</v>
      </c>
      <c r="R19" s="8">
        <v>488000</v>
      </c>
      <c r="S19" s="111">
        <v>472792</v>
      </c>
      <c r="T19" s="112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52" customHeight="1" spans="1:16384">
      <c r="A20" s="48"/>
      <c r="B20" s="49"/>
      <c r="C20" s="50"/>
      <c r="D20" s="42"/>
      <c r="E20" s="43"/>
      <c r="F20" s="44"/>
      <c r="G20" s="46"/>
      <c r="H20" s="45"/>
      <c r="I20" s="25"/>
      <c r="J20" s="25"/>
      <c r="K20" s="87"/>
      <c r="L20" s="25"/>
      <c r="M20" s="73"/>
      <c r="N20" s="25"/>
      <c r="O20" s="73"/>
      <c r="P20" s="82"/>
      <c r="Q20" s="8"/>
      <c r="R20" s="8"/>
      <c r="S20" s="111"/>
      <c r="T20" s="11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52" customHeight="1" spans="1:16384">
      <c r="A21" s="57">
        <v>7</v>
      </c>
      <c r="B21" s="58">
        <v>44229</v>
      </c>
      <c r="C21" s="59">
        <v>198000</v>
      </c>
      <c r="D21" s="52"/>
      <c r="E21" s="53" t="s">
        <v>53</v>
      </c>
      <c r="F21" s="54" t="s">
        <v>92</v>
      </c>
      <c r="G21" s="55"/>
      <c r="H21" s="56">
        <v>0.03</v>
      </c>
      <c r="I21" s="83">
        <v>90052.5</v>
      </c>
      <c r="J21" s="89" t="s">
        <v>93</v>
      </c>
      <c r="K21" s="89">
        <v>170689.43</v>
      </c>
      <c r="L21" s="83">
        <v>600</v>
      </c>
      <c r="M21" s="85" t="s">
        <v>87</v>
      </c>
      <c r="N21" s="83"/>
      <c r="O21" s="85"/>
      <c r="P21" s="90" t="s">
        <v>94</v>
      </c>
      <c r="Q21" s="109">
        <v>400000</v>
      </c>
      <c r="R21" s="109">
        <v>400000</v>
      </c>
      <c r="S21" s="114">
        <v>400000</v>
      </c>
      <c r="T21" s="11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52" customHeight="1" spans="1:16384">
      <c r="A22" s="57"/>
      <c r="B22" s="58">
        <v>44246</v>
      </c>
      <c r="C22" s="59">
        <v>1133000</v>
      </c>
      <c r="D22" s="52"/>
      <c r="E22" s="53" t="s">
        <v>53</v>
      </c>
      <c r="F22" s="54" t="s">
        <v>92</v>
      </c>
      <c r="G22" s="55"/>
      <c r="H22" s="60"/>
      <c r="I22" s="83"/>
      <c r="J22" s="83"/>
      <c r="K22" s="89"/>
      <c r="L22" s="83"/>
      <c r="M22" s="85"/>
      <c r="N22" s="83"/>
      <c r="O22" s="85"/>
      <c r="P22" s="90" t="s">
        <v>95</v>
      </c>
      <c r="Q22" s="109">
        <v>400000</v>
      </c>
      <c r="R22" s="109">
        <v>400000</v>
      </c>
      <c r="S22" s="114">
        <v>400000</v>
      </c>
      <c r="T22" s="11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52" customHeight="1" spans="1:16384">
      <c r="A23" s="57"/>
      <c r="B23" s="58">
        <v>44246</v>
      </c>
      <c r="C23" s="59">
        <v>1134000</v>
      </c>
      <c r="D23" s="52"/>
      <c r="E23" s="53" t="s">
        <v>53</v>
      </c>
      <c r="F23" s="54" t="s">
        <v>92</v>
      </c>
      <c r="G23" s="55"/>
      <c r="H23" s="60"/>
      <c r="I23" s="83"/>
      <c r="J23" s="83"/>
      <c r="K23" s="89"/>
      <c r="L23" s="83"/>
      <c r="M23" s="85"/>
      <c r="N23" s="83"/>
      <c r="O23" s="85"/>
      <c r="P23" s="90" t="s">
        <v>96</v>
      </c>
      <c r="Q23" s="109">
        <v>400000</v>
      </c>
      <c r="R23" s="109">
        <v>400000</v>
      </c>
      <c r="S23" s="114">
        <v>400000</v>
      </c>
      <c r="T23" s="112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52" customHeight="1" spans="1:16384">
      <c r="A24" s="57"/>
      <c r="B24" s="58"/>
      <c r="C24" s="59"/>
      <c r="D24" s="52"/>
      <c r="E24" s="53"/>
      <c r="F24" s="54"/>
      <c r="G24" s="55"/>
      <c r="H24" s="60"/>
      <c r="I24" s="83"/>
      <c r="J24" s="83"/>
      <c r="K24" s="89"/>
      <c r="L24" s="83"/>
      <c r="M24" s="85"/>
      <c r="N24" s="83"/>
      <c r="O24" s="85"/>
      <c r="P24" s="90" t="s">
        <v>97</v>
      </c>
      <c r="Q24" s="109">
        <v>374640</v>
      </c>
      <c r="R24" s="109">
        <v>374640</v>
      </c>
      <c r="S24" s="114">
        <v>203658.07</v>
      </c>
      <c r="T24" s="112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52" customHeight="1" spans="1:16384">
      <c r="A25" s="57"/>
      <c r="B25" s="58"/>
      <c r="C25" s="59"/>
      <c r="D25" s="52"/>
      <c r="E25" s="53"/>
      <c r="F25" s="54"/>
      <c r="G25" s="55"/>
      <c r="H25" s="60"/>
      <c r="I25" s="83"/>
      <c r="J25" s="83"/>
      <c r="K25" s="89"/>
      <c r="L25" s="83"/>
      <c r="M25" s="85"/>
      <c r="N25" s="83"/>
      <c r="O25" s="85"/>
      <c r="P25" s="90" t="s">
        <v>98</v>
      </c>
      <c r="Q25" s="109">
        <v>400000</v>
      </c>
      <c r="R25" s="109">
        <v>400000</v>
      </c>
      <c r="S25" s="114">
        <v>400000</v>
      </c>
      <c r="T25" s="112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52" customHeight="1" spans="1:16384">
      <c r="A26" s="57"/>
      <c r="B26" s="58"/>
      <c r="C26" s="50"/>
      <c r="D26" s="52"/>
      <c r="E26" s="53"/>
      <c r="F26" s="54"/>
      <c r="G26" s="55"/>
      <c r="H26" s="60"/>
      <c r="I26" s="83"/>
      <c r="J26" s="83"/>
      <c r="K26" s="89"/>
      <c r="L26" s="83"/>
      <c r="M26" s="85"/>
      <c r="N26" s="83"/>
      <c r="O26" s="85"/>
      <c r="P26" s="90" t="s">
        <v>99</v>
      </c>
      <c r="Q26" s="109">
        <v>400000</v>
      </c>
      <c r="R26" s="109">
        <v>400000</v>
      </c>
      <c r="S26" s="114">
        <v>400000</v>
      </c>
      <c r="T26" s="112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36" customHeight="1" spans="1:16384">
      <c r="A27" s="5"/>
      <c r="B27" s="5"/>
      <c r="C27" s="118"/>
      <c r="D27" s="62"/>
      <c r="E27" s="63"/>
      <c r="F27" s="63"/>
      <c r="G27" s="63"/>
      <c r="H27" s="61"/>
      <c r="I27" s="78"/>
      <c r="J27" s="63"/>
      <c r="K27" s="78"/>
      <c r="L27" s="78"/>
      <c r="M27" s="61"/>
      <c r="N27" s="78"/>
      <c r="O27" s="61"/>
      <c r="P27" s="61"/>
      <c r="Q27" s="61"/>
      <c r="R27" s="61"/>
      <c r="S27" s="78"/>
      <c r="T27" s="11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4" customHeight="1" spans="1:16384">
      <c r="A28" s="5"/>
      <c r="B28" s="5"/>
      <c r="C28" s="118"/>
      <c r="D28" s="62"/>
      <c r="E28" s="63"/>
      <c r="F28" s="63"/>
      <c r="G28" s="63"/>
      <c r="H28" s="61"/>
      <c r="I28" s="78"/>
      <c r="J28" s="63"/>
      <c r="K28" s="78"/>
      <c r="L28" s="78"/>
      <c r="M28" s="61"/>
      <c r="N28" s="78"/>
      <c r="O28" s="61"/>
      <c r="P28" s="61"/>
      <c r="Q28" s="61"/>
      <c r="R28" s="61"/>
      <c r="S28" s="78"/>
      <c r="T28" s="11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4" customHeight="1" spans="1:16384">
      <c r="A29" s="5"/>
      <c r="B29" s="5"/>
      <c r="C29" s="118"/>
      <c r="D29" s="62"/>
      <c r="E29" s="63"/>
      <c r="F29" s="63"/>
      <c r="G29" s="63"/>
      <c r="H29" s="61"/>
      <c r="I29" s="78"/>
      <c r="J29" s="63"/>
      <c r="K29" s="78"/>
      <c r="L29" s="78"/>
      <c r="M29" s="61"/>
      <c r="N29" s="78"/>
      <c r="O29" s="61"/>
      <c r="P29" s="61"/>
      <c r="Q29" s="61"/>
      <c r="R29" s="61"/>
      <c r="S29" s="78"/>
      <c r="T29" s="11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4" customHeight="1" spans="1:16384">
      <c r="A30" s="5"/>
      <c r="B30" s="5"/>
      <c r="C30" s="118"/>
      <c r="D30" s="62"/>
      <c r="E30" s="63"/>
      <c r="F30" s="63"/>
      <c r="G30" s="63"/>
      <c r="H30" s="61"/>
      <c r="I30" s="78"/>
      <c r="J30" s="63"/>
      <c r="K30" s="78"/>
      <c r="L30" s="78"/>
      <c r="M30" s="61"/>
      <c r="N30" s="78"/>
      <c r="O30" s="61"/>
      <c r="P30" s="61"/>
      <c r="Q30" s="61"/>
      <c r="R30" s="61"/>
      <c r="S30" s="78"/>
      <c r="T30" s="11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4" customHeight="1" spans="1:16384">
      <c r="A31" s="5" t="s">
        <v>59</v>
      </c>
      <c r="B31" s="5"/>
      <c r="C31" s="61">
        <f>SUM(C8:C26)</f>
        <v>4834000</v>
      </c>
      <c r="D31" s="62">
        <f>SUM(D8:D26)</f>
        <v>0</v>
      </c>
      <c r="E31" s="63"/>
      <c r="F31" s="63"/>
      <c r="G31" s="63"/>
      <c r="H31" s="61" t="s">
        <v>60</v>
      </c>
      <c r="I31" s="78">
        <f>SUM(I8:I26)</f>
        <v>161122.5</v>
      </c>
      <c r="J31" s="63"/>
      <c r="K31" s="78">
        <f>SUM(K8:K26)</f>
        <v>192827.43</v>
      </c>
      <c r="L31" s="78">
        <f>SUM(L8:L26)</f>
        <v>6200</v>
      </c>
      <c r="M31" s="61" t="s">
        <v>60</v>
      </c>
      <c r="N31" s="78">
        <f>SUM(N8:N26)</f>
        <v>0</v>
      </c>
      <c r="O31" s="61" t="s">
        <v>60</v>
      </c>
      <c r="P31" s="61" t="s">
        <v>60</v>
      </c>
      <c r="Q31" s="61"/>
      <c r="R31" s="61"/>
      <c r="S31" s="78">
        <f>SUM(S8:S26)</f>
        <v>4473850.07</v>
      </c>
      <c r="T31" s="115">
        <f>D31+C31-S31-I31-K31-L31-N31</f>
        <v>-2.91038304567337e-10</v>
      </c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30" customHeight="1" spans="1:16384">
      <c r="A32" s="64" t="s">
        <v>61</v>
      </c>
      <c r="B32" s="64"/>
      <c r="C32" s="64" t="s">
        <v>62</v>
      </c>
      <c r="D32" s="64"/>
      <c r="E32" s="64"/>
      <c r="F32" s="65">
        <f>N32-F33</f>
        <v>2203658.07</v>
      </c>
      <c r="G32" s="66"/>
      <c r="H32" s="67" t="s">
        <v>63</v>
      </c>
      <c r="I32" s="91"/>
      <c r="J32" s="91"/>
      <c r="K32" s="91"/>
      <c r="L32" s="92"/>
      <c r="M32" s="64" t="s">
        <v>64</v>
      </c>
      <c r="N32" s="93">
        <f>S21+S22+S23+S24+S25+S26</f>
        <v>2203658.07</v>
      </c>
      <c r="O32" s="94"/>
      <c r="P32" s="94"/>
      <c r="Q32" s="94"/>
      <c r="R32" s="94"/>
      <c r="S32" s="94"/>
      <c r="T32" s="116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0" customHeight="1" spans="1:16384">
      <c r="A33" s="64"/>
      <c r="B33" s="64"/>
      <c r="C33" s="64" t="s">
        <v>65</v>
      </c>
      <c r="D33" s="64"/>
      <c r="E33" s="64"/>
      <c r="F33" s="65">
        <v>0</v>
      </c>
      <c r="G33" s="66"/>
      <c r="H33" s="68"/>
      <c r="I33" s="95"/>
      <c r="J33" s="95"/>
      <c r="K33" s="95"/>
      <c r="L33" s="96"/>
      <c r="M33" s="64" t="s">
        <v>66</v>
      </c>
      <c r="N33" s="97">
        <f>N32</f>
        <v>2203658.07</v>
      </c>
      <c r="O33" s="98"/>
      <c r="P33" s="98"/>
      <c r="Q33" s="98"/>
      <c r="R33" s="98"/>
      <c r="S33" s="98"/>
      <c r="T33" s="117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2"/>
      <c r="E37" s="3"/>
      <c r="F37" s="3"/>
      <c r="G37" s="3"/>
      <c r="I37" s="3"/>
      <c r="J37" s="3"/>
      <c r="L37" s="3"/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69"/>
      <c r="E39" s="3"/>
      <c r="F39" s="3"/>
      <c r="G39" s="3"/>
      <c r="I39" s="3"/>
      <c r="J39" s="3"/>
      <c r="L39" s="3"/>
      <c r="S39" s="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1:B31"/>
    <mergeCell ref="C32:E32"/>
    <mergeCell ref="F32:G32"/>
    <mergeCell ref="N32:T32"/>
    <mergeCell ref="C33:E33"/>
    <mergeCell ref="F33:G33"/>
    <mergeCell ref="N33:T33"/>
    <mergeCell ref="A5:A7"/>
    <mergeCell ref="S5:S7"/>
    <mergeCell ref="T5:T7"/>
    <mergeCell ref="A32:B33"/>
    <mergeCell ref="H32:L33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tabSelected="1" workbookViewId="0">
      <selection activeCell="C3" sqref="C3:E3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11" style="1" customWidth="1"/>
    <col min="16" max="16" width="37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0"/>
      <c r="J2" s="6" t="s">
        <v>4</v>
      </c>
      <c r="K2" s="6"/>
      <c r="L2" s="6"/>
      <c r="M2" s="6"/>
      <c r="N2" s="71" t="s">
        <v>5</v>
      </c>
      <c r="O2" s="71"/>
      <c r="P2" s="72">
        <v>11062</v>
      </c>
      <c r="Q2" s="76" t="s">
        <v>6</v>
      </c>
      <c r="R2" s="76"/>
      <c r="S2" s="99" t="s">
        <v>7</v>
      </c>
      <c r="T2" s="9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5370750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48" t="s">
        <v>91</v>
      </c>
      <c r="K3" s="48"/>
      <c r="L3" s="48"/>
      <c r="M3" s="48"/>
      <c r="N3" s="5" t="s">
        <v>13</v>
      </c>
      <c r="O3" s="5"/>
      <c r="P3" s="48" t="s">
        <v>14</v>
      </c>
      <c r="Q3" s="100" t="s">
        <v>15</v>
      </c>
      <c r="R3" s="101"/>
      <c r="S3" s="102" t="s">
        <v>16</v>
      </c>
      <c r="T3" s="10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17</v>
      </c>
      <c r="B4" s="5"/>
      <c r="C4" s="8">
        <v>5470432.68</v>
      </c>
      <c r="D4" s="8"/>
      <c r="E4" s="8"/>
      <c r="F4" s="8" t="s">
        <v>18</v>
      </c>
      <c r="G4" s="10"/>
      <c r="H4" s="5" t="s">
        <v>19</v>
      </c>
      <c r="I4" s="5"/>
      <c r="J4" s="48" t="s">
        <v>20</v>
      </c>
      <c r="K4" s="48"/>
      <c r="L4" s="48"/>
      <c r="M4" s="48"/>
      <c r="N4" s="5" t="s">
        <v>21</v>
      </c>
      <c r="O4" s="5"/>
      <c r="P4" s="73" t="s">
        <v>22</v>
      </c>
      <c r="Q4" s="8" t="s">
        <v>23</v>
      </c>
      <c r="R4" s="73" t="s">
        <v>24</v>
      </c>
      <c r="S4" s="103" t="s">
        <v>25</v>
      </c>
      <c r="T4" s="104" t="s">
        <v>24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26</v>
      </c>
      <c r="B5" s="11" t="s">
        <v>27</v>
      </c>
      <c r="C5" s="12"/>
      <c r="D5" s="12"/>
      <c r="E5" s="12"/>
      <c r="F5" s="13"/>
      <c r="G5" s="14" t="s">
        <v>28</v>
      </c>
      <c r="H5" s="11" t="s">
        <v>27</v>
      </c>
      <c r="I5" s="12"/>
      <c r="J5" s="13"/>
      <c r="K5" s="14" t="s">
        <v>29</v>
      </c>
      <c r="L5" s="11" t="s">
        <v>30</v>
      </c>
      <c r="M5" s="13"/>
      <c r="N5" s="11" t="s">
        <v>31</v>
      </c>
      <c r="O5" s="13"/>
      <c r="P5" s="74" t="s">
        <v>32</v>
      </c>
      <c r="Q5" s="105"/>
      <c r="R5" s="105"/>
      <c r="S5" s="103" t="s">
        <v>33</v>
      </c>
      <c r="T5" s="106" t="s">
        <v>34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35</v>
      </c>
      <c r="C6" s="16"/>
      <c r="D6" s="16"/>
      <c r="E6" s="16"/>
      <c r="F6" s="17"/>
      <c r="G6" s="5"/>
      <c r="H6" s="15" t="s">
        <v>36</v>
      </c>
      <c r="I6" s="16"/>
      <c r="J6" s="17"/>
      <c r="K6" s="5" t="s">
        <v>37</v>
      </c>
      <c r="L6" s="15" t="s">
        <v>38</v>
      </c>
      <c r="M6" s="17"/>
      <c r="N6" s="15" t="s">
        <v>39</v>
      </c>
      <c r="O6" s="17"/>
      <c r="P6" s="75" t="s">
        <v>40</v>
      </c>
      <c r="Q6" s="107"/>
      <c r="R6" s="107"/>
      <c r="S6" s="103"/>
      <c r="T6" s="10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8" t="s">
        <v>46</v>
      </c>
      <c r="H7" s="5" t="s">
        <v>47</v>
      </c>
      <c r="I7" s="8" t="s">
        <v>48</v>
      </c>
      <c r="J7" s="8" t="s">
        <v>49</v>
      </c>
      <c r="K7" s="76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19">
        <v>1</v>
      </c>
      <c r="B8" s="20">
        <v>43691</v>
      </c>
      <c r="C8" s="21">
        <v>520000</v>
      </c>
      <c r="D8" s="22"/>
      <c r="E8" s="23" t="s">
        <v>53</v>
      </c>
      <c r="F8" s="24">
        <v>175202745165</v>
      </c>
      <c r="G8" s="25"/>
      <c r="H8" s="26">
        <v>0.03</v>
      </c>
      <c r="I8" s="25">
        <f>1040000*0.03</f>
        <v>31200</v>
      </c>
      <c r="J8" s="33"/>
      <c r="K8" s="77">
        <v>9542</v>
      </c>
      <c r="L8" s="25">
        <v>5000</v>
      </c>
      <c r="M8" s="73" t="s">
        <v>54</v>
      </c>
      <c r="N8" s="78">
        <v>143266</v>
      </c>
      <c r="O8" s="8" t="s">
        <v>68</v>
      </c>
      <c r="P8" s="79" t="s">
        <v>56</v>
      </c>
      <c r="Q8" s="8">
        <v>300000</v>
      </c>
      <c r="R8" s="8">
        <v>300000</v>
      </c>
      <c r="S8" s="21">
        <v>300000</v>
      </c>
      <c r="T8" s="77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5" customHeight="1" spans="1:16384">
      <c r="A9" s="19"/>
      <c r="B9" s="27">
        <v>43713</v>
      </c>
      <c r="C9" s="28">
        <v>520000</v>
      </c>
      <c r="D9" s="22"/>
      <c r="E9" s="23" t="s">
        <v>53</v>
      </c>
      <c r="F9" s="24">
        <v>175202745165</v>
      </c>
      <c r="G9" s="29"/>
      <c r="H9" s="26"/>
      <c r="I9" s="25"/>
      <c r="J9" s="33"/>
      <c r="K9" s="77"/>
      <c r="L9" s="25"/>
      <c r="M9" s="73"/>
      <c r="N9" s="78">
        <v>250992</v>
      </c>
      <c r="O9" s="8" t="s">
        <v>57</v>
      </c>
      <c r="P9" s="79" t="s">
        <v>58</v>
      </c>
      <c r="Q9" s="8">
        <v>300000</v>
      </c>
      <c r="R9" s="8">
        <v>300000</v>
      </c>
      <c r="S9" s="21">
        <v>300000</v>
      </c>
      <c r="T9" s="77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4" customHeight="1" spans="1:16384">
      <c r="A10" s="19">
        <v>2</v>
      </c>
      <c r="B10" s="30">
        <v>43735</v>
      </c>
      <c r="C10" s="28"/>
      <c r="D10" s="31"/>
      <c r="E10" s="32"/>
      <c r="F10" s="32"/>
      <c r="G10" s="29"/>
      <c r="H10" s="26"/>
      <c r="I10" s="25"/>
      <c r="J10" s="33"/>
      <c r="K10" s="77"/>
      <c r="L10" s="25"/>
      <c r="M10" s="73"/>
      <c r="N10" s="78">
        <v>-382400</v>
      </c>
      <c r="O10" s="8" t="s">
        <v>69</v>
      </c>
      <c r="P10" s="79" t="s">
        <v>70</v>
      </c>
      <c r="Q10" s="8">
        <v>100000</v>
      </c>
      <c r="R10" s="8">
        <v>100000</v>
      </c>
      <c r="S10" s="21">
        <v>100000</v>
      </c>
      <c r="T10" s="77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4" customHeight="1" spans="1:16384">
      <c r="A11" s="19"/>
      <c r="B11" s="30"/>
      <c r="C11" s="28"/>
      <c r="D11" s="31"/>
      <c r="E11" s="32"/>
      <c r="F11" s="32"/>
      <c r="G11" s="33"/>
      <c r="H11" s="26"/>
      <c r="I11" s="25"/>
      <c r="J11" s="33"/>
      <c r="K11" s="77"/>
      <c r="L11" s="25"/>
      <c r="M11" s="73"/>
      <c r="N11" s="80"/>
      <c r="O11" s="81"/>
      <c r="P11" s="79" t="s">
        <v>71</v>
      </c>
      <c r="Q11" s="8">
        <v>100000</v>
      </c>
      <c r="R11" s="8">
        <v>100000</v>
      </c>
      <c r="S11" s="21">
        <v>100000</v>
      </c>
      <c r="T11" s="77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3" customHeight="1" spans="1:16384">
      <c r="A12" s="19"/>
      <c r="B12" s="30"/>
      <c r="C12" s="28"/>
      <c r="D12" s="31"/>
      <c r="E12" s="32"/>
      <c r="F12" s="32"/>
      <c r="G12" s="33"/>
      <c r="H12" s="26"/>
      <c r="I12" s="25"/>
      <c r="J12" s="33"/>
      <c r="K12" s="77"/>
      <c r="L12" s="25"/>
      <c r="M12" s="73"/>
      <c r="N12" s="80"/>
      <c r="O12" s="81"/>
      <c r="P12" s="79" t="s">
        <v>72</v>
      </c>
      <c r="Q12" s="8">
        <v>100000</v>
      </c>
      <c r="R12" s="8">
        <v>100000</v>
      </c>
      <c r="S12" s="21">
        <v>100000</v>
      </c>
      <c r="T12" s="77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2" customHeight="1" spans="1:16384">
      <c r="A13" s="19"/>
      <c r="B13" s="30"/>
      <c r="C13" s="28"/>
      <c r="D13" s="31"/>
      <c r="E13" s="32"/>
      <c r="F13" s="32"/>
      <c r="G13" s="33"/>
      <c r="H13" s="26"/>
      <c r="I13" s="25"/>
      <c r="J13" s="33"/>
      <c r="K13" s="77"/>
      <c r="L13" s="25"/>
      <c r="M13" s="73"/>
      <c r="N13" s="80"/>
      <c r="O13" s="81"/>
      <c r="P13" s="79" t="s">
        <v>73</v>
      </c>
      <c r="Q13" s="8">
        <v>82400</v>
      </c>
      <c r="R13" s="8">
        <v>82400</v>
      </c>
      <c r="S13" s="21">
        <v>82400</v>
      </c>
      <c r="T13" s="77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7" customHeight="1" spans="1:16384">
      <c r="A14" s="19">
        <v>3</v>
      </c>
      <c r="B14" s="34">
        <v>43770</v>
      </c>
      <c r="C14" s="28">
        <v>841000</v>
      </c>
      <c r="D14" s="22"/>
      <c r="E14" s="23" t="s">
        <v>53</v>
      </c>
      <c r="F14" s="24">
        <v>175202745165</v>
      </c>
      <c r="G14" s="33"/>
      <c r="H14" s="26">
        <v>0.03</v>
      </c>
      <c r="I14" s="25">
        <f>C14*H14</f>
        <v>25230</v>
      </c>
      <c r="J14" s="33"/>
      <c r="K14" s="77">
        <v>7716</v>
      </c>
      <c r="L14" s="25">
        <v>500</v>
      </c>
      <c r="M14" s="73" t="s">
        <v>75</v>
      </c>
      <c r="N14" s="78">
        <v>85090</v>
      </c>
      <c r="O14" s="8" t="s">
        <v>76</v>
      </c>
      <c r="P14" s="82" t="s">
        <v>77</v>
      </c>
      <c r="Q14" s="8">
        <v>450000</v>
      </c>
      <c r="R14" s="8">
        <v>450000</v>
      </c>
      <c r="S14" s="21">
        <v>450000</v>
      </c>
      <c r="T14" s="10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35"/>
      <c r="B15" s="36"/>
      <c r="C15" s="28"/>
      <c r="D15" s="37"/>
      <c r="E15" s="38"/>
      <c r="F15" s="38"/>
      <c r="G15" s="39"/>
      <c r="H15" s="40"/>
      <c r="I15" s="83"/>
      <c r="J15" s="39"/>
      <c r="K15" s="84"/>
      <c r="L15" s="83"/>
      <c r="M15" s="85"/>
      <c r="N15" s="78">
        <v>272464</v>
      </c>
      <c r="O15" s="8" t="s">
        <v>78</v>
      </c>
      <c r="P15" s="86"/>
      <c r="Q15" s="109"/>
      <c r="R15" s="109"/>
      <c r="S15" s="110"/>
      <c r="T15" s="10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4" customHeight="1" spans="1:16384">
      <c r="A16" s="19">
        <v>4</v>
      </c>
      <c r="B16" s="41">
        <v>43781</v>
      </c>
      <c r="C16" s="28"/>
      <c r="D16" s="42"/>
      <c r="E16" s="43"/>
      <c r="F16" s="44"/>
      <c r="G16" s="29"/>
      <c r="H16" s="45"/>
      <c r="I16" s="25"/>
      <c r="J16" s="25"/>
      <c r="K16" s="87"/>
      <c r="L16" s="25"/>
      <c r="M16" s="73"/>
      <c r="N16" s="25">
        <v>-85090</v>
      </c>
      <c r="O16" s="73" t="s">
        <v>80</v>
      </c>
      <c r="P16" s="82" t="s">
        <v>81</v>
      </c>
      <c r="Q16" s="73">
        <v>300000</v>
      </c>
      <c r="R16" s="73">
        <v>300000</v>
      </c>
      <c r="S16" s="111">
        <v>300000</v>
      </c>
      <c r="T16" s="112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52" customHeight="1" spans="1:16384">
      <c r="A17" s="19"/>
      <c r="B17" s="41"/>
      <c r="C17" s="28"/>
      <c r="D17" s="42"/>
      <c r="E17" s="43"/>
      <c r="F17" s="44"/>
      <c r="G17" s="46"/>
      <c r="H17" s="45"/>
      <c r="I17" s="25"/>
      <c r="J17" s="25"/>
      <c r="K17" s="87"/>
      <c r="L17" s="25"/>
      <c r="M17" s="73"/>
      <c r="N17" s="25">
        <v>-214910</v>
      </c>
      <c r="O17" s="73" t="s">
        <v>82</v>
      </c>
      <c r="P17" s="88"/>
      <c r="Q17" s="113"/>
      <c r="R17" s="113"/>
      <c r="S17" s="111"/>
      <c r="T17" s="112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7" customHeight="1" spans="1:16384">
      <c r="A18" s="19">
        <v>5</v>
      </c>
      <c r="B18" s="41">
        <v>43784</v>
      </c>
      <c r="C18" s="28"/>
      <c r="D18" s="42"/>
      <c r="E18" s="43"/>
      <c r="F18" s="44"/>
      <c r="G18" s="46"/>
      <c r="H18" s="45"/>
      <c r="I18" s="25"/>
      <c r="J18" s="25"/>
      <c r="K18" s="87"/>
      <c r="L18" s="25"/>
      <c r="M18" s="73"/>
      <c r="N18" s="25">
        <v>-65000</v>
      </c>
      <c r="O18" s="73" t="s">
        <v>84</v>
      </c>
      <c r="P18" s="82" t="s">
        <v>85</v>
      </c>
      <c r="Q18" s="8">
        <v>65000</v>
      </c>
      <c r="R18" s="8">
        <v>65000</v>
      </c>
      <c r="S18" s="111">
        <v>65000</v>
      </c>
      <c r="T18" s="112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52" customHeight="1" spans="1:16384">
      <c r="A19" s="19">
        <v>6</v>
      </c>
      <c r="B19" s="41">
        <v>43850</v>
      </c>
      <c r="C19" s="28">
        <v>488000</v>
      </c>
      <c r="D19" s="42"/>
      <c r="E19" s="23" t="s">
        <v>53</v>
      </c>
      <c r="F19" s="24">
        <v>175202745165</v>
      </c>
      <c r="G19" s="46"/>
      <c r="H19" s="26">
        <v>0.03</v>
      </c>
      <c r="I19" s="25">
        <f>C19*H19</f>
        <v>14640</v>
      </c>
      <c r="J19" s="25"/>
      <c r="K19" s="87">
        <v>4880</v>
      </c>
      <c r="L19" s="25">
        <v>100</v>
      </c>
      <c r="M19" s="73" t="s">
        <v>87</v>
      </c>
      <c r="N19" s="25">
        <v>-4412</v>
      </c>
      <c r="O19" s="73" t="s">
        <v>88</v>
      </c>
      <c r="P19" s="82" t="s">
        <v>89</v>
      </c>
      <c r="Q19" s="8">
        <v>488000</v>
      </c>
      <c r="R19" s="8">
        <v>488000</v>
      </c>
      <c r="S19" s="111">
        <v>472792</v>
      </c>
      <c r="T19" s="112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5" customHeight="1" spans="1:16384">
      <c r="A20" s="19"/>
      <c r="B20" s="41"/>
      <c r="C20" s="28"/>
      <c r="D20" s="42"/>
      <c r="E20" s="43"/>
      <c r="F20" s="44"/>
      <c r="G20" s="46"/>
      <c r="H20" s="45"/>
      <c r="I20" s="25"/>
      <c r="J20" s="25"/>
      <c r="K20" s="87"/>
      <c r="L20" s="25"/>
      <c r="M20" s="73"/>
      <c r="N20" s="25"/>
      <c r="O20" s="73"/>
      <c r="P20" s="82"/>
      <c r="Q20" s="8"/>
      <c r="R20" s="8"/>
      <c r="S20" s="111"/>
      <c r="T20" s="11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6" customHeight="1" spans="1:16384">
      <c r="A21" s="19">
        <v>7</v>
      </c>
      <c r="B21" s="41">
        <v>44229</v>
      </c>
      <c r="C21" s="28">
        <v>198000</v>
      </c>
      <c r="D21" s="42"/>
      <c r="E21" s="43" t="s">
        <v>53</v>
      </c>
      <c r="F21" s="44" t="s">
        <v>92</v>
      </c>
      <c r="G21" s="46"/>
      <c r="H21" s="47">
        <v>0.03</v>
      </c>
      <c r="I21" s="25">
        <v>90052.5</v>
      </c>
      <c r="J21" s="87" t="s">
        <v>93</v>
      </c>
      <c r="K21" s="87">
        <v>170689.43</v>
      </c>
      <c r="L21" s="25">
        <v>600</v>
      </c>
      <c r="M21" s="73" t="s">
        <v>87</v>
      </c>
      <c r="N21" s="25"/>
      <c r="O21" s="73"/>
      <c r="P21" s="82" t="s">
        <v>94</v>
      </c>
      <c r="Q21" s="8">
        <v>400000</v>
      </c>
      <c r="R21" s="8">
        <v>400000</v>
      </c>
      <c r="S21" s="111">
        <v>400000</v>
      </c>
      <c r="T21" s="11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5" customHeight="1" spans="1:16384">
      <c r="A22" s="48"/>
      <c r="B22" s="41">
        <v>44246</v>
      </c>
      <c r="C22" s="28">
        <v>1133000</v>
      </c>
      <c r="D22" s="42"/>
      <c r="E22" s="43" t="s">
        <v>53</v>
      </c>
      <c r="F22" s="44" t="s">
        <v>92</v>
      </c>
      <c r="G22" s="46"/>
      <c r="H22" s="45"/>
      <c r="I22" s="25"/>
      <c r="J22" s="25"/>
      <c r="K22" s="87"/>
      <c r="L22" s="25"/>
      <c r="M22" s="73"/>
      <c r="N22" s="25"/>
      <c r="O22" s="73"/>
      <c r="P22" s="82" t="s">
        <v>95</v>
      </c>
      <c r="Q22" s="8">
        <v>400000</v>
      </c>
      <c r="R22" s="8">
        <v>400000</v>
      </c>
      <c r="S22" s="111">
        <v>400000</v>
      </c>
      <c r="T22" s="11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5" customHeight="1" spans="1:16384">
      <c r="A23" s="48"/>
      <c r="B23" s="41">
        <v>44246</v>
      </c>
      <c r="C23" s="28">
        <v>1134000</v>
      </c>
      <c r="D23" s="42"/>
      <c r="E23" s="43" t="s">
        <v>53</v>
      </c>
      <c r="F23" s="44" t="s">
        <v>92</v>
      </c>
      <c r="G23" s="46"/>
      <c r="H23" s="45"/>
      <c r="I23" s="25"/>
      <c r="J23" s="25"/>
      <c r="K23" s="87"/>
      <c r="L23" s="25"/>
      <c r="M23" s="73"/>
      <c r="N23" s="25"/>
      <c r="O23" s="73"/>
      <c r="P23" s="82" t="s">
        <v>96</v>
      </c>
      <c r="Q23" s="8">
        <v>400000</v>
      </c>
      <c r="R23" s="8">
        <v>400000</v>
      </c>
      <c r="S23" s="111">
        <v>400000</v>
      </c>
      <c r="T23" s="112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3" customHeight="1" spans="1:16384">
      <c r="A24" s="48"/>
      <c r="B24" s="49"/>
      <c r="C24" s="50"/>
      <c r="D24" s="42"/>
      <c r="E24" s="43"/>
      <c r="F24" s="44"/>
      <c r="G24" s="46"/>
      <c r="H24" s="45"/>
      <c r="I24" s="25"/>
      <c r="J24" s="25"/>
      <c r="K24" s="87"/>
      <c r="L24" s="25"/>
      <c r="M24" s="73"/>
      <c r="N24" s="25"/>
      <c r="O24" s="73"/>
      <c r="P24" s="82" t="s">
        <v>97</v>
      </c>
      <c r="Q24" s="8">
        <v>374640</v>
      </c>
      <c r="R24" s="8">
        <v>374640</v>
      </c>
      <c r="S24" s="111">
        <v>203658.07</v>
      </c>
      <c r="T24" s="112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5" customHeight="1" spans="1:16384">
      <c r="A25" s="48"/>
      <c r="B25" s="49"/>
      <c r="C25" s="50"/>
      <c r="D25" s="42"/>
      <c r="E25" s="43"/>
      <c r="F25" s="44"/>
      <c r="G25" s="46"/>
      <c r="H25" s="45"/>
      <c r="I25" s="25"/>
      <c r="J25" s="25"/>
      <c r="K25" s="87"/>
      <c r="L25" s="25"/>
      <c r="M25" s="73"/>
      <c r="N25" s="25"/>
      <c r="O25" s="73"/>
      <c r="P25" s="82" t="s">
        <v>98</v>
      </c>
      <c r="Q25" s="8">
        <v>400000</v>
      </c>
      <c r="R25" s="8">
        <v>400000</v>
      </c>
      <c r="S25" s="111">
        <v>400000</v>
      </c>
      <c r="T25" s="112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0" customHeight="1" spans="1:16384">
      <c r="A26" s="48"/>
      <c r="B26" s="49"/>
      <c r="C26" s="50"/>
      <c r="D26" s="42"/>
      <c r="E26" s="43"/>
      <c r="F26" s="44"/>
      <c r="G26" s="46"/>
      <c r="H26" s="45"/>
      <c r="I26" s="25"/>
      <c r="J26" s="25"/>
      <c r="K26" s="87"/>
      <c r="L26" s="25"/>
      <c r="M26" s="73"/>
      <c r="N26" s="25"/>
      <c r="O26" s="73"/>
      <c r="P26" s="82" t="s">
        <v>99</v>
      </c>
      <c r="Q26" s="8">
        <v>400000</v>
      </c>
      <c r="R26" s="8">
        <v>400000</v>
      </c>
      <c r="S26" s="111">
        <v>400000</v>
      </c>
      <c r="T26" s="112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0" customHeight="1" spans="1:16384">
      <c r="A27" s="35">
        <v>8</v>
      </c>
      <c r="B27" s="36">
        <v>44943</v>
      </c>
      <c r="C27" s="51">
        <v>536550</v>
      </c>
      <c r="D27" s="52"/>
      <c r="E27" s="53"/>
      <c r="F27" s="54"/>
      <c r="G27" s="55"/>
      <c r="H27" s="56">
        <v>0.03</v>
      </c>
      <c r="I27" s="83">
        <v>2990.48</v>
      </c>
      <c r="J27" s="83"/>
      <c r="K27" s="89">
        <v>40907.74</v>
      </c>
      <c r="L27" s="83">
        <v>250</v>
      </c>
      <c r="M27" s="85" t="s">
        <v>87</v>
      </c>
      <c r="N27" s="83"/>
      <c r="O27" s="85"/>
      <c r="P27" s="90"/>
      <c r="Q27" s="109"/>
      <c r="R27" s="109"/>
      <c r="S27" s="114"/>
      <c r="T27" s="112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40" customHeight="1" spans="1:16384">
      <c r="A28" s="57"/>
      <c r="B28" s="58"/>
      <c r="C28" s="59"/>
      <c r="D28" s="52"/>
      <c r="E28" s="53"/>
      <c r="F28" s="54"/>
      <c r="G28" s="55"/>
      <c r="H28" s="60"/>
      <c r="I28" s="83"/>
      <c r="J28" s="83"/>
      <c r="K28" s="89">
        <v>9896.33</v>
      </c>
      <c r="L28" s="83">
        <v>500</v>
      </c>
      <c r="M28" s="85" t="s">
        <v>75</v>
      </c>
      <c r="N28" s="83"/>
      <c r="O28" s="85"/>
      <c r="P28" s="90"/>
      <c r="Q28" s="109"/>
      <c r="R28" s="109"/>
      <c r="S28" s="114"/>
      <c r="T28" s="112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40" customHeight="1" spans="1:16384">
      <c r="A29" s="57"/>
      <c r="B29" s="58"/>
      <c r="C29" s="59"/>
      <c r="D29" s="52"/>
      <c r="E29" s="53"/>
      <c r="F29" s="54"/>
      <c r="G29" s="55"/>
      <c r="H29" s="60"/>
      <c r="I29" s="83"/>
      <c r="J29" s="83"/>
      <c r="K29" s="89">
        <v>160.96</v>
      </c>
      <c r="L29" s="83"/>
      <c r="M29" s="85"/>
      <c r="N29" s="83"/>
      <c r="O29" s="85"/>
      <c r="P29" s="90"/>
      <c r="Q29" s="109"/>
      <c r="R29" s="109"/>
      <c r="S29" s="114"/>
      <c r="T29" s="112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40" customHeight="1" spans="1:16384">
      <c r="A30" s="57"/>
      <c r="B30" s="58"/>
      <c r="C30" s="59"/>
      <c r="D30" s="52"/>
      <c r="E30" s="53"/>
      <c r="F30" s="54"/>
      <c r="G30" s="55"/>
      <c r="H30" s="60"/>
      <c r="I30" s="83"/>
      <c r="J30" s="83"/>
      <c r="K30" s="89">
        <v>295.35</v>
      </c>
      <c r="L30" s="83"/>
      <c r="M30" s="85"/>
      <c r="N30" s="83"/>
      <c r="O30" s="85"/>
      <c r="P30" s="90"/>
      <c r="Q30" s="109"/>
      <c r="R30" s="109"/>
      <c r="S30" s="114"/>
      <c r="T30" s="112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40" customHeight="1" spans="1:16384">
      <c r="A31" s="57"/>
      <c r="B31" s="58"/>
      <c r="C31" s="59"/>
      <c r="D31" s="52"/>
      <c r="E31" s="53"/>
      <c r="F31" s="54"/>
      <c r="G31" s="55"/>
      <c r="H31" s="60"/>
      <c r="I31" s="83"/>
      <c r="J31" s="83"/>
      <c r="K31" s="89"/>
      <c r="L31" s="83"/>
      <c r="M31" s="85"/>
      <c r="N31" s="83"/>
      <c r="O31" s="85"/>
      <c r="P31" s="90"/>
      <c r="Q31" s="109"/>
      <c r="R31" s="109"/>
      <c r="S31" s="114"/>
      <c r="T31" s="112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40" customHeight="1" spans="1:16384">
      <c r="A32" s="48"/>
      <c r="B32" s="49"/>
      <c r="C32" s="50"/>
      <c r="D32" s="42"/>
      <c r="E32" s="43"/>
      <c r="F32" s="44"/>
      <c r="G32" s="46"/>
      <c r="H32" s="45"/>
      <c r="I32" s="25"/>
      <c r="J32" s="25"/>
      <c r="K32" s="87"/>
      <c r="L32" s="25"/>
      <c r="M32" s="73"/>
      <c r="N32" s="25"/>
      <c r="O32" s="73"/>
      <c r="P32" s="82"/>
      <c r="Q32" s="8"/>
      <c r="R32" s="8"/>
      <c r="S32" s="111"/>
      <c r="T32" s="11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4" customHeight="1" spans="1:16384">
      <c r="A33" s="5" t="s">
        <v>59</v>
      </c>
      <c r="B33" s="5"/>
      <c r="C33" s="61">
        <f>SUM(C8:C32)</f>
        <v>5370550</v>
      </c>
      <c r="D33" s="62">
        <f>SUM(D8:D26)</f>
        <v>0</v>
      </c>
      <c r="E33" s="63"/>
      <c r="F33" s="63"/>
      <c r="G33" s="63"/>
      <c r="H33" s="61" t="s">
        <v>60</v>
      </c>
      <c r="I33" s="78">
        <f>SUM(I8:I32)</f>
        <v>164112.98</v>
      </c>
      <c r="J33" s="63"/>
      <c r="K33" s="78">
        <f>SUM(K8:K32)</f>
        <v>244087.81</v>
      </c>
      <c r="L33" s="78">
        <f>SUM(L8:L32)</f>
        <v>6950</v>
      </c>
      <c r="M33" s="61" t="s">
        <v>60</v>
      </c>
      <c r="N33" s="78">
        <f>SUM(N8:N32)</f>
        <v>0</v>
      </c>
      <c r="O33" s="61" t="s">
        <v>60</v>
      </c>
      <c r="P33" s="61" t="s">
        <v>60</v>
      </c>
      <c r="Q33" s="61"/>
      <c r="R33" s="61"/>
      <c r="S33" s="78">
        <f>SUM(S8:S32)</f>
        <v>4473850.07</v>
      </c>
      <c r="T33" s="115">
        <f>D33+C33-S33-I33-K33-L33-N33</f>
        <v>481549.14</v>
      </c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30" customHeight="1" spans="1:16384">
      <c r="A34" s="64" t="s">
        <v>61</v>
      </c>
      <c r="B34" s="64"/>
      <c r="C34" s="64" t="s">
        <v>62</v>
      </c>
      <c r="D34" s="64"/>
      <c r="E34" s="64"/>
      <c r="F34" s="65">
        <f>N34-F35</f>
        <v>2203658.07</v>
      </c>
      <c r="G34" s="66"/>
      <c r="H34" s="67" t="s">
        <v>63</v>
      </c>
      <c r="I34" s="91"/>
      <c r="J34" s="91"/>
      <c r="K34" s="91"/>
      <c r="L34" s="92"/>
      <c r="M34" s="64" t="s">
        <v>64</v>
      </c>
      <c r="N34" s="93">
        <f>S21+S22+S23+S24+S25+S26</f>
        <v>2203658.07</v>
      </c>
      <c r="O34" s="94"/>
      <c r="P34" s="94"/>
      <c r="Q34" s="94"/>
      <c r="R34" s="94"/>
      <c r="S34" s="94"/>
      <c r="T34" s="116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0" customHeight="1" spans="1:16384">
      <c r="A35" s="64"/>
      <c r="B35" s="64"/>
      <c r="C35" s="64" t="s">
        <v>65</v>
      </c>
      <c r="D35" s="64"/>
      <c r="E35" s="64"/>
      <c r="F35" s="65">
        <v>0</v>
      </c>
      <c r="G35" s="66"/>
      <c r="H35" s="68"/>
      <c r="I35" s="95"/>
      <c r="J35" s="95"/>
      <c r="K35" s="95"/>
      <c r="L35" s="96"/>
      <c r="M35" s="64" t="s">
        <v>66</v>
      </c>
      <c r="N35" s="97">
        <f>N34</f>
        <v>2203658.07</v>
      </c>
      <c r="O35" s="98"/>
      <c r="P35" s="98"/>
      <c r="Q35" s="98"/>
      <c r="R35" s="98"/>
      <c r="S35" s="98"/>
      <c r="T35" s="117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2"/>
      <c r="E37" s="3"/>
      <c r="F37" s="3"/>
      <c r="G37" s="3"/>
      <c r="I37" s="3"/>
      <c r="J37" s="3"/>
      <c r="L37" s="3"/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2"/>
      <c r="E38" s="3"/>
      <c r="F38" s="3"/>
      <c r="G38" s="3"/>
      <c r="I38" s="3"/>
      <c r="J38" s="3"/>
      <c r="L38" s="3"/>
      <c r="P38" s="1">
        <f>4*99999</f>
        <v>399996</v>
      </c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2"/>
      <c r="E39" s="3"/>
      <c r="F39" s="3"/>
      <c r="G39" s="3"/>
      <c r="I39" s="3"/>
      <c r="J39" s="3"/>
      <c r="L39" s="3"/>
      <c r="P39" s="1">
        <f>P38-T33</f>
        <v>-81553.1399999998</v>
      </c>
      <c r="S39" s="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2:16384">
      <c r="B40" s="2"/>
      <c r="E40" s="3"/>
      <c r="F40" s="3"/>
      <c r="G40" s="3"/>
      <c r="I40" s="3"/>
      <c r="J40" s="3"/>
      <c r="K40" s="1">
        <f>C4*0.03</f>
        <v>164112.9804</v>
      </c>
      <c r="L40" s="3"/>
      <c r="P40" s="1">
        <f>81553.14/550</f>
        <v>148.278436363636</v>
      </c>
      <c r="S40" s="3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69"/>
      <c r="E41" s="3"/>
      <c r="F41" s="3"/>
      <c r="G41" s="3"/>
      <c r="I41" s="3"/>
      <c r="J41" s="3"/>
      <c r="K41" s="1">
        <f>K40-I33</f>
        <v>0.00039999996079132</v>
      </c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3:B33"/>
    <mergeCell ref="C34:E34"/>
    <mergeCell ref="F34:G34"/>
    <mergeCell ref="N34:T34"/>
    <mergeCell ref="C35:E35"/>
    <mergeCell ref="F35:G35"/>
    <mergeCell ref="N35:T35"/>
    <mergeCell ref="A5:A7"/>
    <mergeCell ref="S5:S7"/>
    <mergeCell ref="T5:T7"/>
    <mergeCell ref="A34:B35"/>
    <mergeCell ref="H34:L35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1-1</vt:lpstr>
      <vt:lpstr>1-2</vt:lpstr>
      <vt:lpstr>2-1</vt:lpstr>
      <vt:lpstr>2-2</vt:lpstr>
      <vt:lpstr>2-3</vt:lpstr>
      <vt:lpstr>3-1</vt:lpstr>
      <vt:lpstr>4-1</vt:lpstr>
      <vt:lpstr>5-1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2023-03-09T06:29:34Z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55F0E8AA7F8648D78EC386D053251B31</vt:lpwstr>
  </property>
</Properties>
</file>