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8"/>
  </bookViews>
  <sheets>
    <sheet name="第一次" sheetId="2" r:id="rId1"/>
    <sheet name="第二次" sheetId="1" r:id="rId2"/>
    <sheet name="2-1" sheetId="3" r:id="rId3"/>
    <sheet name="2-2" sheetId="4" r:id="rId4"/>
    <sheet name="2-3" sheetId="5" r:id="rId5"/>
    <sheet name="2-4" sheetId="6" r:id="rId6"/>
    <sheet name="3-1" sheetId="7" r:id="rId7"/>
    <sheet name="3-2" sheetId="8" r:id="rId8"/>
    <sheet name="4-1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<sst xmlns="http://schemas.openxmlformats.org/spreadsheetml/2006/main" count="840" uniqueCount="130">
  <si>
    <t xml:space="preserve">工程款支付证书 </t>
  </si>
  <si>
    <t>工程名称</t>
  </si>
  <si>
    <t>2016-2018年蒙城县农村道路畅通工程（通庄项目）48标</t>
  </si>
  <si>
    <t>ERP编号</t>
  </si>
  <si>
    <t>档案编号</t>
  </si>
  <si>
    <t>CD2019-004</t>
  </si>
  <si>
    <t>合同金额</t>
  </si>
  <si>
    <t>中标  日期</t>
  </si>
  <si>
    <t>2019.1.23</t>
  </si>
  <si>
    <t>已供工程  资料</t>
  </si>
  <si>
    <t>中标通知书、施工合同、协同辅助施工合同、协同辅助施工补充协议</t>
  </si>
  <si>
    <t>庐江</t>
  </si>
  <si>
    <t>责任   单位</t>
  </si>
  <si>
    <t>十号大区</t>
  </si>
  <si>
    <t>决算金额</t>
  </si>
  <si>
    <t>竣工  日期</t>
  </si>
  <si>
    <t xml:space="preserve">合肥 </t>
  </si>
  <si>
    <t>责任人</t>
  </si>
  <si>
    <t>刘汉标18856721936</t>
  </si>
  <si>
    <t>序号</t>
  </si>
  <si>
    <t>工程款到账</t>
  </si>
  <si>
    <t>开票情况</t>
  </si>
  <si>
    <t>管理费</t>
  </si>
  <si>
    <t>代缴税金</t>
  </si>
  <si>
    <t>其他扣款</t>
  </si>
  <si>
    <t>预留款</t>
  </si>
  <si>
    <t>实际支付</t>
  </si>
  <si>
    <t>日期</t>
  </si>
  <si>
    <t>账户</t>
  </si>
  <si>
    <t>金额</t>
  </si>
  <si>
    <t>比例</t>
  </si>
  <si>
    <t>备注</t>
  </si>
  <si>
    <t>户名</t>
  </si>
  <si>
    <t>本次结算   支付明细</t>
  </si>
  <si>
    <t>中</t>
  </si>
  <si>
    <t>暂扣企税</t>
  </si>
  <si>
    <t>材料</t>
  </si>
  <si>
    <t>还100万借款，利息54000元，建造师占用费1500/月，工期180天，4月10号外经证办理500元</t>
  </si>
  <si>
    <t>合计</t>
  </si>
  <si>
    <t>-</t>
  </si>
  <si>
    <t>应支付金额</t>
  </si>
  <si>
    <t>实际支付金额</t>
  </si>
  <si>
    <t>小写</t>
  </si>
  <si>
    <t>已支付金额</t>
  </si>
  <si>
    <t>大写</t>
  </si>
  <si>
    <t>申请部门
意见</t>
  </si>
  <si>
    <t>制表：朱敏</t>
  </si>
  <si>
    <t>项目管理
意见</t>
  </si>
  <si>
    <t>施总、朱总已同意支付（附表背面截图）。</t>
  </si>
  <si>
    <t>财务初审
意见</t>
  </si>
  <si>
    <t>财务审核
意见</t>
  </si>
  <si>
    <t>质安初审
意见</t>
  </si>
  <si>
    <t>质安稽查
意见</t>
  </si>
  <si>
    <t>总经理审批</t>
  </si>
  <si>
    <t>董事长审批</t>
  </si>
  <si>
    <t>建设单位</t>
  </si>
  <si>
    <t>蒙城县漆园交通建设投资有限责任公司、岳坊镇人民政府、安徽省蒙城县县乡公路建设管理站</t>
  </si>
  <si>
    <t>中标时间</t>
  </si>
  <si>
    <t>已提供工程资料</t>
  </si>
  <si>
    <t>保存地址</t>
  </si>
  <si>
    <t>责任单位</t>
  </si>
  <si>
    <t>第十大区安徽省</t>
  </si>
  <si>
    <t>决算时间</t>
  </si>
  <si>
    <t>项目部印章</t>
  </si>
  <si>
    <t>无</t>
  </si>
  <si>
    <t>施工人</t>
  </si>
  <si>
    <t>区域责任人</t>
  </si>
  <si>
    <t>施迎东</t>
  </si>
  <si>
    <t>省办负责人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</si>
  <si>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</si>
  <si>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</si>
  <si>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</si>
  <si>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</si>
  <si>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</si>
  <si>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</si>
  <si>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</si>
  <si>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</si>
  <si>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</si>
  <si>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</si>
  <si>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成本票</t>
  </si>
  <si>
    <t>工程款金额</t>
  </si>
  <si>
    <t>周转金金额</t>
  </si>
  <si>
    <t>到款银行</t>
  </si>
  <si>
    <t>到款账户</t>
  </si>
  <si>
    <t>完成进度</t>
  </si>
  <si>
    <t>供货单位</t>
  </si>
  <si>
    <t>合同额</t>
  </si>
  <si>
    <t>成本票额</t>
  </si>
  <si>
    <t>中行</t>
  </si>
  <si>
    <t>2019.9.5外经证办理</t>
  </si>
  <si>
    <t>蒙城县青蒙建材销售有限公司
开户行：中国农业银行蒙城城关分处理
账号：1267 5201 0400 03566</t>
  </si>
  <si>
    <t>进度款到60%，扣除全部管理费</t>
  </si>
  <si>
    <t>退上次暂扣企税</t>
  </si>
  <si>
    <t>暂扣</t>
  </si>
  <si>
    <t>本次结算、支付明细</t>
  </si>
  <si>
    <t>本次支付金额</t>
  </si>
  <si>
    <t>叁佰叁拾万零贰佰贰拾玖元整</t>
  </si>
  <si>
    <t>蒙城县飞腾商贸有限责任公司-水泥款
开户行：中国银行蒙城中大街支行
账号：176742882803</t>
  </si>
  <si>
    <t>退上次暂扣的</t>
  </si>
  <si>
    <t>蒙城县冠佳建材有限公司-中粗砂款
开户行：中国银行蒙城新民支行
账号：175253757748</t>
  </si>
  <si>
    <t>蒙城县万佛塔水泥有限公司-水泥款
开户行：蒙城农村商业银行关系支行
账号：20000318060910300000018</t>
  </si>
  <si>
    <t>壹佰壹拾壹万肆仟壹佰玖拾叁元整</t>
  </si>
  <si>
    <t>中国人民财产保险股份有限公司亳州分公司
开户行：中国工商银行亳州分行
账号：1311 0400 0902 3100 959</t>
  </si>
  <si>
    <t>叁万贰仟叁佰陆拾伍元整</t>
  </si>
  <si>
    <t>蒙城县万佛塔水泥有限公司-退回款</t>
  </si>
  <si>
    <t>中国人民财产保险股份有限公司亳州分公司-一切三责险
开户行：中国工商银行亳州分行
账号：1311 0400 0902 3100 959</t>
  </si>
  <si>
    <t>退上次暂扣</t>
  </si>
  <si>
    <t>张娜-水泥
开户行：建行蒙城县支行
账号：6227 0016 3301 0780 716</t>
  </si>
  <si>
    <t>肆拾叁万陆仟肆佰贰拾壹元玖角</t>
  </si>
  <si>
    <t>中标通知书、施工合同、协同辅助施工合同、协同辅助施工补充协议、交工证书</t>
  </si>
  <si>
    <t>农民工工资</t>
  </si>
  <si>
    <t>代发工资</t>
  </si>
  <si>
    <t>工商银行</t>
  </si>
  <si>
    <t>1302 0107 1920 0144 316</t>
  </si>
  <si>
    <t>已扣完</t>
  </si>
  <si>
    <t>2020-6-17外经证</t>
  </si>
  <si>
    <t>蒙城县世捷商贸有限公司-水泥
开户行：中行蒙城新民支行
账号：182 727 315 847</t>
  </si>
  <si>
    <t>转账费</t>
  </si>
  <si>
    <t>蔡端平-机械
开户行：建设银行蒙城支行
账号：6217 0017 9000 5094 692</t>
  </si>
  <si>
    <t>袁雪-机械
开户行：建设银行蒙城支行
账号：6236 6817 9000 0950 739</t>
  </si>
  <si>
    <t>盖章银行直接发</t>
  </si>
  <si>
    <t>壹佰叁拾叁万柒仟陆佰陆拾贰元零肆分</t>
  </si>
  <si>
    <t>郭敬平-石子
开户行：农村商业银行蒙城支行
账号：6215 5084 1820 0111 259</t>
  </si>
  <si>
    <t>戴怀兵-石子
开户行：农村商业银行蒙城支行
账号：6215 5084 1820 0826 377</t>
  </si>
  <si>
    <t>中标通知书、施工合同、协同辅助施工合同、协同辅助施工补充协议、交工证书、不领章承诺书、终结结算承诺书</t>
  </si>
  <si>
    <t>中行蜀山支行</t>
  </si>
  <si>
    <t>1752 5719 0682</t>
  </si>
  <si>
    <t>刘汉标-退垫付材料款
开户行：建设银行蒙城周元西路支行
账号：6236 6817 9000 3609 555</t>
  </si>
  <si>
    <t>建设银行蒙城周元西路支行</t>
  </si>
  <si>
    <t>6236 6817 9000 3609 555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</si>
</sst>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0.00_);[Red]\(0.00\)"/>
    <numFmt numFmtId="183" formatCode="[DBNum2][$RMB]General;[Red][DBNum2][$RMB]General"/>
    <numFmt numFmtId="184" formatCode="#,##0_ "/>
    <numFmt numFmtId="185" formatCode="yyyy/m/d;@"/>
    <numFmt numFmtId="186" formatCode="yy/m/d"/>
    <numFmt numFmtId="187" formatCode="m/d;@"/>
  </numFmts>
  <fonts count="42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9"/>
      <color theme="1"/>
      <name val="宋体"/>
      <charset val="134"/>
    </font>
    <font>
      <b/>
      <sz val="14"/>
      <name val="宋体"/>
      <charset val="134"/>
    </font>
    <font>
      <b/>
      <sz val="8"/>
      <name val="宋体"/>
      <charset val="134"/>
    </font>
    <font>
      <sz val="9"/>
      <name val="Arial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5" fillId="0" borderId="0">
      <protection locked="0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16" applyNumberFormat="0" applyAlignment="0" applyProtection="0">
      <alignment vertical="center"/>
    </xf>
    <xf numFmtId="0" fontId="31" fillId="9" borderId="17" applyNumberFormat="0" applyAlignment="0" applyProtection="0">
      <alignment vertical="center"/>
    </xf>
    <xf numFmtId="0" fontId="32" fillId="9" borderId="16" applyNumberFormat="0" applyAlignment="0" applyProtection="0">
      <alignment vertical="center"/>
    </xf>
    <xf numFmtId="0" fontId="33" fillId="10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9" fontId="5" fillId="0" borderId="0">
      <protection locked="0"/>
    </xf>
    <xf numFmtId="0" fontId="41" fillId="0" borderId="0">
      <protection locked="0"/>
    </xf>
  </cellStyleXfs>
  <cellXfs count="227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9" fontId="5" fillId="0" borderId="2" xfId="0" applyNumberFormat="1" applyFont="1" applyFill="1" applyBorder="1" applyAlignment="1">
      <alignment horizontal="right" vertical="center"/>
    </xf>
    <xf numFmtId="179" fontId="5" fillId="0" borderId="2" xfId="0" applyNumberFormat="1" applyFont="1" applyFill="1" applyBorder="1">
      <alignment vertical="center"/>
    </xf>
    <xf numFmtId="179" fontId="5" fillId="0" borderId="2" xfId="0" applyNumberFormat="1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49" applyNumberFormat="1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right" vertical="center"/>
    </xf>
    <xf numFmtId="179" fontId="0" fillId="0" borderId="2" xfId="0" applyNumberFormat="1" applyFont="1" applyFill="1" applyBorder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81" fontId="1" fillId="2" borderId="2" xfId="49" applyNumberFormat="1" applyFont="1" applyFill="1" applyBorder="1" applyAlignment="1" applyProtection="1">
      <alignment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7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0" fontId="8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0" fontId="8" fillId="2" borderId="2" xfId="50" applyFont="1" applyFill="1" applyBorder="1" applyAlignment="1" applyProtection="1">
      <alignment horizontal="center" vertical="center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177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4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8" xfId="50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 wrapText="1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Border="1" applyAlignment="1">
      <alignment vertical="center" wrapText="1"/>
    </xf>
    <xf numFmtId="10" fontId="0" fillId="0" borderId="2" xfId="0" applyNumberFormat="1" applyFont="1" applyBorder="1">
      <alignment vertical="center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0" fontId="13" fillId="0" borderId="2" xfId="0" applyNumberFormat="1" applyFont="1" applyBorder="1" applyAlignment="1">
      <alignment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2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>
      <alignment vertical="center"/>
    </xf>
    <xf numFmtId="179" fontId="8" fillId="2" borderId="2" xfId="50" applyNumberFormat="1" applyFont="1" applyFill="1" applyBorder="1" applyAlignment="1" applyProtection="1">
      <alignment horizontal="center" vertical="center"/>
    </xf>
    <xf numFmtId="177" fontId="14" fillId="2" borderId="2" xfId="50" applyNumberFormat="1" applyFont="1" applyFill="1" applyBorder="1" applyAlignment="1" applyProtection="1">
      <alignment horizontal="center" vertical="center" wrapText="1"/>
    </xf>
    <xf numFmtId="179" fontId="13" fillId="2" borderId="2" xfId="0" applyNumberFormat="1" applyFont="1" applyFill="1" applyBorder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9" fontId="13" fillId="0" borderId="2" xfId="0" applyNumberFormat="1" applyFont="1" applyFill="1" applyBorder="1" applyAlignment="1">
      <alignment horizontal="right" vertical="center"/>
    </xf>
    <xf numFmtId="179" fontId="8" fillId="2" borderId="2" xfId="2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wrapText="1" shrinkToFit="1"/>
    </xf>
    <xf numFmtId="9" fontId="8" fillId="2" borderId="2" xfId="49" applyNumberFormat="1" applyFont="1" applyFill="1" applyBorder="1" applyAlignment="1" applyProtection="1">
      <alignment horizontal="center" vertical="center" wrapText="1"/>
    </xf>
    <xf numFmtId="10" fontId="13" fillId="0" borderId="2" xfId="0" applyNumberFormat="1" applyFont="1" applyBorder="1">
      <alignment vertical="center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81" fontId="1" fillId="2" borderId="3" xfId="49" applyNumberFormat="1" applyFont="1" applyFill="1" applyBorder="1" applyAlignment="1" applyProtection="1">
      <alignment horizontal="center" vertical="center" wrapText="1"/>
    </xf>
    <xf numFmtId="181" fontId="1" fillId="2" borderId="4" xfId="49" applyNumberFormat="1" applyFont="1" applyFill="1" applyBorder="1" applyAlignment="1" applyProtection="1">
      <alignment horizontal="center" vertical="center" wrapText="1"/>
    </xf>
    <xf numFmtId="178" fontId="13" fillId="2" borderId="2" xfId="50" applyNumberFormat="1" applyFont="1" applyFill="1" applyBorder="1" applyAlignment="1" applyProtection="1">
      <alignment horizontal="center" vertical="center" shrinkToFit="1"/>
    </xf>
    <xf numFmtId="177" fontId="15" fillId="2" borderId="2" xfId="50" applyNumberFormat="1" applyFont="1" applyFill="1" applyBorder="1" applyAlignment="1" applyProtection="1">
      <alignment horizontal="right" vertical="center" shrinkToFit="1"/>
    </xf>
    <xf numFmtId="179" fontId="13" fillId="0" borderId="2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horizontal="left" vertical="center" wrapText="1" shrinkToFit="1"/>
    </xf>
    <xf numFmtId="181" fontId="8" fillId="2" borderId="2" xfId="49" applyNumberFormat="1" applyFont="1" applyFill="1" applyBorder="1" applyAlignment="1" applyProtection="1">
      <alignment horizontal="center" vertical="center" wrapTex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left"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8" fontId="13" fillId="0" borderId="2" xfId="0" applyNumberFormat="1" applyFont="1" applyFill="1" applyBorder="1" applyAlignment="1">
      <alignment horizontal="center" vertical="center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9" fontId="13" fillId="0" borderId="2" xfId="0" applyNumberFormat="1" applyFont="1" applyFill="1" applyBorder="1">
      <alignment vertical="center"/>
    </xf>
    <xf numFmtId="180" fontId="13" fillId="0" borderId="2" xfId="0" applyNumberFormat="1" applyFont="1" applyFill="1" applyBorder="1" applyAlignment="1">
      <alignment horizontal="center" vertical="center"/>
    </xf>
    <xf numFmtId="178" fontId="13" fillId="0" borderId="7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vertical="center" shrinkToFit="1"/>
    </xf>
    <xf numFmtId="181" fontId="8" fillId="2" borderId="3" xfId="49" applyNumberFormat="1" applyFont="1" applyFill="1" applyBorder="1" applyAlignment="1" applyProtection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vertical="center" wrapText="1"/>
    </xf>
    <xf numFmtId="181" fontId="8" fillId="2" borderId="4" xfId="49" applyNumberFormat="1" applyFont="1" applyFill="1" applyBorder="1" applyAlignment="1" applyProtection="1">
      <alignment horizontal="center" vertical="center" wrapText="1"/>
    </xf>
    <xf numFmtId="184" fontId="1" fillId="2" borderId="2" xfId="50" applyNumberFormat="1" applyFont="1" applyFill="1" applyBorder="1" applyAlignment="1" applyProtection="1">
      <alignment vertical="center" shrinkToFit="1"/>
    </xf>
    <xf numFmtId="184" fontId="8" fillId="2" borderId="2" xfId="50" applyNumberFormat="1" applyFont="1" applyFill="1" applyBorder="1" applyAlignment="1" applyProtection="1">
      <alignment horizontal="center" vertical="center" shrinkToFit="1"/>
    </xf>
    <xf numFmtId="0" fontId="1" fillId="0" borderId="0" xfId="50" applyFont="1" applyFill="1" applyBorder="1" applyAlignment="1" applyProtection="1">
      <alignment horizontal="center" vertical="center"/>
    </xf>
    <xf numFmtId="0" fontId="16" fillId="0" borderId="0" xfId="50" applyFont="1" applyFill="1" applyBorder="1" applyAlignment="1" applyProtection="1">
      <alignment horizontal="center" vertical="center"/>
    </xf>
    <xf numFmtId="0" fontId="8" fillId="0" borderId="0" xfId="50" applyFont="1" applyFill="1" applyAlignment="1" applyProtection="1">
      <alignment horizontal="center" vertical="center"/>
    </xf>
    <xf numFmtId="0" fontId="1" fillId="0" borderId="0" xfId="50" applyFont="1" applyFill="1" applyBorder="1" applyAlignment="1" applyProtection="1">
      <alignment horizontal="center" vertical="center" wrapText="1"/>
    </xf>
    <xf numFmtId="176" fontId="1" fillId="0" borderId="0" xfId="50" applyNumberFormat="1" applyFont="1" applyFill="1" applyBorder="1" applyAlignment="1" applyProtection="1">
      <alignment horizontal="center" vertical="center"/>
    </xf>
    <xf numFmtId="177" fontId="1" fillId="0" borderId="0" xfId="50" applyNumberFormat="1" applyFont="1" applyFill="1" applyBorder="1" applyAlignment="1" applyProtection="1">
      <alignment horizontal="center" vertical="center"/>
    </xf>
    <xf numFmtId="0" fontId="3" fillId="0" borderId="0" xfId="50" applyFont="1" applyFill="1" applyBorder="1" applyAlignment="1" applyProtection="1">
      <alignment horizontal="center" vertical="center"/>
    </xf>
    <xf numFmtId="0" fontId="17" fillId="0" borderId="1" xfId="50" applyFont="1" applyFill="1" applyBorder="1" applyAlignment="1" applyProtection="1">
      <alignment horizontal="center" vertical="center"/>
    </xf>
    <xf numFmtId="0" fontId="3" fillId="0" borderId="2" xfId="50" applyFont="1" applyFill="1" applyBorder="1" applyAlignment="1" applyProtection="1">
      <alignment horizontal="center" vertical="center" wrapText="1"/>
    </xf>
    <xf numFmtId="0" fontId="4" fillId="0" borderId="2" xfId="50" applyFont="1" applyFill="1" applyBorder="1" applyAlignment="1" applyProtection="1">
      <alignment horizontal="center" vertical="center" shrinkToFit="1"/>
    </xf>
    <xf numFmtId="177" fontId="18" fillId="0" borderId="2" xfId="50" applyNumberFormat="1" applyFont="1" applyFill="1" applyBorder="1" applyAlignment="1" applyProtection="1">
      <alignment horizontal="center" vertical="center" wrapText="1"/>
    </xf>
    <xf numFmtId="177" fontId="3" fillId="0" borderId="2" xfId="50" applyNumberFormat="1" applyFont="1" applyFill="1" applyBorder="1" applyAlignment="1" applyProtection="1">
      <alignment horizontal="center" vertical="center" wrapText="1"/>
    </xf>
    <xf numFmtId="185" fontId="1" fillId="0" borderId="2" xfId="50" applyNumberFormat="1" applyFont="1" applyFill="1" applyBorder="1" applyAlignment="1" applyProtection="1">
      <alignment horizontal="center" vertical="center" wrapText="1"/>
    </xf>
    <xf numFmtId="0" fontId="3" fillId="0" borderId="8" xfId="50" applyFont="1" applyFill="1" applyBorder="1" applyAlignment="1" applyProtection="1">
      <alignment horizontal="center" vertical="center" wrapText="1"/>
    </xf>
    <xf numFmtId="0" fontId="3" fillId="0" borderId="9" xfId="50" applyFont="1" applyFill="1" applyBorder="1" applyAlignment="1" applyProtection="1">
      <alignment horizontal="center" vertical="center" wrapText="1"/>
    </xf>
    <xf numFmtId="176" fontId="3" fillId="0" borderId="2" xfId="50" applyNumberFormat="1" applyFont="1" applyFill="1" applyBorder="1" applyAlignment="1" applyProtection="1">
      <alignment horizontal="center" vertical="center" wrapText="1"/>
    </xf>
    <xf numFmtId="0" fontId="8" fillId="0" borderId="2" xfId="50" applyFont="1" applyFill="1" applyBorder="1" applyAlignment="1" applyProtection="1">
      <alignment horizontal="center" vertical="center" wrapText="1"/>
    </xf>
    <xf numFmtId="186" fontId="8" fillId="0" borderId="2" xfId="50" applyNumberFormat="1" applyFont="1" applyFill="1" applyBorder="1" applyAlignment="1" applyProtection="1">
      <alignment horizontal="center" vertical="center" shrinkToFit="1"/>
    </xf>
    <xf numFmtId="14" fontId="8" fillId="0" borderId="2" xfId="50" applyNumberFormat="1" applyFont="1" applyFill="1" applyBorder="1" applyAlignment="1" applyProtection="1">
      <alignment horizontal="center" vertical="center" wrapText="1"/>
    </xf>
    <xf numFmtId="177" fontId="8" fillId="0" borderId="2" xfId="50" applyNumberFormat="1" applyFont="1" applyFill="1" applyBorder="1" applyAlignment="1" applyProtection="1">
      <alignment horizontal="right" vertical="center" shrinkToFit="1"/>
    </xf>
    <xf numFmtId="186" fontId="8" fillId="0" borderId="2" xfId="50" applyNumberFormat="1" applyFont="1" applyFill="1" applyBorder="1" applyAlignment="1" applyProtection="1">
      <alignment horizontal="right" vertical="center" shrinkToFit="1"/>
    </xf>
    <xf numFmtId="181" fontId="8" fillId="0" borderId="2" xfId="49" applyNumberFormat="1" applyFont="1" applyFill="1" applyBorder="1" applyAlignment="1">
      <alignment horizontal="right" vertical="center" wrapText="1"/>
      <protection locked="0"/>
    </xf>
    <xf numFmtId="177" fontId="8" fillId="4" borderId="2" xfId="50" applyNumberFormat="1" applyFont="1" applyFill="1" applyBorder="1" applyAlignment="1" applyProtection="1">
      <alignment horizontal="right" vertical="center" shrinkToFit="1"/>
    </xf>
    <xf numFmtId="176" fontId="8" fillId="5" borderId="2" xfId="50" applyNumberFormat="1" applyFont="1" applyFill="1" applyBorder="1" applyAlignment="1" applyProtection="1">
      <alignment horizontal="center" vertical="center" shrinkToFit="1"/>
    </xf>
    <xf numFmtId="14" fontId="8" fillId="5" borderId="2" xfId="50" applyNumberFormat="1" applyFont="1" applyFill="1" applyBorder="1" applyAlignment="1" applyProtection="1">
      <alignment horizontal="center" vertical="center" wrapText="1"/>
    </xf>
    <xf numFmtId="177" fontId="8" fillId="5" borderId="2" xfId="50" applyNumberFormat="1" applyFont="1" applyFill="1" applyBorder="1" applyAlignment="1" applyProtection="1">
      <alignment horizontal="center" vertical="center" shrinkToFit="1"/>
    </xf>
    <xf numFmtId="181" fontId="8" fillId="0" borderId="2" xfId="49" applyNumberFormat="1" applyFont="1" applyFill="1" applyBorder="1" applyAlignment="1">
      <alignment horizontal="center" vertical="center" wrapText="1"/>
      <protection locked="0"/>
    </xf>
    <xf numFmtId="177" fontId="8" fillId="4" borderId="2" xfId="50" applyNumberFormat="1" applyFont="1" applyFill="1" applyBorder="1" applyAlignment="1" applyProtection="1">
      <alignment horizontal="center" vertical="center" shrinkToFit="1"/>
    </xf>
    <xf numFmtId="0" fontId="8" fillId="0" borderId="7" xfId="50" applyFont="1" applyFill="1" applyBorder="1" applyAlignment="1" applyProtection="1">
      <alignment horizontal="center" vertical="center" wrapText="1"/>
    </xf>
    <xf numFmtId="176" fontId="8" fillId="0" borderId="2" xfId="50" applyNumberFormat="1" applyFont="1" applyFill="1" applyBorder="1" applyAlignment="1" applyProtection="1">
      <alignment horizontal="center" vertical="center" shrinkToFit="1"/>
    </xf>
    <xf numFmtId="177" fontId="8" fillId="0" borderId="2" xfId="50" applyNumberFormat="1" applyFont="1" applyFill="1" applyBorder="1" applyAlignment="1" applyProtection="1">
      <alignment horizontal="center" vertical="center" shrinkToFit="1"/>
    </xf>
    <xf numFmtId="177" fontId="8" fillId="6" borderId="2" xfId="50" applyNumberFormat="1" applyFont="1" applyFill="1" applyBorder="1" applyAlignment="1" applyProtection="1">
      <alignment horizontal="right" vertical="center" shrinkToFit="1"/>
    </xf>
    <xf numFmtId="0" fontId="1" fillId="5" borderId="2" xfId="50" applyFont="1" applyFill="1" applyBorder="1" applyAlignment="1" applyProtection="1">
      <alignment horizontal="center" vertical="center" wrapText="1"/>
    </xf>
    <xf numFmtId="176" fontId="1" fillId="5" borderId="2" xfId="50" applyNumberFormat="1" applyFont="1" applyFill="1" applyBorder="1" applyAlignment="1" applyProtection="1">
      <alignment vertical="center" shrinkToFit="1"/>
    </xf>
    <xf numFmtId="14" fontId="1" fillId="5" borderId="2" xfId="50" applyNumberFormat="1" applyFont="1" applyFill="1" applyBorder="1" applyAlignment="1" applyProtection="1">
      <alignment horizontal="center" vertical="center" wrapText="1"/>
    </xf>
    <xf numFmtId="177" fontId="1" fillId="5" borderId="2" xfId="50" applyNumberFormat="1" applyFont="1" applyFill="1" applyBorder="1" applyAlignment="1" applyProtection="1">
      <alignment horizontal="center" vertical="center" shrinkToFit="1"/>
    </xf>
    <xf numFmtId="187" fontId="1" fillId="5" borderId="2" xfId="50" applyNumberFormat="1" applyFont="1" applyFill="1" applyBorder="1" applyAlignment="1" applyProtection="1">
      <alignment horizontal="center" vertical="center" wrapText="1"/>
    </xf>
    <xf numFmtId="177" fontId="1" fillId="5" borderId="2" xfId="50" applyNumberFormat="1" applyFont="1" applyFill="1" applyBorder="1" applyAlignment="1" applyProtection="1">
      <alignment vertical="center" shrinkToFit="1"/>
    </xf>
    <xf numFmtId="9" fontId="1" fillId="0" borderId="2" xfId="49" applyFont="1" applyFill="1" applyBorder="1" applyAlignment="1">
      <alignment horizontal="center" vertical="center" wrapText="1"/>
      <protection locked="0"/>
    </xf>
    <xf numFmtId="177" fontId="1" fillId="4" borderId="2" xfId="50" applyNumberFormat="1" applyFont="1" applyFill="1" applyBorder="1" applyAlignment="1" applyProtection="1">
      <alignment horizontal="right" vertical="center" shrinkToFit="1"/>
    </xf>
    <xf numFmtId="0" fontId="1" fillId="4" borderId="2" xfId="50" applyFont="1" applyFill="1" applyBorder="1" applyAlignment="1" applyProtection="1">
      <alignment horizontal="center" vertical="center" shrinkToFit="1"/>
    </xf>
    <xf numFmtId="177" fontId="19" fillId="4" borderId="2" xfId="50" applyNumberFormat="1" applyFont="1" applyFill="1" applyBorder="1" applyAlignment="1" applyProtection="1">
      <alignment horizontal="center" vertical="center" shrinkToFit="1"/>
    </xf>
    <xf numFmtId="177" fontId="19" fillId="4" borderId="2" xfId="50" applyNumberFormat="1" applyFont="1" applyFill="1" applyBorder="1" applyAlignment="1" applyProtection="1">
      <alignment horizontal="right" vertical="center" shrinkToFit="1"/>
    </xf>
    <xf numFmtId="177" fontId="12" fillId="4" borderId="2" xfId="50" applyNumberFormat="1" applyFont="1" applyFill="1" applyBorder="1" applyAlignment="1" applyProtection="1">
      <alignment horizontal="center" vertical="center" shrinkToFit="1"/>
    </xf>
    <xf numFmtId="177" fontId="12" fillId="0" borderId="2" xfId="50" applyNumberFormat="1" applyFont="1" applyFill="1" applyBorder="1" applyAlignment="1" applyProtection="1">
      <alignment horizontal="center" vertical="center" shrinkToFit="1"/>
    </xf>
    <xf numFmtId="0" fontId="3" fillId="0" borderId="3" xfId="50" applyFont="1" applyFill="1" applyBorder="1" applyAlignment="1" applyProtection="1">
      <alignment horizontal="center" vertical="center" wrapText="1"/>
    </xf>
    <xf numFmtId="0" fontId="3" fillId="0" borderId="5" xfId="50" applyFont="1" applyFill="1" applyBorder="1" applyAlignment="1" applyProtection="1">
      <alignment horizontal="center" vertical="center" wrapText="1"/>
    </xf>
    <xf numFmtId="0" fontId="3" fillId="0" borderId="4" xfId="50" applyFont="1" applyFill="1" applyBorder="1" applyAlignment="1" applyProtection="1">
      <alignment horizontal="center" vertical="center" wrapText="1"/>
    </xf>
    <xf numFmtId="0" fontId="1" fillId="0" borderId="2" xfId="50" applyFont="1" applyFill="1" applyBorder="1" applyAlignment="1" applyProtection="1">
      <alignment horizontal="center" vertical="center" wrapText="1"/>
    </xf>
    <xf numFmtId="0" fontId="1" fillId="0" borderId="2" xfId="50" applyFont="1" applyFill="1" applyBorder="1" applyAlignment="1" applyProtection="1">
      <alignment horizontal="center" vertical="top" wrapText="1"/>
    </xf>
    <xf numFmtId="0" fontId="20" fillId="0" borderId="0" xfId="0" applyFont="1" applyFill="1" applyAlignment="1">
      <alignment vertical="center"/>
    </xf>
    <xf numFmtId="0" fontId="17" fillId="0" borderId="0" xfId="50" applyFont="1" applyFill="1" applyBorder="1" applyAlignment="1" applyProtection="1">
      <alignment horizontal="center" vertical="center"/>
    </xf>
    <xf numFmtId="0" fontId="3" fillId="0" borderId="2" xfId="50" applyFont="1" applyFill="1" applyBorder="1" applyAlignment="1" applyProtection="1">
      <alignment horizontal="center" vertical="center"/>
    </xf>
    <xf numFmtId="180" fontId="3" fillId="0" borderId="2" xfId="1" applyNumberFormat="1" applyFont="1" applyFill="1" applyBorder="1" applyAlignment="1">
      <alignment horizontal="center" vertical="center"/>
    </xf>
    <xf numFmtId="177" fontId="3" fillId="0" borderId="2" xfId="50" applyNumberFormat="1" applyFont="1" applyFill="1" applyBorder="1" applyAlignment="1" applyProtection="1">
      <alignment horizontal="center" vertical="center" shrinkToFit="1"/>
    </xf>
    <xf numFmtId="177" fontId="3" fillId="0" borderId="0" xfId="50" applyNumberFormat="1" applyFont="1" applyFill="1" applyBorder="1" applyAlignment="1" applyProtection="1">
      <alignment horizontal="center" vertical="center" shrinkToFit="1"/>
    </xf>
    <xf numFmtId="0" fontId="1" fillId="0" borderId="3" xfId="50" applyFont="1" applyFill="1" applyBorder="1" applyAlignment="1" applyProtection="1">
      <alignment horizontal="left" vertical="center" wrapText="1"/>
    </xf>
    <xf numFmtId="0" fontId="1" fillId="0" borderId="5" xfId="50" applyFont="1" applyFill="1" applyBorder="1" applyAlignment="1" applyProtection="1">
      <alignment horizontal="left" vertical="center" wrapText="1"/>
    </xf>
    <xf numFmtId="0" fontId="4" fillId="0" borderId="2" xfId="50" applyFont="1" applyFill="1" applyBorder="1" applyAlignment="1" applyProtection="1">
      <alignment horizontal="center" vertical="center" wrapText="1"/>
    </xf>
    <xf numFmtId="0" fontId="6" fillId="0" borderId="2" xfId="50" applyFont="1" applyFill="1" applyBorder="1" applyAlignment="1" applyProtection="1">
      <alignment horizontal="center" vertical="center" wrapText="1"/>
    </xf>
    <xf numFmtId="0" fontId="6" fillId="0" borderId="0" xfId="50" applyFont="1" applyFill="1" applyBorder="1" applyAlignment="1" applyProtection="1">
      <alignment horizontal="center" vertical="center" wrapText="1"/>
    </xf>
    <xf numFmtId="0" fontId="1" fillId="0" borderId="9" xfId="50" applyFont="1" applyFill="1" applyBorder="1" applyAlignment="1" applyProtection="1">
      <alignment horizontal="left" vertical="center" wrapText="1"/>
    </xf>
    <xf numFmtId="0" fontId="1" fillId="0" borderId="1" xfId="50" applyFont="1" applyFill="1" applyBorder="1" applyAlignment="1" applyProtection="1">
      <alignment horizontal="left" vertical="center" wrapText="1"/>
    </xf>
    <xf numFmtId="177" fontId="6" fillId="0" borderId="2" xfId="50" applyNumberFormat="1" applyFont="1" applyFill="1" applyBorder="1" applyAlignment="1" applyProtection="1">
      <alignment horizontal="center" vertical="center" wrapText="1"/>
    </xf>
    <xf numFmtId="177" fontId="6" fillId="0" borderId="0" xfId="50" applyNumberFormat="1" applyFont="1" applyFill="1" applyBorder="1" applyAlignment="1" applyProtection="1">
      <alignment horizontal="center" vertical="center" wrapText="1"/>
    </xf>
    <xf numFmtId="177" fontId="3" fillId="0" borderId="0" xfId="50" applyNumberFormat="1" applyFont="1" applyFill="1" applyBorder="1" applyAlignment="1" applyProtection="1">
      <alignment horizontal="center" vertical="center" wrapText="1"/>
    </xf>
    <xf numFmtId="49" fontId="8" fillId="0" borderId="2" xfId="50" applyNumberFormat="1" applyFont="1" applyFill="1" applyBorder="1" applyAlignment="1" applyProtection="1">
      <alignment horizontal="left" vertical="center" wrapText="1"/>
    </xf>
    <xf numFmtId="177" fontId="14" fillId="0" borderId="2" xfId="50" applyNumberFormat="1" applyFont="1" applyFill="1" applyBorder="1" applyAlignment="1" applyProtection="1">
      <alignment horizontal="right" vertical="center" shrinkToFit="1"/>
    </xf>
    <xf numFmtId="177" fontId="14" fillId="0" borderId="2" xfId="50" applyNumberFormat="1" applyFont="1" applyFill="1" applyBorder="1" applyAlignment="1" applyProtection="1">
      <alignment horizontal="right" vertical="center" wrapText="1"/>
    </xf>
    <xf numFmtId="177" fontId="8" fillId="0" borderId="2" xfId="50" applyNumberFormat="1" applyFont="1" applyFill="1" applyBorder="1" applyAlignment="1" applyProtection="1">
      <alignment horizontal="center" vertical="center" wrapText="1"/>
    </xf>
    <xf numFmtId="177" fontId="8" fillId="0" borderId="2" xfId="50" applyNumberFormat="1" applyFont="1" applyFill="1" applyBorder="1" applyAlignment="1" applyProtection="1">
      <alignment horizontal="right" vertical="center"/>
    </xf>
    <xf numFmtId="177" fontId="14" fillId="0" borderId="2" xfId="50" applyNumberFormat="1" applyFont="1" applyFill="1" applyBorder="1" applyAlignment="1" applyProtection="1">
      <alignment horizontal="center" vertical="center" shrinkToFit="1"/>
    </xf>
    <xf numFmtId="177" fontId="14" fillId="0" borderId="2" xfId="50" applyNumberFormat="1" applyFont="1" applyFill="1" applyBorder="1" applyAlignment="1" applyProtection="1">
      <alignment horizontal="center" vertical="center" wrapText="1"/>
    </xf>
    <xf numFmtId="0" fontId="16" fillId="0" borderId="0" xfId="50" applyFont="1" applyFill="1" applyBorder="1" applyAlignment="1" applyProtection="1">
      <alignment horizontal="center" vertical="center" wrapText="1"/>
    </xf>
    <xf numFmtId="179" fontId="8" fillId="6" borderId="2" xfId="50" applyNumberFormat="1" applyFont="1" applyFill="1" applyBorder="1" applyAlignment="1" applyProtection="1">
      <alignment vertical="center"/>
    </xf>
    <xf numFmtId="177" fontId="8" fillId="0" borderId="8" xfId="50" applyNumberFormat="1" applyFont="1" applyFill="1" applyBorder="1" applyAlignment="1" applyProtection="1">
      <alignment horizontal="center" vertical="center" wrapText="1" shrinkToFit="1"/>
    </xf>
    <xf numFmtId="177" fontId="8" fillId="0" borderId="10" xfId="50" applyNumberFormat="1" applyFont="1" applyFill="1" applyBorder="1" applyAlignment="1" applyProtection="1">
      <alignment horizontal="center" vertical="center" wrapText="1" shrinkToFit="1"/>
    </xf>
    <xf numFmtId="177" fontId="8" fillId="0" borderId="11" xfId="50" applyNumberFormat="1" applyFont="1" applyFill="1" applyBorder="1" applyAlignment="1" applyProtection="1">
      <alignment horizontal="center" vertical="center" wrapText="1" shrinkToFit="1"/>
    </xf>
    <xf numFmtId="177" fontId="8" fillId="0" borderId="2" xfId="50" applyNumberFormat="1" applyFont="1" applyFill="1" applyBorder="1" applyAlignment="1" applyProtection="1">
      <alignment vertical="center" shrinkToFit="1"/>
    </xf>
    <xf numFmtId="177" fontId="16" fillId="4" borderId="2" xfId="50" applyNumberFormat="1" applyFont="1" applyFill="1" applyBorder="1" applyAlignment="1" applyProtection="1">
      <alignment horizontal="center" vertical="center" shrinkToFit="1"/>
    </xf>
    <xf numFmtId="0" fontId="8" fillId="0" borderId="0" xfId="50" applyFont="1" applyFill="1" applyBorder="1" applyAlignment="1" applyProtection="1">
      <alignment horizontal="center" vertical="center" wrapText="1"/>
    </xf>
    <xf numFmtId="177" fontId="8" fillId="0" borderId="9" xfId="50" applyNumberFormat="1" applyFont="1" applyFill="1" applyBorder="1" applyAlignment="1" applyProtection="1">
      <alignment horizontal="center" vertical="center" wrapText="1" shrinkToFit="1"/>
    </xf>
    <xf numFmtId="177" fontId="8" fillId="0" borderId="1" xfId="50" applyNumberFormat="1" applyFont="1" applyFill="1" applyBorder="1" applyAlignment="1" applyProtection="1">
      <alignment horizontal="center" vertical="center" wrapText="1" shrinkToFit="1"/>
    </xf>
    <xf numFmtId="177" fontId="8" fillId="0" borderId="12" xfId="50" applyNumberFormat="1" applyFont="1" applyFill="1" applyBorder="1" applyAlignment="1" applyProtection="1">
      <alignment horizontal="center" vertical="center" wrapText="1" shrinkToFit="1"/>
    </xf>
    <xf numFmtId="177" fontId="1" fillId="0" borderId="2" xfId="50" applyNumberFormat="1" applyFont="1" applyFill="1" applyBorder="1" applyAlignment="1" applyProtection="1">
      <alignment horizontal="right" vertical="center" shrinkToFit="1"/>
    </xf>
    <xf numFmtId="177" fontId="1" fillId="0" borderId="2" xfId="50" applyNumberFormat="1" applyFont="1" applyFill="1" applyBorder="1" applyAlignment="1" applyProtection="1">
      <alignment horizontal="center" vertical="center" wrapText="1"/>
    </xf>
    <xf numFmtId="177" fontId="10" fillId="4" borderId="2" xfId="50" applyNumberFormat="1" applyFont="1" applyFill="1" applyBorder="1" applyAlignment="1" applyProtection="1">
      <alignment horizontal="center" vertical="center" shrinkToFit="1"/>
    </xf>
    <xf numFmtId="0" fontId="3" fillId="4" borderId="2" xfId="50" applyFont="1" applyFill="1" applyBorder="1" applyAlignment="1" applyProtection="1">
      <alignment horizontal="center" vertical="center" shrinkToFit="1"/>
    </xf>
    <xf numFmtId="0" fontId="14" fillId="0" borderId="0" xfId="50" applyFont="1" applyFill="1" applyBorder="1" applyAlignment="1" applyProtection="1">
      <alignment horizontal="center" vertical="center" wrapText="1"/>
    </xf>
    <xf numFmtId="0" fontId="21" fillId="0" borderId="0" xfId="0" applyFont="1" applyFill="1" applyAlignment="1">
      <alignment vertical="center"/>
    </xf>
    <xf numFmtId="0" fontId="8" fillId="0" borderId="0" xfId="50" applyFont="1" applyFill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9.png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png"/><Relationship Id="rId1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5" Type="http://schemas.openxmlformats.org/officeDocument/2006/relationships/image" Target="../media/image3.png"/><Relationship Id="rId4" Type="http://schemas.openxmlformats.org/officeDocument/2006/relationships/image" Target="../media/image13.png"/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228600</xdr:colOff>
      <xdr:row>1</xdr:row>
      <xdr:rowOff>76200</xdr:rowOff>
    </xdr:from>
    <xdr:to>
      <xdr:col>29</xdr:col>
      <xdr:colOff>257810</xdr:colOff>
      <xdr:row>24</xdr:row>
      <xdr:rowOff>80010</xdr:rowOff>
    </xdr:to>
    <xdr:pic>
      <xdr:nvPicPr>
        <xdr:cNvPr id="2" name="图片 1" descr="V32EL11717XN26I)(9KCVY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1735" y="393065"/>
          <a:ext cx="7847330" cy="5068570"/>
        </a:xfrm>
        <a:prstGeom prst="rect">
          <a:avLst/>
        </a:prstGeom>
      </xdr:spPr>
    </xdr:pic>
    <xdr:clientData/>
  </xdr:twoCellAnchor>
  <xdr:twoCellAnchor editAs="oneCell">
    <xdr:from>
      <xdr:col>4</xdr:col>
      <xdr:colOff>180975</xdr:colOff>
      <xdr:row>10</xdr:row>
      <xdr:rowOff>158750</xdr:rowOff>
    </xdr:from>
    <xdr:to>
      <xdr:col>14</xdr:col>
      <xdr:colOff>67310</xdr:colOff>
      <xdr:row>24</xdr:row>
      <xdr:rowOff>81915</xdr:rowOff>
    </xdr:to>
    <xdr:pic>
      <xdr:nvPicPr>
        <xdr:cNvPr id="3" name="图片 2" descr="Q0D]~@P}~J572B2)$TUASMK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38985" y="3498215"/>
          <a:ext cx="5829300" cy="1965325"/>
        </a:xfrm>
        <a:prstGeom prst="rect">
          <a:avLst/>
        </a:prstGeom>
      </xdr:spPr>
    </xdr:pic>
    <xdr:clientData/>
  </xdr:twoCellAnchor>
  <xdr:twoCellAnchor editAs="oneCell">
    <xdr:from>
      <xdr:col>5</xdr:col>
      <xdr:colOff>609600</xdr:colOff>
      <xdr:row>7</xdr:row>
      <xdr:rowOff>228600</xdr:rowOff>
    </xdr:from>
    <xdr:to>
      <xdr:col>9</xdr:col>
      <xdr:colOff>0</xdr:colOff>
      <xdr:row>10</xdr:row>
      <xdr:rowOff>161290</xdr:rowOff>
    </xdr:to>
    <xdr:pic>
      <xdr:nvPicPr>
        <xdr:cNvPr id="4" name="图片 3" descr="048A2DA4027542668D96CD04D18DB2B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992120" y="2753995"/>
          <a:ext cx="1916430" cy="746760"/>
        </a:xfrm>
        <a:prstGeom prst="rect">
          <a:avLst/>
        </a:prstGeom>
      </xdr:spPr>
    </xdr:pic>
    <xdr:clientData/>
  </xdr:twoCellAnchor>
  <xdr:twoCellAnchor editAs="oneCell">
    <xdr:from>
      <xdr:col>3</xdr:col>
      <xdr:colOff>8890</xdr:colOff>
      <xdr:row>34</xdr:row>
      <xdr:rowOff>9525</xdr:rowOff>
    </xdr:from>
    <xdr:to>
      <xdr:col>13</xdr:col>
      <xdr:colOff>0</xdr:colOff>
      <xdr:row>75</xdr:row>
      <xdr:rowOff>76200</xdr:rowOff>
    </xdr:to>
    <xdr:pic>
      <xdr:nvPicPr>
        <xdr:cNvPr id="5" name="图片 4" descr="H5QR@Q{9HWV{Y272]AVWBTL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66800" y="9507855"/>
          <a:ext cx="6133465" cy="5953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61595</xdr:colOff>
      <xdr:row>20</xdr:row>
      <xdr:rowOff>129540</xdr:rowOff>
    </xdr:from>
    <xdr:to>
      <xdr:col>9</xdr:col>
      <xdr:colOff>473710</xdr:colOff>
      <xdr:row>51</xdr:row>
      <xdr:rowOff>3810</xdr:rowOff>
    </xdr:to>
    <xdr:pic>
      <xdr:nvPicPr>
        <xdr:cNvPr id="2" name="图片 1" descr="NUS}4U6){FH934_)XK1L9(U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595" y="7969250"/>
          <a:ext cx="9650095" cy="5189220"/>
        </a:xfrm>
        <a:prstGeom prst="rect">
          <a:avLst/>
        </a:prstGeom>
      </xdr:spPr>
    </xdr:pic>
    <xdr:clientData/>
  </xdr:twoCellAnchor>
  <xdr:twoCellAnchor editAs="oneCell">
    <xdr:from>
      <xdr:col>9</xdr:col>
      <xdr:colOff>579120</xdr:colOff>
      <xdr:row>9</xdr:row>
      <xdr:rowOff>99060</xdr:rowOff>
    </xdr:from>
    <xdr:to>
      <xdr:col>12</xdr:col>
      <xdr:colOff>676275</xdr:colOff>
      <xdr:row>11</xdr:row>
      <xdr:rowOff>284480</xdr:rowOff>
    </xdr:to>
    <xdr:pic>
      <xdr:nvPicPr>
        <xdr:cNvPr id="3" name="图片 2" descr="AO33_%8(V)_@KU@B%SM$LR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817100" y="3849370"/>
          <a:ext cx="2306955" cy="9220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61595</xdr:colOff>
      <xdr:row>20</xdr:row>
      <xdr:rowOff>129540</xdr:rowOff>
    </xdr:from>
    <xdr:to>
      <xdr:col>9</xdr:col>
      <xdr:colOff>473710</xdr:colOff>
      <xdr:row>51</xdr:row>
      <xdr:rowOff>3810</xdr:rowOff>
    </xdr:to>
    <xdr:pic>
      <xdr:nvPicPr>
        <xdr:cNvPr id="2" name="图片 1" descr="NUS}4U6){FH934_)XK1L9(U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595" y="8629650"/>
          <a:ext cx="9650095" cy="5189220"/>
        </a:xfrm>
        <a:prstGeom prst="rect">
          <a:avLst/>
        </a:prstGeom>
      </xdr:spPr>
    </xdr:pic>
    <xdr:clientData/>
  </xdr:twoCellAnchor>
  <xdr:twoCellAnchor editAs="oneCell">
    <xdr:from>
      <xdr:col>9</xdr:col>
      <xdr:colOff>455295</xdr:colOff>
      <xdr:row>8</xdr:row>
      <xdr:rowOff>413385</xdr:rowOff>
    </xdr:from>
    <xdr:to>
      <xdr:col>12</xdr:col>
      <xdr:colOff>552450</xdr:colOff>
      <xdr:row>10</xdr:row>
      <xdr:rowOff>357505</xdr:rowOff>
    </xdr:to>
    <xdr:pic>
      <xdr:nvPicPr>
        <xdr:cNvPr id="3" name="图片 2" descr="AO33_%8(V)_@KU@B%SM$LR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93275" y="3554095"/>
          <a:ext cx="2306955" cy="9220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455295</xdr:colOff>
      <xdr:row>8</xdr:row>
      <xdr:rowOff>413385</xdr:rowOff>
    </xdr:from>
    <xdr:to>
      <xdr:col>12</xdr:col>
      <xdr:colOff>552450</xdr:colOff>
      <xdr:row>10</xdr:row>
      <xdr:rowOff>357505</xdr:rowOff>
    </xdr:to>
    <xdr:pic>
      <xdr:nvPicPr>
        <xdr:cNvPr id="3" name="图片 2" descr="AO33_%8(V)_@KU@B%SM$LR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93275" y="3554095"/>
          <a:ext cx="2306955" cy="922020"/>
        </a:xfrm>
        <a:prstGeom prst="rect">
          <a:avLst/>
        </a:prstGeom>
      </xdr:spPr>
    </xdr:pic>
    <xdr:clientData/>
  </xdr:twoCellAnchor>
  <xdr:twoCellAnchor editAs="oneCell">
    <xdr:from>
      <xdr:col>0</xdr:col>
      <xdr:colOff>99695</xdr:colOff>
      <xdr:row>20</xdr:row>
      <xdr:rowOff>175260</xdr:rowOff>
    </xdr:from>
    <xdr:to>
      <xdr:col>5</xdr:col>
      <xdr:colOff>995045</xdr:colOff>
      <xdr:row>76</xdr:row>
      <xdr:rowOff>3810</xdr:rowOff>
    </xdr:to>
    <xdr:pic>
      <xdr:nvPicPr>
        <xdr:cNvPr id="4" name="图片 3" descr="f9a2a41df41ad4ccdd1a7345fe9836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695" y="9103360"/>
          <a:ext cx="6188075" cy="9433560"/>
        </a:xfrm>
        <a:prstGeom prst="rect">
          <a:avLst/>
        </a:prstGeom>
      </xdr:spPr>
    </xdr:pic>
    <xdr:clientData/>
  </xdr:twoCellAnchor>
  <xdr:twoCellAnchor editAs="oneCell">
    <xdr:from>
      <xdr:col>5</xdr:col>
      <xdr:colOff>1173480</xdr:colOff>
      <xdr:row>21</xdr:row>
      <xdr:rowOff>15240</xdr:rowOff>
    </xdr:from>
    <xdr:to>
      <xdr:col>13</xdr:col>
      <xdr:colOff>405765</xdr:colOff>
      <xdr:row>54</xdr:row>
      <xdr:rowOff>104775</xdr:rowOff>
    </xdr:to>
    <xdr:pic>
      <xdr:nvPicPr>
        <xdr:cNvPr id="5" name="图片 4" descr="[D9](0LNLI8WJN38CW05%H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466205" y="9118600"/>
          <a:ext cx="6614795" cy="57473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455295</xdr:colOff>
      <xdr:row>8</xdr:row>
      <xdr:rowOff>413385</xdr:rowOff>
    </xdr:from>
    <xdr:to>
      <xdr:col>12</xdr:col>
      <xdr:colOff>552450</xdr:colOff>
      <xdr:row>10</xdr:row>
      <xdr:rowOff>357505</xdr:rowOff>
    </xdr:to>
    <xdr:pic>
      <xdr:nvPicPr>
        <xdr:cNvPr id="2" name="图片 1" descr="AO33_%8(V)_@KU@B%SM$LR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93275" y="3554095"/>
          <a:ext cx="2306955" cy="922020"/>
        </a:xfrm>
        <a:prstGeom prst="rect">
          <a:avLst/>
        </a:prstGeom>
      </xdr:spPr>
    </xdr:pic>
    <xdr:clientData/>
  </xdr:twoCellAnchor>
  <xdr:twoCellAnchor editAs="oneCell">
    <xdr:from>
      <xdr:col>10</xdr:col>
      <xdr:colOff>24130</xdr:colOff>
      <xdr:row>21</xdr:row>
      <xdr:rowOff>121920</xdr:rowOff>
    </xdr:from>
    <xdr:to>
      <xdr:col>17</xdr:col>
      <xdr:colOff>802005</xdr:colOff>
      <xdr:row>49</xdr:row>
      <xdr:rowOff>49530</xdr:rowOff>
    </xdr:to>
    <xdr:pic>
      <xdr:nvPicPr>
        <xdr:cNvPr id="5" name="图片 4" descr="8c228ed718c4f2345d27b939f22b75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024110" y="9358630"/>
          <a:ext cx="8771255" cy="4728210"/>
        </a:xfrm>
        <a:prstGeom prst="rect">
          <a:avLst/>
        </a:prstGeom>
      </xdr:spPr>
    </xdr:pic>
    <xdr:clientData/>
  </xdr:twoCellAnchor>
  <xdr:twoCellAnchor editAs="oneCell">
    <xdr:from>
      <xdr:col>0</xdr:col>
      <xdr:colOff>145415</xdr:colOff>
      <xdr:row>21</xdr:row>
      <xdr:rowOff>128905</xdr:rowOff>
    </xdr:from>
    <xdr:to>
      <xdr:col>5</xdr:col>
      <xdr:colOff>814705</xdr:colOff>
      <xdr:row>52</xdr:row>
      <xdr:rowOff>120015</xdr:rowOff>
    </xdr:to>
    <xdr:pic>
      <xdr:nvPicPr>
        <xdr:cNvPr id="6" name="图片 5" descr="[D9](0LNLI8WJN38CW05%H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5415" y="9365615"/>
          <a:ext cx="5962015" cy="53060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455295</xdr:colOff>
      <xdr:row>8</xdr:row>
      <xdr:rowOff>413385</xdr:rowOff>
    </xdr:from>
    <xdr:to>
      <xdr:col>12</xdr:col>
      <xdr:colOff>552450</xdr:colOff>
      <xdr:row>10</xdr:row>
      <xdr:rowOff>357505</xdr:rowOff>
    </xdr:to>
    <xdr:pic>
      <xdr:nvPicPr>
        <xdr:cNvPr id="2" name="图片 1" descr="AO33_%8(V)_@KU@B%SM$LR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93275" y="3554095"/>
          <a:ext cx="2306955" cy="922020"/>
        </a:xfrm>
        <a:prstGeom prst="rect">
          <a:avLst/>
        </a:prstGeom>
      </xdr:spPr>
    </xdr:pic>
    <xdr:clientData/>
  </xdr:twoCellAnchor>
  <xdr:twoCellAnchor editAs="oneCell">
    <xdr:from>
      <xdr:col>1</xdr:col>
      <xdr:colOff>146050</xdr:colOff>
      <xdr:row>21</xdr:row>
      <xdr:rowOff>38100</xdr:rowOff>
    </xdr:from>
    <xdr:to>
      <xdr:col>9</xdr:col>
      <xdr:colOff>24765</xdr:colOff>
      <xdr:row>48</xdr:row>
      <xdr:rowOff>148590</xdr:rowOff>
    </xdr:to>
    <xdr:pic>
      <xdr:nvPicPr>
        <xdr:cNvPr id="3" name="图片 2" descr="8c228ed718c4f2345d27b939f22b75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91160" y="9528810"/>
          <a:ext cx="8871585" cy="473964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702945</xdr:colOff>
      <xdr:row>10</xdr:row>
      <xdr:rowOff>518160</xdr:rowOff>
    </xdr:from>
    <xdr:to>
      <xdr:col>12</xdr:col>
      <xdr:colOff>800100</xdr:colOff>
      <xdr:row>13</xdr:row>
      <xdr:rowOff>93980</xdr:rowOff>
    </xdr:to>
    <xdr:pic>
      <xdr:nvPicPr>
        <xdr:cNvPr id="2" name="图片 1" descr="AO33_%8(V)_@KU@B%SM$LR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40925" y="5055870"/>
          <a:ext cx="2306955" cy="922020"/>
        </a:xfrm>
        <a:prstGeom prst="rect">
          <a:avLst/>
        </a:prstGeom>
      </xdr:spPr>
    </xdr:pic>
    <xdr:clientData/>
  </xdr:twoCellAnchor>
  <xdr:twoCellAnchor editAs="oneCell">
    <xdr:from>
      <xdr:col>0</xdr:col>
      <xdr:colOff>46355</xdr:colOff>
      <xdr:row>27</xdr:row>
      <xdr:rowOff>30480</xdr:rowOff>
    </xdr:from>
    <xdr:to>
      <xdr:col>6</xdr:col>
      <xdr:colOff>1098550</xdr:colOff>
      <xdr:row>51</xdr:row>
      <xdr:rowOff>13335</xdr:rowOff>
    </xdr:to>
    <xdr:pic>
      <xdr:nvPicPr>
        <xdr:cNvPr id="4" name="图片 3" descr="3Q{DTJX%O9)VVOX_O7YV_E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6355" y="12975590"/>
          <a:ext cx="7800975" cy="4097655"/>
        </a:xfrm>
        <a:prstGeom prst="rect">
          <a:avLst/>
        </a:prstGeom>
      </xdr:spPr>
    </xdr:pic>
    <xdr:clientData/>
  </xdr:twoCellAnchor>
  <xdr:twoCellAnchor editAs="oneCell">
    <xdr:from>
      <xdr:col>6</xdr:col>
      <xdr:colOff>41275</xdr:colOff>
      <xdr:row>20</xdr:row>
      <xdr:rowOff>3175</xdr:rowOff>
    </xdr:from>
    <xdr:to>
      <xdr:col>11</xdr:col>
      <xdr:colOff>3175</xdr:colOff>
      <xdr:row>20</xdr:row>
      <xdr:rowOff>533400</xdr:rowOff>
    </xdr:to>
    <xdr:pic>
      <xdr:nvPicPr>
        <xdr:cNvPr id="3" name="图片 2" descr="__8S3J)PJF6NJNBW{K6CRBJ"/>
        <xdr:cNvPicPr>
          <a:picLocks noChangeAspect="1"/>
        </xdr:cNvPicPr>
      </xdr:nvPicPr>
      <xdr:blipFill>
        <a:blip r:embed="rId3"/>
        <a:srcRect r="22876" b="2941"/>
        <a:stretch>
          <a:fillRect/>
        </a:stretch>
      </xdr:blipFill>
      <xdr:spPr>
        <a:xfrm>
          <a:off x="6790055" y="9963785"/>
          <a:ext cx="3924300" cy="5302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702945</xdr:colOff>
      <xdr:row>10</xdr:row>
      <xdr:rowOff>518160</xdr:rowOff>
    </xdr:from>
    <xdr:to>
      <xdr:col>12</xdr:col>
      <xdr:colOff>800100</xdr:colOff>
      <xdr:row>13</xdr:row>
      <xdr:rowOff>93980</xdr:rowOff>
    </xdr:to>
    <xdr:pic>
      <xdr:nvPicPr>
        <xdr:cNvPr id="2" name="图片 1" descr="AO33_%8(V)_@KU@B%SM$LR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40925" y="5055870"/>
          <a:ext cx="2306955" cy="922020"/>
        </a:xfrm>
        <a:prstGeom prst="rect">
          <a:avLst/>
        </a:prstGeom>
      </xdr:spPr>
    </xdr:pic>
    <xdr:clientData/>
  </xdr:twoCellAnchor>
  <xdr:twoCellAnchor editAs="oneCell">
    <xdr:from>
      <xdr:col>0</xdr:col>
      <xdr:colOff>46355</xdr:colOff>
      <xdr:row>31</xdr:row>
      <xdr:rowOff>30480</xdr:rowOff>
    </xdr:from>
    <xdr:to>
      <xdr:col>6</xdr:col>
      <xdr:colOff>1098550</xdr:colOff>
      <xdr:row>55</xdr:row>
      <xdr:rowOff>13335</xdr:rowOff>
    </xdr:to>
    <xdr:pic>
      <xdr:nvPicPr>
        <xdr:cNvPr id="3" name="图片 2" descr="3Q{DTJX%O9)VVOX_O7YV_E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6355" y="15756890"/>
          <a:ext cx="7800975" cy="4097655"/>
        </a:xfrm>
        <a:prstGeom prst="rect">
          <a:avLst/>
        </a:prstGeom>
      </xdr:spPr>
    </xdr:pic>
    <xdr:clientData/>
  </xdr:twoCellAnchor>
  <xdr:twoCellAnchor editAs="oneCell">
    <xdr:from>
      <xdr:col>6</xdr:col>
      <xdr:colOff>41275</xdr:colOff>
      <xdr:row>20</xdr:row>
      <xdr:rowOff>3175</xdr:rowOff>
    </xdr:from>
    <xdr:to>
      <xdr:col>11</xdr:col>
      <xdr:colOff>3175</xdr:colOff>
      <xdr:row>20</xdr:row>
      <xdr:rowOff>533400</xdr:rowOff>
    </xdr:to>
    <xdr:pic>
      <xdr:nvPicPr>
        <xdr:cNvPr id="4" name="图片 3" descr="__8S3J)PJF6NJNBW{K6CRBJ"/>
        <xdr:cNvPicPr>
          <a:picLocks noChangeAspect="1"/>
        </xdr:cNvPicPr>
      </xdr:nvPicPr>
      <xdr:blipFill>
        <a:blip r:embed="rId3"/>
        <a:srcRect r="22876" b="2941"/>
        <a:stretch>
          <a:fillRect/>
        </a:stretch>
      </xdr:blipFill>
      <xdr:spPr>
        <a:xfrm>
          <a:off x="6790055" y="9963785"/>
          <a:ext cx="3924300" cy="53022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483870</xdr:colOff>
      <xdr:row>10</xdr:row>
      <xdr:rowOff>565785</xdr:rowOff>
    </xdr:from>
    <xdr:to>
      <xdr:col>11</xdr:col>
      <xdr:colOff>530225</xdr:colOff>
      <xdr:row>19</xdr:row>
      <xdr:rowOff>141605</xdr:rowOff>
    </xdr:to>
    <xdr:pic>
      <xdr:nvPicPr>
        <xdr:cNvPr id="2" name="图片 1" descr="AO33_%8(V)_@KU@B%SM$LR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4450" y="5103495"/>
          <a:ext cx="2306955" cy="922020"/>
        </a:xfrm>
        <a:prstGeom prst="rect">
          <a:avLst/>
        </a:prstGeom>
      </xdr:spPr>
    </xdr:pic>
    <xdr:clientData/>
  </xdr:twoCellAnchor>
  <xdr:twoCellAnchor editAs="oneCell">
    <xdr:from>
      <xdr:col>6</xdr:col>
      <xdr:colOff>41275</xdr:colOff>
      <xdr:row>20</xdr:row>
      <xdr:rowOff>3175</xdr:rowOff>
    </xdr:from>
    <xdr:to>
      <xdr:col>11</xdr:col>
      <xdr:colOff>3175</xdr:colOff>
      <xdr:row>20</xdr:row>
      <xdr:rowOff>533400</xdr:rowOff>
    </xdr:to>
    <xdr:pic>
      <xdr:nvPicPr>
        <xdr:cNvPr id="4" name="图片 3" descr="__8S3J)PJF6NJNBW{K6CRBJ"/>
        <xdr:cNvPicPr>
          <a:picLocks noChangeAspect="1"/>
        </xdr:cNvPicPr>
      </xdr:nvPicPr>
      <xdr:blipFill>
        <a:blip r:embed="rId2"/>
        <a:srcRect r="22876" b="2941"/>
        <a:stretch>
          <a:fillRect/>
        </a:stretch>
      </xdr:blipFill>
      <xdr:spPr>
        <a:xfrm>
          <a:off x="6790055" y="6471285"/>
          <a:ext cx="3924300" cy="5302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31</xdr:row>
      <xdr:rowOff>114300</xdr:rowOff>
    </xdr:from>
    <xdr:to>
      <xdr:col>6</xdr:col>
      <xdr:colOff>1120775</xdr:colOff>
      <xdr:row>58</xdr:row>
      <xdr:rowOff>152400</xdr:rowOff>
    </xdr:to>
    <xdr:pic>
      <xdr:nvPicPr>
        <xdr:cNvPr id="5" name="图片 4" descr="WO(BO~$SWSNIVOJ[QE1D7`O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0201910"/>
          <a:ext cx="7868920" cy="4667250"/>
        </a:xfrm>
        <a:prstGeom prst="rect">
          <a:avLst/>
        </a:prstGeom>
      </xdr:spPr>
    </xdr:pic>
    <xdr:clientData/>
  </xdr:twoCellAnchor>
  <xdr:twoCellAnchor editAs="oneCell">
    <xdr:from>
      <xdr:col>6</xdr:col>
      <xdr:colOff>755650</xdr:colOff>
      <xdr:row>26</xdr:row>
      <xdr:rowOff>19050</xdr:rowOff>
    </xdr:from>
    <xdr:to>
      <xdr:col>11</xdr:col>
      <xdr:colOff>717550</xdr:colOff>
      <xdr:row>26</xdr:row>
      <xdr:rowOff>495300</xdr:rowOff>
    </xdr:to>
    <xdr:pic>
      <xdr:nvPicPr>
        <xdr:cNvPr id="6" name="图片 5" descr="MA[[IK{DSC$`789~XAO](SI"/>
        <xdr:cNvPicPr>
          <a:picLocks noChangeAspect="1"/>
        </xdr:cNvPicPr>
      </xdr:nvPicPr>
      <xdr:blipFill>
        <a:blip r:embed="rId4"/>
        <a:srcRect r="22441" b="-671"/>
        <a:stretch>
          <a:fillRect/>
        </a:stretch>
      </xdr:blipFill>
      <xdr:spPr>
        <a:xfrm>
          <a:off x="7504430" y="7693660"/>
          <a:ext cx="3924300" cy="476250"/>
        </a:xfrm>
        <a:prstGeom prst="rect">
          <a:avLst/>
        </a:prstGeom>
      </xdr:spPr>
    </xdr:pic>
    <xdr:clientData/>
  </xdr:twoCellAnchor>
  <xdr:twoCellAnchor editAs="oneCell">
    <xdr:from>
      <xdr:col>9</xdr:col>
      <xdr:colOff>47625</xdr:colOff>
      <xdr:row>8</xdr:row>
      <xdr:rowOff>31750</xdr:rowOff>
    </xdr:from>
    <xdr:to>
      <xdr:col>11</xdr:col>
      <xdr:colOff>490855</xdr:colOff>
      <xdr:row>9</xdr:row>
      <xdr:rowOff>80010</xdr:rowOff>
    </xdr:to>
    <xdr:pic>
      <xdr:nvPicPr>
        <xdr:cNvPr id="3" name="图片 2" descr="048A2DA4027542668D96CD04D18DB2B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285605" y="3172460"/>
          <a:ext cx="1916430" cy="746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J41"/>
  <sheetViews>
    <sheetView workbookViewId="0">
      <selection activeCell="I8" sqref="I8"/>
    </sheetView>
  </sheetViews>
  <sheetFormatPr defaultColWidth="9" defaultRowHeight="11.25"/>
  <cols>
    <col min="1" max="1" width="4.25" style="136" customWidth="1"/>
    <col min="2" max="2" width="6.75" style="140" customWidth="1"/>
    <col min="3" max="3" width="2.88333333333333" style="136" customWidth="1"/>
    <col min="4" max="4" width="10.5" style="141" customWidth="1"/>
    <col min="5" max="5" width="6.88333333333333" style="140" customWidth="1"/>
    <col min="6" max="6" width="10.6333333333333" style="141" customWidth="1"/>
    <col min="7" max="7" width="4.25" style="136" customWidth="1"/>
    <col min="8" max="8" width="8.88333333333333" style="141" customWidth="1"/>
    <col min="9" max="9" width="9.38333333333333" style="136" customWidth="1"/>
    <col min="10" max="10" width="8.25" style="141" customWidth="1"/>
    <col min="11" max="11" width="7.38333333333333" style="136" customWidth="1"/>
    <col min="12" max="12" width="7.88333333333333" style="142" customWidth="1"/>
    <col min="13" max="13" width="6.55833333333333" style="142" customWidth="1"/>
    <col min="14" max="14" width="7.88333333333333" style="136" customWidth="1"/>
    <col min="15" max="15" width="10.1333333333333" style="141" customWidth="1"/>
    <col min="16" max="16" width="9.38333333333333" style="141" customWidth="1"/>
    <col min="17" max="18" width="4.38333333333333" style="139" customWidth="1"/>
    <col min="19" max="19" width="13.25" style="139" customWidth="1"/>
    <col min="20" max="20" width="5.88333333333333" style="139" customWidth="1"/>
    <col min="21" max="21" width="10.6333333333333" style="139" customWidth="1"/>
    <col min="22" max="22" width="5.75" style="139" customWidth="1"/>
    <col min="23" max="23" width="5.63333333333333" style="139" customWidth="1"/>
    <col min="24" max="24" width="5.13333333333333" style="139" customWidth="1"/>
    <col min="25" max="25" width="5.88333333333333" style="139" customWidth="1"/>
    <col min="26" max="27" width="10.6333333333333" style="139" customWidth="1"/>
    <col min="28" max="28" width="5.63333333333333" style="139" customWidth="1"/>
    <col min="29" max="29" width="5.38333333333333" style="139" customWidth="1"/>
    <col min="30" max="30" width="7.13333333333333" style="139" customWidth="1"/>
    <col min="31" max="16384" width="9" style="136"/>
  </cols>
  <sheetData>
    <row r="1" s="136" customFormat="1" ht="24.95" customHeight="1" spans="1:62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87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  <c r="BC1" s="224"/>
      <c r="BD1" s="224"/>
      <c r="BE1" s="224"/>
      <c r="BF1" s="224"/>
      <c r="BG1" s="224"/>
      <c r="BH1" s="224"/>
      <c r="BI1" s="224"/>
      <c r="BJ1" s="224"/>
    </row>
    <row r="2" s="136" customFormat="1" ht="33" customHeight="1" spans="1:62">
      <c r="A2" s="144" t="s">
        <v>1</v>
      </c>
      <c r="B2" s="144"/>
      <c r="C2" s="145" t="s">
        <v>2</v>
      </c>
      <c r="D2" s="145"/>
      <c r="E2" s="145"/>
      <c r="F2" s="145"/>
      <c r="G2" s="145"/>
      <c r="H2" s="145"/>
      <c r="I2" s="145"/>
      <c r="J2" s="145"/>
      <c r="K2" s="145"/>
      <c r="L2" s="188" t="s">
        <v>3</v>
      </c>
      <c r="M2" s="189">
        <v>10923</v>
      </c>
      <c r="N2" s="190" t="s">
        <v>4</v>
      </c>
      <c r="O2" s="190" t="s">
        <v>5</v>
      </c>
      <c r="P2" s="191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16"/>
      <c r="AC2" s="216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6"/>
      <c r="AP2" s="216"/>
      <c r="AQ2" s="216"/>
      <c r="AR2" s="216"/>
      <c r="AS2" s="216"/>
      <c r="AT2" s="216"/>
      <c r="AU2" s="216"/>
      <c r="AV2" s="216"/>
      <c r="AW2" s="216"/>
      <c r="AX2" s="216"/>
      <c r="AY2" s="216"/>
      <c r="AZ2" s="216"/>
      <c r="BA2" s="216"/>
      <c r="BB2" s="216"/>
      <c r="BC2" s="216"/>
      <c r="BD2" s="216"/>
      <c r="BE2" s="216"/>
      <c r="BF2" s="216"/>
      <c r="BG2" s="216"/>
      <c r="BH2" s="216"/>
      <c r="BI2" s="216"/>
      <c r="BJ2" s="216"/>
    </row>
    <row r="3" s="136" customFormat="1" ht="34" customHeight="1" spans="1:62">
      <c r="A3" s="144" t="s">
        <v>6</v>
      </c>
      <c r="B3" s="144"/>
      <c r="C3" s="146">
        <v>11978444.66</v>
      </c>
      <c r="D3" s="146"/>
      <c r="E3" s="147" t="s">
        <v>7</v>
      </c>
      <c r="F3" s="148" t="s">
        <v>8</v>
      </c>
      <c r="G3" s="148"/>
      <c r="H3" s="149" t="s">
        <v>9</v>
      </c>
      <c r="I3" s="192" t="s">
        <v>10</v>
      </c>
      <c r="J3" s="193"/>
      <c r="K3" s="193"/>
      <c r="L3" s="193"/>
      <c r="M3" s="194" t="s">
        <v>11</v>
      </c>
      <c r="N3" s="144" t="s">
        <v>12</v>
      </c>
      <c r="O3" s="195" t="s">
        <v>13</v>
      </c>
      <c r="P3" s="19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  <c r="BC3" s="216"/>
      <c r="BD3" s="216"/>
      <c r="BE3" s="216"/>
      <c r="BF3" s="216"/>
      <c r="BG3" s="216"/>
      <c r="BH3" s="216"/>
      <c r="BI3" s="216"/>
      <c r="BJ3" s="216"/>
    </row>
    <row r="4" s="136" customFormat="1" ht="30" customHeight="1" spans="1:30">
      <c r="A4" s="144" t="s">
        <v>14</v>
      </c>
      <c r="B4" s="144"/>
      <c r="C4" s="147"/>
      <c r="D4" s="147"/>
      <c r="E4" s="147" t="s">
        <v>15</v>
      </c>
      <c r="F4" s="148"/>
      <c r="G4" s="148"/>
      <c r="H4" s="150"/>
      <c r="I4" s="197"/>
      <c r="J4" s="198"/>
      <c r="K4" s="198"/>
      <c r="L4" s="198"/>
      <c r="M4" s="194" t="s">
        <v>16</v>
      </c>
      <c r="N4" s="147" t="s">
        <v>17</v>
      </c>
      <c r="O4" s="199" t="s">
        <v>18</v>
      </c>
      <c r="P4" s="200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</row>
    <row r="5" s="136" customFormat="1" ht="27.95" customHeight="1" spans="1:30">
      <c r="A5" s="144" t="s">
        <v>19</v>
      </c>
      <c r="B5" s="144" t="s">
        <v>20</v>
      </c>
      <c r="C5" s="144"/>
      <c r="D5" s="144"/>
      <c r="E5" s="144" t="s">
        <v>21</v>
      </c>
      <c r="F5" s="144"/>
      <c r="G5" s="144" t="s">
        <v>22</v>
      </c>
      <c r="H5" s="144"/>
      <c r="I5" s="144" t="s">
        <v>23</v>
      </c>
      <c r="J5" s="144" t="s">
        <v>24</v>
      </c>
      <c r="K5" s="144"/>
      <c r="L5" s="144" t="s">
        <v>25</v>
      </c>
      <c r="M5" s="144"/>
      <c r="N5" s="147" t="s">
        <v>26</v>
      </c>
      <c r="O5" s="147"/>
      <c r="P5" s="201"/>
      <c r="Q5" s="139"/>
      <c r="R5" s="139"/>
      <c r="S5" s="186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</row>
    <row r="6" s="136" customFormat="1" ht="27.95" customHeight="1" spans="1:30">
      <c r="A6" s="144"/>
      <c r="B6" s="151" t="s">
        <v>27</v>
      </c>
      <c r="C6" s="144" t="s">
        <v>28</v>
      </c>
      <c r="D6" s="147" t="s">
        <v>29</v>
      </c>
      <c r="E6" s="151" t="s">
        <v>27</v>
      </c>
      <c r="F6" s="147" t="s">
        <v>29</v>
      </c>
      <c r="G6" s="144" t="s">
        <v>30</v>
      </c>
      <c r="H6" s="147" t="s">
        <v>29</v>
      </c>
      <c r="I6" s="190" t="s">
        <v>29</v>
      </c>
      <c r="J6" s="147" t="s">
        <v>29</v>
      </c>
      <c r="K6" s="144" t="s">
        <v>31</v>
      </c>
      <c r="L6" s="144" t="s">
        <v>29</v>
      </c>
      <c r="M6" s="144" t="s">
        <v>31</v>
      </c>
      <c r="N6" s="147" t="s">
        <v>32</v>
      </c>
      <c r="O6" s="147" t="s">
        <v>29</v>
      </c>
      <c r="P6" s="201"/>
      <c r="Q6" s="139"/>
      <c r="R6" s="139"/>
      <c r="S6" s="186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</row>
    <row r="7" s="137" customFormat="1" ht="21" customHeight="1" spans="1:30">
      <c r="A7" s="152" t="s">
        <v>33</v>
      </c>
      <c r="B7" s="153"/>
      <c r="C7" s="154"/>
      <c r="D7" s="155"/>
      <c r="E7" s="156"/>
      <c r="F7" s="155"/>
      <c r="G7" s="157"/>
      <c r="H7" s="158"/>
      <c r="I7" s="158"/>
      <c r="J7" s="155"/>
      <c r="K7" s="202"/>
      <c r="L7" s="203"/>
      <c r="M7" s="204"/>
      <c r="N7" s="205"/>
      <c r="O7" s="155"/>
      <c r="P7" s="186"/>
      <c r="Q7" s="209"/>
      <c r="R7" s="209"/>
      <c r="S7" s="186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</row>
    <row r="8" s="137" customFormat="1" ht="21" customHeight="1" spans="1:29">
      <c r="A8" s="152">
        <v>1</v>
      </c>
      <c r="B8" s="159">
        <v>43579</v>
      </c>
      <c r="C8" s="160" t="s">
        <v>34</v>
      </c>
      <c r="D8" s="161">
        <v>2930532</v>
      </c>
      <c r="E8" s="153">
        <v>43566</v>
      </c>
      <c r="F8" s="161">
        <v>3741532</v>
      </c>
      <c r="G8" s="162">
        <v>0.02</v>
      </c>
      <c r="H8" s="163">
        <v>58611</v>
      </c>
      <c r="I8" s="163">
        <v>35449</v>
      </c>
      <c r="J8" s="166">
        <v>1063500</v>
      </c>
      <c r="K8" s="206"/>
      <c r="L8" s="207">
        <v>22161</v>
      </c>
      <c r="M8" s="208" t="s">
        <v>35</v>
      </c>
      <c r="N8" s="205" t="s">
        <v>36</v>
      </c>
      <c r="O8" s="163">
        <f>D8-H8-J8-I8-L8</f>
        <v>1750811</v>
      </c>
      <c r="P8" s="209"/>
      <c r="Q8" s="209"/>
      <c r="R8" s="186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209"/>
    </row>
    <row r="9" s="138" customFormat="1" ht="20.1" customHeight="1" spans="1:29">
      <c r="A9" s="164"/>
      <c r="B9" s="165"/>
      <c r="C9" s="154"/>
      <c r="D9" s="166"/>
      <c r="E9" s="153"/>
      <c r="F9" s="166"/>
      <c r="G9" s="162"/>
      <c r="H9" s="167"/>
      <c r="I9" s="210"/>
      <c r="J9" s="211" t="s">
        <v>37</v>
      </c>
      <c r="K9" s="212"/>
      <c r="L9" s="213"/>
      <c r="M9" s="214"/>
      <c r="N9" s="205"/>
      <c r="O9" s="215"/>
      <c r="P9" s="216"/>
      <c r="Q9" s="216"/>
      <c r="R9" s="225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</row>
    <row r="10" s="138" customFormat="1" ht="23" customHeight="1" spans="1:29">
      <c r="A10" s="164"/>
      <c r="B10" s="165"/>
      <c r="C10" s="154"/>
      <c r="D10" s="166"/>
      <c r="E10" s="153"/>
      <c r="F10" s="166"/>
      <c r="G10" s="162"/>
      <c r="H10" s="167"/>
      <c r="I10" s="210"/>
      <c r="J10" s="217"/>
      <c r="K10" s="218"/>
      <c r="L10" s="219"/>
      <c r="M10" s="208"/>
      <c r="N10" s="205"/>
      <c r="O10" s="163"/>
      <c r="P10" s="216"/>
      <c r="Q10" s="216"/>
      <c r="R10" s="225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  <c r="AC10" s="216"/>
    </row>
    <row r="11" s="138" customFormat="1" ht="20.1" customHeight="1" spans="1:29">
      <c r="A11" s="164"/>
      <c r="B11" s="165"/>
      <c r="C11" s="154"/>
      <c r="D11" s="166"/>
      <c r="E11" s="153"/>
      <c r="F11" s="166"/>
      <c r="G11" s="162"/>
      <c r="H11" s="167"/>
      <c r="I11" s="210"/>
      <c r="J11" s="166"/>
      <c r="K11" s="205"/>
      <c r="L11" s="207"/>
      <c r="M11" s="208"/>
      <c r="N11" s="205"/>
      <c r="O11" s="215"/>
      <c r="P11" s="216"/>
      <c r="Q11" s="216"/>
      <c r="R11" s="225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</row>
    <row r="12" s="138" customFormat="1" ht="20.1" customHeight="1" spans="1:29">
      <c r="A12" s="164"/>
      <c r="B12" s="165"/>
      <c r="C12" s="154"/>
      <c r="D12" s="166"/>
      <c r="E12" s="153"/>
      <c r="F12" s="166"/>
      <c r="G12" s="162"/>
      <c r="H12" s="167"/>
      <c r="I12" s="210"/>
      <c r="J12" s="166"/>
      <c r="K12" s="205"/>
      <c r="L12" s="207"/>
      <c r="M12" s="208"/>
      <c r="N12" s="205"/>
      <c r="O12" s="215"/>
      <c r="P12" s="216"/>
      <c r="Q12" s="216"/>
      <c r="R12" s="225"/>
      <c r="S12" s="22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</row>
    <row r="13" s="138" customFormat="1" ht="20.1" customHeight="1" spans="1:29">
      <c r="A13" s="164"/>
      <c r="B13" s="165"/>
      <c r="C13" s="154"/>
      <c r="D13" s="166"/>
      <c r="E13" s="153"/>
      <c r="F13" s="166"/>
      <c r="G13" s="162"/>
      <c r="H13" s="167"/>
      <c r="I13" s="210"/>
      <c r="J13" s="166"/>
      <c r="K13" s="205"/>
      <c r="L13" s="207"/>
      <c r="M13" s="208"/>
      <c r="N13" s="205"/>
      <c r="O13" s="215"/>
      <c r="P13" s="216"/>
      <c r="Q13" s="216"/>
      <c r="R13" s="225"/>
      <c r="S13" s="22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</row>
    <row r="14" s="138" customFormat="1" ht="20.1" customHeight="1" spans="1:29">
      <c r="A14" s="164"/>
      <c r="B14" s="165"/>
      <c r="C14" s="154"/>
      <c r="D14" s="166"/>
      <c r="E14" s="153"/>
      <c r="F14" s="166"/>
      <c r="G14" s="162"/>
      <c r="H14" s="167"/>
      <c r="I14" s="210"/>
      <c r="J14" s="166"/>
      <c r="K14" s="205"/>
      <c r="L14" s="207"/>
      <c r="M14" s="208"/>
      <c r="N14" s="205"/>
      <c r="O14" s="215"/>
      <c r="P14" s="216"/>
      <c r="Q14" s="216"/>
      <c r="R14" s="225"/>
      <c r="S14" s="22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</row>
    <row r="15" s="138" customFormat="1" ht="20.1" customHeight="1" spans="1:29">
      <c r="A15" s="164"/>
      <c r="B15" s="165"/>
      <c r="C15" s="154"/>
      <c r="D15" s="166"/>
      <c r="E15" s="153"/>
      <c r="F15" s="166"/>
      <c r="G15" s="162"/>
      <c r="H15" s="167"/>
      <c r="I15" s="210"/>
      <c r="J15" s="166"/>
      <c r="K15" s="205"/>
      <c r="L15" s="207"/>
      <c r="M15" s="208"/>
      <c r="N15" s="205"/>
      <c r="O15" s="215"/>
      <c r="P15" s="216"/>
      <c r="Q15" s="216"/>
      <c r="R15" s="225"/>
      <c r="S15" s="22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</row>
    <row r="16" s="138" customFormat="1" ht="20.1" customHeight="1" spans="1:29">
      <c r="A16" s="164"/>
      <c r="B16" s="165"/>
      <c r="C16" s="154"/>
      <c r="D16" s="166"/>
      <c r="E16" s="153"/>
      <c r="F16" s="166"/>
      <c r="G16" s="162"/>
      <c r="H16" s="167"/>
      <c r="I16" s="210"/>
      <c r="J16" s="166"/>
      <c r="K16" s="205"/>
      <c r="L16" s="207"/>
      <c r="M16" s="208"/>
      <c r="N16" s="205"/>
      <c r="O16" s="215"/>
      <c r="P16" s="216"/>
      <c r="Q16" s="216"/>
      <c r="R16" s="225"/>
      <c r="S16" s="22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</row>
    <row r="17" s="138" customFormat="1" ht="20.1" customHeight="1" spans="1:29">
      <c r="A17" s="164"/>
      <c r="B17" s="165"/>
      <c r="C17" s="154"/>
      <c r="D17" s="166"/>
      <c r="E17" s="153"/>
      <c r="F17" s="166"/>
      <c r="G17" s="162"/>
      <c r="H17" s="167"/>
      <c r="I17" s="210"/>
      <c r="J17" s="166"/>
      <c r="K17" s="205"/>
      <c r="L17" s="207"/>
      <c r="M17" s="208"/>
      <c r="N17" s="205"/>
      <c r="O17" s="215"/>
      <c r="P17" s="216"/>
      <c r="Q17" s="216"/>
      <c r="R17" s="225"/>
      <c r="S17" s="22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</row>
    <row r="18" s="138" customFormat="1" ht="20.1" customHeight="1" spans="1:29">
      <c r="A18" s="164"/>
      <c r="B18" s="165"/>
      <c r="C18" s="154"/>
      <c r="D18" s="166"/>
      <c r="E18" s="153"/>
      <c r="F18" s="166"/>
      <c r="G18" s="162"/>
      <c r="H18" s="167"/>
      <c r="I18" s="210"/>
      <c r="J18" s="166"/>
      <c r="K18" s="205"/>
      <c r="L18" s="207"/>
      <c r="M18" s="208"/>
      <c r="N18" s="205"/>
      <c r="O18" s="215"/>
      <c r="P18" s="216"/>
      <c r="Q18" s="216"/>
      <c r="R18" s="225"/>
      <c r="S18" s="22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</row>
    <row r="19" s="138" customFormat="1" ht="20.1" hidden="1" customHeight="1" spans="1:29">
      <c r="A19" s="164"/>
      <c r="B19" s="165"/>
      <c r="C19" s="154"/>
      <c r="D19" s="166"/>
      <c r="E19" s="153"/>
      <c r="F19" s="166"/>
      <c r="G19" s="162"/>
      <c r="H19" s="167"/>
      <c r="I19" s="210"/>
      <c r="J19" s="166"/>
      <c r="K19" s="205"/>
      <c r="L19" s="207"/>
      <c r="M19" s="208"/>
      <c r="N19" s="205"/>
      <c r="O19" s="215"/>
      <c r="P19" s="216"/>
      <c r="Q19" s="216"/>
      <c r="R19" s="225"/>
      <c r="S19" s="22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</row>
    <row r="20" s="138" customFormat="1" ht="20.1" hidden="1" customHeight="1" spans="1:29">
      <c r="A20" s="164"/>
      <c r="B20" s="165"/>
      <c r="C20" s="154"/>
      <c r="D20" s="166"/>
      <c r="E20" s="153"/>
      <c r="F20" s="166"/>
      <c r="G20" s="162"/>
      <c r="H20" s="167"/>
      <c r="I20" s="210"/>
      <c r="J20" s="166"/>
      <c r="K20" s="205"/>
      <c r="L20" s="207"/>
      <c r="M20" s="208"/>
      <c r="N20" s="205"/>
      <c r="O20" s="215"/>
      <c r="P20" s="216"/>
      <c r="Q20" s="216"/>
      <c r="R20" s="225"/>
      <c r="S20" s="22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</row>
    <row r="21" s="138" customFormat="1" ht="20.1" hidden="1" customHeight="1" spans="1:29">
      <c r="A21" s="164"/>
      <c r="B21" s="165"/>
      <c r="C21" s="154"/>
      <c r="D21" s="166"/>
      <c r="E21" s="153"/>
      <c r="F21" s="166"/>
      <c r="G21" s="162"/>
      <c r="H21" s="167"/>
      <c r="I21" s="210"/>
      <c r="J21" s="166"/>
      <c r="K21" s="166"/>
      <c r="L21" s="207"/>
      <c r="M21" s="208"/>
      <c r="N21" s="205"/>
      <c r="O21" s="215"/>
      <c r="P21" s="216"/>
      <c r="Q21" s="216"/>
      <c r="R21" s="225"/>
      <c r="S21" s="22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</row>
    <row r="22" s="138" customFormat="1" ht="20.1" hidden="1" customHeight="1" spans="1:29">
      <c r="A22" s="164"/>
      <c r="B22" s="165"/>
      <c r="C22" s="154"/>
      <c r="D22" s="166"/>
      <c r="E22" s="153"/>
      <c r="F22" s="166"/>
      <c r="G22" s="162"/>
      <c r="H22" s="167"/>
      <c r="I22" s="210"/>
      <c r="J22" s="166"/>
      <c r="K22" s="205"/>
      <c r="L22" s="207"/>
      <c r="M22" s="208"/>
      <c r="N22" s="205"/>
      <c r="O22" s="215"/>
      <c r="P22" s="216"/>
      <c r="Q22" s="216"/>
      <c r="R22" s="225"/>
      <c r="S22" s="226"/>
      <c r="T22" s="216"/>
      <c r="U22" s="216">
        <v>1063500</v>
      </c>
      <c r="V22" s="216"/>
      <c r="W22" s="216"/>
      <c r="X22" s="216"/>
      <c r="Y22" s="216"/>
      <c r="Z22" s="216"/>
      <c r="AA22" s="216"/>
      <c r="AB22" s="216"/>
      <c r="AC22" s="216"/>
    </row>
    <row r="23" s="139" customFormat="1" ht="20.25" hidden="1" customHeight="1" spans="1:21">
      <c r="A23" s="168"/>
      <c r="B23" s="169"/>
      <c r="C23" s="170"/>
      <c r="D23" s="171"/>
      <c r="E23" s="172"/>
      <c r="F23" s="173"/>
      <c r="G23" s="174"/>
      <c r="H23" s="175"/>
      <c r="I23" s="175"/>
      <c r="J23" s="220"/>
      <c r="K23" s="221"/>
      <c r="L23" s="190"/>
      <c r="M23" s="147"/>
      <c r="N23" s="221"/>
      <c r="O23" s="175"/>
      <c r="P23" s="201"/>
      <c r="S23" s="186"/>
      <c r="U23" s="139">
        <v>58611</v>
      </c>
    </row>
    <row r="24" s="139" customFormat="1" ht="20.25" hidden="1" customHeight="1" spans="1:19">
      <c r="A24" s="168"/>
      <c r="B24" s="169"/>
      <c r="C24" s="170"/>
      <c r="D24" s="171"/>
      <c r="E24" s="172"/>
      <c r="F24" s="173"/>
      <c r="G24" s="174"/>
      <c r="H24" s="175"/>
      <c r="I24" s="175"/>
      <c r="J24" s="220"/>
      <c r="K24" s="221"/>
      <c r="L24" s="190"/>
      <c r="M24" s="147"/>
      <c r="N24" s="205"/>
      <c r="O24" s="158"/>
      <c r="P24" s="201"/>
      <c r="S24" s="186"/>
    </row>
    <row r="25" s="139" customFormat="1" ht="30" customHeight="1" spans="1:21">
      <c r="A25" s="144" t="s">
        <v>38</v>
      </c>
      <c r="B25" s="144"/>
      <c r="C25" s="176" t="s">
        <v>39</v>
      </c>
      <c r="D25" s="177">
        <f t="shared" ref="D25:J25" si="0">SUM(D7:D24)</f>
        <v>2930532</v>
      </c>
      <c r="E25" s="176" t="s">
        <v>39</v>
      </c>
      <c r="F25" s="178">
        <f t="shared" si="0"/>
        <v>3741532</v>
      </c>
      <c r="G25" s="176" t="s">
        <v>39</v>
      </c>
      <c r="H25" s="178">
        <f t="shared" si="0"/>
        <v>58611</v>
      </c>
      <c r="I25" s="178">
        <f t="shared" si="0"/>
        <v>35449</v>
      </c>
      <c r="J25" s="178">
        <f t="shared" si="0"/>
        <v>1063500</v>
      </c>
      <c r="K25" s="176" t="s">
        <v>39</v>
      </c>
      <c r="L25" s="222">
        <f>SUM(L7:L24)</f>
        <v>22161</v>
      </c>
      <c r="M25" s="223" t="s">
        <v>39</v>
      </c>
      <c r="N25" s="176" t="s">
        <v>39</v>
      </c>
      <c r="O25" s="178">
        <f>SUM(O7:O24)</f>
        <v>1750811</v>
      </c>
      <c r="P25" s="201"/>
      <c r="S25" s="186"/>
      <c r="U25" s="139">
        <v>1063500</v>
      </c>
    </row>
    <row r="26" s="139" customFormat="1" ht="30" customHeight="1" spans="1:21">
      <c r="A26" s="144" t="s">
        <v>33</v>
      </c>
      <c r="B26" s="144"/>
      <c r="C26" s="144" t="s">
        <v>40</v>
      </c>
      <c r="D26" s="144"/>
      <c r="E26" s="179">
        <f>E27+L26</f>
        <v>1750811</v>
      </c>
      <c r="F26" s="179"/>
      <c r="G26" s="179"/>
      <c r="H26" s="179"/>
      <c r="I26" s="144" t="s">
        <v>41</v>
      </c>
      <c r="J26" s="144"/>
      <c r="K26" s="144" t="s">
        <v>42</v>
      </c>
      <c r="L26" s="179">
        <v>0</v>
      </c>
      <c r="M26" s="179"/>
      <c r="N26" s="179"/>
      <c r="O26" s="179"/>
      <c r="P26" s="201"/>
      <c r="U26" s="139">
        <v>58611</v>
      </c>
    </row>
    <row r="27" s="139" customFormat="1" ht="30" customHeight="1" spans="1:21">
      <c r="A27" s="144"/>
      <c r="B27" s="144"/>
      <c r="C27" s="144" t="s">
        <v>43</v>
      </c>
      <c r="D27" s="144"/>
      <c r="E27" s="180">
        <f>O8</f>
        <v>1750811</v>
      </c>
      <c r="F27" s="180"/>
      <c r="G27" s="180"/>
      <c r="H27" s="180"/>
      <c r="I27" s="144"/>
      <c r="J27" s="144"/>
      <c r="K27" s="144" t="s">
        <v>44</v>
      </c>
      <c r="L27" s="223" t="str">
        <f>SUBSTITUTE(SUBSTITUTE(TEXT(INT(L26),"[DBNum2][$-804]G/通用格式元"&amp;IF(INT(L26)=L26,"整",""))&amp;TEXT(MID(L26,FIND(".",L26&amp;".0")+1,1),"[DBNum2][$-804]G/通用格式角")&amp;TEXT(MID(L26,FIND(".",L26&amp;".0")+2,1),"[DBNum2][$-804]G/通用格式分"),"零角","零"),"零分","")</f>
        <v>零元整</v>
      </c>
      <c r="M27" s="223"/>
      <c r="N27" s="223"/>
      <c r="O27" s="223"/>
      <c r="P27" s="201"/>
      <c r="U27" s="139">
        <v>22161</v>
      </c>
    </row>
    <row r="28" s="139" customFormat="1" ht="50.1" customHeight="1" spans="1:16">
      <c r="A28" s="144" t="s">
        <v>45</v>
      </c>
      <c r="B28" s="144"/>
      <c r="C28" s="181" t="s">
        <v>46</v>
      </c>
      <c r="D28" s="182"/>
      <c r="E28" s="182"/>
      <c r="F28" s="182"/>
      <c r="G28" s="182"/>
      <c r="H28" s="183"/>
      <c r="I28" s="144" t="s">
        <v>47</v>
      </c>
      <c r="J28" s="144"/>
      <c r="K28" s="144" t="s">
        <v>48</v>
      </c>
      <c r="L28" s="144"/>
      <c r="M28" s="144"/>
      <c r="N28" s="144"/>
      <c r="O28" s="144"/>
      <c r="P28" s="201"/>
    </row>
    <row r="29" s="139" customFormat="1" ht="50.1" customHeight="1" spans="1:16">
      <c r="A29" s="144" t="s">
        <v>49</v>
      </c>
      <c r="B29" s="144"/>
      <c r="C29" s="184"/>
      <c r="D29" s="184"/>
      <c r="E29" s="184"/>
      <c r="F29" s="184"/>
      <c r="G29" s="184"/>
      <c r="H29" s="184"/>
      <c r="I29" s="144" t="s">
        <v>50</v>
      </c>
      <c r="J29" s="144"/>
      <c r="K29" s="184"/>
      <c r="L29" s="184"/>
      <c r="M29" s="184"/>
      <c r="N29" s="184"/>
      <c r="O29" s="184"/>
      <c r="P29" s="201"/>
    </row>
    <row r="30" s="139" customFormat="1" ht="50.1" customHeight="1" spans="1:16">
      <c r="A30" s="144" t="s">
        <v>51</v>
      </c>
      <c r="B30" s="144"/>
      <c r="C30" s="185"/>
      <c r="D30" s="185"/>
      <c r="E30" s="185"/>
      <c r="F30" s="185"/>
      <c r="G30" s="185"/>
      <c r="H30" s="185"/>
      <c r="I30" s="144" t="s">
        <v>52</v>
      </c>
      <c r="J30" s="144"/>
      <c r="K30" s="185"/>
      <c r="L30" s="185"/>
      <c r="M30" s="185"/>
      <c r="N30" s="185"/>
      <c r="O30" s="185"/>
      <c r="P30" s="201"/>
    </row>
    <row r="31" s="139" customFormat="1" ht="50.1" customHeight="1" spans="1:16">
      <c r="A31" s="144" t="s">
        <v>53</v>
      </c>
      <c r="B31" s="144"/>
      <c r="C31" s="185"/>
      <c r="D31" s="185"/>
      <c r="E31" s="185"/>
      <c r="F31" s="185"/>
      <c r="G31" s="185"/>
      <c r="H31" s="185"/>
      <c r="I31" s="144" t="s">
        <v>54</v>
      </c>
      <c r="J31" s="144"/>
      <c r="K31" s="185"/>
      <c r="L31" s="185"/>
      <c r="M31" s="185"/>
      <c r="N31" s="185"/>
      <c r="O31" s="185"/>
      <c r="P31" s="201"/>
    </row>
    <row r="32" s="139" customFormat="1" spans="1:16">
      <c r="A32" s="136"/>
      <c r="B32" s="140"/>
      <c r="C32" s="136"/>
      <c r="D32" s="141"/>
      <c r="E32" s="140"/>
      <c r="F32" s="141"/>
      <c r="G32" s="136"/>
      <c r="H32" s="141"/>
      <c r="I32" s="136"/>
      <c r="J32" s="141"/>
      <c r="K32" s="136"/>
      <c r="L32" s="142"/>
      <c r="M32" s="142"/>
      <c r="N32" s="136"/>
      <c r="O32" s="141"/>
      <c r="P32" s="201"/>
    </row>
    <row r="33" s="139" customFormat="1" spans="1:16">
      <c r="A33" s="136"/>
      <c r="B33" s="140"/>
      <c r="C33" s="136"/>
      <c r="D33" s="141"/>
      <c r="E33" s="140"/>
      <c r="F33" s="141"/>
      <c r="G33" s="136"/>
      <c r="H33" s="141"/>
      <c r="I33" s="136"/>
      <c r="J33" s="141"/>
      <c r="K33" s="136"/>
      <c r="L33" s="142"/>
      <c r="M33" s="142"/>
      <c r="N33" s="136"/>
      <c r="O33" s="141"/>
      <c r="P33" s="201"/>
    </row>
    <row r="34" s="139" customFormat="1" spans="1:16">
      <c r="A34" s="136"/>
      <c r="B34" s="140"/>
      <c r="C34" s="136"/>
      <c r="D34" s="141"/>
      <c r="E34" s="140"/>
      <c r="F34" s="141"/>
      <c r="G34" s="136"/>
      <c r="H34" s="141"/>
      <c r="I34" s="136"/>
      <c r="J34" s="141"/>
      <c r="K34" s="136"/>
      <c r="L34" s="142"/>
      <c r="M34" s="142"/>
      <c r="N34" s="136"/>
      <c r="O34" s="141"/>
      <c r="P34" s="201"/>
    </row>
    <row r="35" s="139" customFormat="1" spans="1:16">
      <c r="A35" s="136"/>
      <c r="B35" s="140"/>
      <c r="C35" s="136"/>
      <c r="D35" s="141"/>
      <c r="E35" s="140"/>
      <c r="F35" s="141"/>
      <c r="G35" s="136"/>
      <c r="H35" s="141"/>
      <c r="I35" s="136"/>
      <c r="J35" s="141"/>
      <c r="K35" s="136"/>
      <c r="L35" s="142"/>
      <c r="M35" s="142"/>
      <c r="N35" s="136"/>
      <c r="O35" s="141"/>
      <c r="P35" s="201"/>
    </row>
    <row r="36" s="139" customFormat="1" spans="1:16">
      <c r="A36" s="136"/>
      <c r="B36" s="140"/>
      <c r="C36" s="136"/>
      <c r="D36" s="141"/>
      <c r="E36" s="140"/>
      <c r="F36" s="141"/>
      <c r="G36" s="136"/>
      <c r="H36" s="141"/>
      <c r="I36" s="136"/>
      <c r="J36" s="141"/>
      <c r="K36" s="136"/>
      <c r="L36" s="142"/>
      <c r="M36" s="142"/>
      <c r="N36" s="136"/>
      <c r="O36" s="141"/>
      <c r="P36" s="201"/>
    </row>
    <row r="37" s="139" customFormat="1" ht="13.5" spans="1:16">
      <c r="A37" s="136"/>
      <c r="B37" s="186"/>
      <c r="C37" s="136"/>
      <c r="D37" s="141"/>
      <c r="E37" s="140"/>
      <c r="F37" s="141"/>
      <c r="G37" s="136"/>
      <c r="H37" s="141"/>
      <c r="I37" s="136"/>
      <c r="J37" s="141"/>
      <c r="K37" s="136"/>
      <c r="L37" s="142"/>
      <c r="M37" s="142"/>
      <c r="N37" s="136"/>
      <c r="O37" s="141"/>
      <c r="P37" s="201"/>
    </row>
    <row r="38" s="139" customFormat="1" spans="1:16">
      <c r="A38" s="136"/>
      <c r="B38" s="140"/>
      <c r="C38" s="136"/>
      <c r="D38" s="141"/>
      <c r="E38" s="140"/>
      <c r="F38" s="141"/>
      <c r="G38" s="136"/>
      <c r="H38" s="141"/>
      <c r="I38" s="136"/>
      <c r="J38" s="141"/>
      <c r="K38" s="136"/>
      <c r="L38" s="142"/>
      <c r="M38" s="142"/>
      <c r="N38" s="136"/>
      <c r="O38" s="141"/>
      <c r="P38" s="201"/>
    </row>
    <row r="39" s="139" customFormat="1" spans="1:16">
      <c r="A39" s="136"/>
      <c r="B39" s="140"/>
      <c r="C39" s="136"/>
      <c r="D39" s="141"/>
      <c r="E39" s="140"/>
      <c r="F39" s="141"/>
      <c r="G39" s="136"/>
      <c r="H39" s="141"/>
      <c r="I39" s="136"/>
      <c r="J39" s="141"/>
      <c r="K39" s="136"/>
      <c r="L39" s="142"/>
      <c r="M39" s="142"/>
      <c r="N39" s="136"/>
      <c r="O39" s="141"/>
      <c r="P39" s="201"/>
    </row>
    <row r="40" s="139" customFormat="1" spans="1:16">
      <c r="A40" s="136"/>
      <c r="B40" s="140"/>
      <c r="C40" s="136"/>
      <c r="D40" s="141"/>
      <c r="E40" s="140"/>
      <c r="F40" s="141"/>
      <c r="G40" s="136"/>
      <c r="H40" s="141"/>
      <c r="I40" s="136"/>
      <c r="J40" s="141"/>
      <c r="K40" s="136"/>
      <c r="L40" s="142"/>
      <c r="M40" s="142"/>
      <c r="N40" s="136"/>
      <c r="O40" s="141"/>
      <c r="P40" s="201"/>
    </row>
    <row r="41" s="139" customFormat="1" spans="1:16">
      <c r="A41" s="136"/>
      <c r="B41" s="140"/>
      <c r="C41" s="136"/>
      <c r="D41" s="141"/>
      <c r="E41" s="140"/>
      <c r="F41" s="141"/>
      <c r="G41" s="136"/>
      <c r="H41" s="141"/>
      <c r="I41" s="136"/>
      <c r="J41" s="141"/>
      <c r="K41" s="136"/>
      <c r="L41" s="142"/>
      <c r="M41" s="142"/>
      <c r="N41" s="136"/>
      <c r="O41" s="141"/>
      <c r="P41" s="201"/>
    </row>
  </sheetData>
  <mergeCells count="45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A25:B25"/>
    <mergeCell ref="C26:D26"/>
    <mergeCell ref="E26:H26"/>
    <mergeCell ref="L26:O26"/>
    <mergeCell ref="C27:D27"/>
    <mergeCell ref="E27:H27"/>
    <mergeCell ref="L27:O27"/>
    <mergeCell ref="A28:B28"/>
    <mergeCell ref="C28:H28"/>
    <mergeCell ref="I28:J28"/>
    <mergeCell ref="K28:O28"/>
    <mergeCell ref="A29:B29"/>
    <mergeCell ref="C29:H29"/>
    <mergeCell ref="I29:J29"/>
    <mergeCell ref="K29:O29"/>
    <mergeCell ref="A30:B30"/>
    <mergeCell ref="C30:H30"/>
    <mergeCell ref="I30:J30"/>
    <mergeCell ref="K30:O30"/>
    <mergeCell ref="A31:B31"/>
    <mergeCell ref="C31:H31"/>
    <mergeCell ref="I31:J31"/>
    <mergeCell ref="K31:O31"/>
    <mergeCell ref="A5:A6"/>
    <mergeCell ref="H3:H4"/>
    <mergeCell ref="J9:L10"/>
    <mergeCell ref="A26:B27"/>
    <mergeCell ref="I26:J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6"/>
  <sheetViews>
    <sheetView topLeftCell="B4" workbookViewId="0">
      <selection activeCell="G15" sqref="G1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7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9" customHeight="1" spans="1:20">
      <c r="A2" s="5" t="s">
        <v>1</v>
      </c>
      <c r="B2" s="5"/>
      <c r="C2" s="6" t="s">
        <v>2</v>
      </c>
      <c r="D2" s="6"/>
      <c r="E2" s="6"/>
      <c r="F2" s="6"/>
      <c r="G2" s="6"/>
      <c r="H2" s="7" t="s">
        <v>55</v>
      </c>
      <c r="I2" s="63"/>
      <c r="J2" s="64" t="s">
        <v>56</v>
      </c>
      <c r="K2" s="64"/>
      <c r="L2" s="64"/>
      <c r="M2" s="64"/>
      <c r="N2" s="65" t="s">
        <v>3</v>
      </c>
      <c r="O2" s="65"/>
      <c r="P2" s="66">
        <v>10923</v>
      </c>
      <c r="Q2" s="70" t="s">
        <v>4</v>
      </c>
      <c r="R2" s="70"/>
      <c r="S2" s="87" t="s">
        <v>5</v>
      </c>
      <c r="T2" s="87"/>
    </row>
    <row r="3" ht="27.9" customHeight="1" spans="1:20">
      <c r="A3" s="5" t="s">
        <v>6</v>
      </c>
      <c r="B3" s="5"/>
      <c r="C3" s="8">
        <v>11978444.66</v>
      </c>
      <c r="D3" s="8"/>
      <c r="E3" s="8"/>
      <c r="F3" s="8" t="s">
        <v>57</v>
      </c>
      <c r="G3" s="9">
        <v>43488</v>
      </c>
      <c r="H3" s="5" t="s">
        <v>58</v>
      </c>
      <c r="I3" s="5"/>
      <c r="J3" s="19" t="s">
        <v>10</v>
      </c>
      <c r="K3" s="19"/>
      <c r="L3" s="19"/>
      <c r="M3" s="19"/>
      <c r="N3" s="5" t="s">
        <v>59</v>
      </c>
      <c r="O3" s="5"/>
      <c r="P3" s="19" t="s">
        <v>11</v>
      </c>
      <c r="Q3" s="88" t="s">
        <v>60</v>
      </c>
      <c r="R3" s="89"/>
      <c r="S3" s="90" t="s">
        <v>61</v>
      </c>
      <c r="T3" s="90"/>
    </row>
    <row r="4" ht="27.9" customHeight="1" spans="1:20">
      <c r="A4" s="5" t="s">
        <v>14</v>
      </c>
      <c r="B4" s="5"/>
      <c r="C4" s="113"/>
      <c r="D4" s="113"/>
      <c r="E4" s="113"/>
      <c r="F4" s="8" t="s">
        <v>62</v>
      </c>
      <c r="G4" s="10"/>
      <c r="H4" s="5" t="s">
        <v>63</v>
      </c>
      <c r="I4" s="5"/>
      <c r="J4" s="19" t="s">
        <v>64</v>
      </c>
      <c r="K4" s="19"/>
      <c r="L4" s="19"/>
      <c r="M4" s="19"/>
      <c r="N4" s="5" t="s">
        <v>65</v>
      </c>
      <c r="O4" s="5"/>
      <c r="P4" s="67" t="s">
        <v>18</v>
      </c>
      <c r="Q4" s="8" t="s">
        <v>66</v>
      </c>
      <c r="R4" s="67" t="s">
        <v>67</v>
      </c>
      <c r="S4" s="91" t="s">
        <v>68</v>
      </c>
      <c r="T4" s="92" t="s">
        <v>67</v>
      </c>
    </row>
    <row r="5" ht="27.9" customHeight="1" spans="1:20">
      <c r="A5" s="5" t="s">
        <v>19</v>
      </c>
      <c r="B5" s="11" t="s">
        <v>69</v>
      </c>
      <c r="C5" s="12"/>
      <c r="D5" s="12"/>
      <c r="E5" s="12"/>
      <c r="F5" s="13"/>
      <c r="G5" s="14" t="s">
        <v>70</v>
      </c>
      <c r="H5" s="11" t="s">
        <v>69</v>
      </c>
      <c r="I5" s="12"/>
      <c r="J5" s="13"/>
      <c r="K5" s="14" t="s">
        <v>71</v>
      </c>
      <c r="L5" s="11" t="s">
        <v>72</v>
      </c>
      <c r="M5" s="13"/>
      <c r="N5" s="11" t="s">
        <v>73</v>
      </c>
      <c r="O5" s="13"/>
      <c r="P5" s="68" t="s">
        <v>74</v>
      </c>
      <c r="Q5" s="93"/>
      <c r="R5" s="93"/>
      <c r="S5" s="91" t="s">
        <v>75</v>
      </c>
      <c r="T5" s="94" t="s">
        <v>76</v>
      </c>
    </row>
    <row r="6" ht="27.9" customHeight="1" spans="1:20">
      <c r="A6" s="5"/>
      <c r="B6" s="15" t="s">
        <v>77</v>
      </c>
      <c r="C6" s="16"/>
      <c r="D6" s="16"/>
      <c r="E6" s="16"/>
      <c r="F6" s="17"/>
      <c r="G6" s="5"/>
      <c r="H6" s="15" t="s">
        <v>78</v>
      </c>
      <c r="I6" s="16"/>
      <c r="J6" s="17"/>
      <c r="K6" s="5" t="s">
        <v>23</v>
      </c>
      <c r="L6" s="15" t="s">
        <v>24</v>
      </c>
      <c r="M6" s="17"/>
      <c r="N6" s="15" t="s">
        <v>25</v>
      </c>
      <c r="O6" s="17"/>
      <c r="P6" s="69" t="s">
        <v>79</v>
      </c>
      <c r="Q6" s="95"/>
      <c r="R6" s="95"/>
      <c r="S6" s="91"/>
      <c r="T6" s="94"/>
    </row>
    <row r="7" ht="27.9" customHeight="1" spans="1:20">
      <c r="A7" s="5"/>
      <c r="B7" s="18" t="s">
        <v>27</v>
      </c>
      <c r="C7" s="5" t="s">
        <v>80</v>
      </c>
      <c r="D7" s="5" t="s">
        <v>81</v>
      </c>
      <c r="E7" s="8" t="s">
        <v>82</v>
      </c>
      <c r="F7" s="8" t="s">
        <v>83</v>
      </c>
      <c r="G7" s="18" t="s">
        <v>84</v>
      </c>
      <c r="H7" s="5" t="s">
        <v>30</v>
      </c>
      <c r="I7" s="8" t="s">
        <v>29</v>
      </c>
      <c r="J7" s="8" t="s">
        <v>31</v>
      </c>
      <c r="K7" s="70" t="s">
        <v>29</v>
      </c>
      <c r="L7" s="8" t="s">
        <v>29</v>
      </c>
      <c r="M7" s="5" t="s">
        <v>31</v>
      </c>
      <c r="N7" s="5" t="s">
        <v>29</v>
      </c>
      <c r="O7" s="5" t="s">
        <v>31</v>
      </c>
      <c r="P7" s="8" t="s">
        <v>85</v>
      </c>
      <c r="Q7" s="8" t="s">
        <v>86</v>
      </c>
      <c r="R7" s="8" t="s">
        <v>87</v>
      </c>
      <c r="S7" s="91"/>
      <c r="T7" s="94"/>
    </row>
    <row r="8" ht="55" customHeight="1" spans="1:20">
      <c r="A8" s="19">
        <v>1</v>
      </c>
      <c r="B8" s="20">
        <v>43579</v>
      </c>
      <c r="C8" s="21">
        <v>2930532</v>
      </c>
      <c r="D8" s="22"/>
      <c r="E8" s="23" t="s">
        <v>88</v>
      </c>
      <c r="F8" s="24">
        <v>175202745165</v>
      </c>
      <c r="G8" s="25"/>
      <c r="H8" s="26">
        <v>0.02</v>
      </c>
      <c r="I8" s="25">
        <v>58611</v>
      </c>
      <c r="J8" s="35"/>
      <c r="K8" s="47">
        <v>35449</v>
      </c>
      <c r="L8" s="25">
        <v>1063500</v>
      </c>
      <c r="M8" s="71" t="s">
        <v>37</v>
      </c>
      <c r="N8" s="72">
        <v>22161</v>
      </c>
      <c r="O8" s="8" t="s">
        <v>35</v>
      </c>
      <c r="P8" s="73" t="s">
        <v>36</v>
      </c>
      <c r="Q8" s="8"/>
      <c r="R8" s="8"/>
      <c r="S8" s="96">
        <v>1750811</v>
      </c>
      <c r="T8" s="47"/>
    </row>
    <row r="9" ht="48" customHeight="1" spans="1:20">
      <c r="A9" s="48">
        <v>2</v>
      </c>
      <c r="B9" s="124">
        <v>43737</v>
      </c>
      <c r="C9" s="105">
        <v>4628564</v>
      </c>
      <c r="D9" s="126"/>
      <c r="E9" s="118" t="s">
        <v>88</v>
      </c>
      <c r="F9" s="127">
        <v>175202745165</v>
      </c>
      <c r="G9" s="129"/>
      <c r="H9" s="120">
        <v>0.02</v>
      </c>
      <c r="I9" s="76">
        <v>180959</v>
      </c>
      <c r="J9" s="119"/>
      <c r="K9" s="50">
        <v>54844</v>
      </c>
      <c r="L9" s="76">
        <v>500</v>
      </c>
      <c r="M9" s="132" t="s">
        <v>89</v>
      </c>
      <c r="N9" s="121">
        <v>620756</v>
      </c>
      <c r="O9" s="100" t="s">
        <v>35</v>
      </c>
      <c r="P9" s="122" t="s">
        <v>90</v>
      </c>
      <c r="Q9" s="100">
        <v>4351040</v>
      </c>
      <c r="R9" s="100">
        <v>4351040</v>
      </c>
      <c r="S9" s="123">
        <v>3300229</v>
      </c>
      <c r="T9" s="50"/>
    </row>
    <row r="10" ht="29" customHeight="1" spans="1:20">
      <c r="A10" s="48"/>
      <c r="B10" s="124"/>
      <c r="C10" s="125"/>
      <c r="D10" s="126"/>
      <c r="E10" s="118"/>
      <c r="F10" s="118"/>
      <c r="G10" s="129"/>
      <c r="H10" s="130" t="s">
        <v>91</v>
      </c>
      <c r="I10" s="133"/>
      <c r="J10" s="119"/>
      <c r="K10" s="50"/>
      <c r="L10" s="76"/>
      <c r="M10" s="77"/>
      <c r="N10" s="121">
        <v>-22161</v>
      </c>
      <c r="O10" s="100" t="s">
        <v>92</v>
      </c>
      <c r="P10" s="122"/>
      <c r="Q10" s="100"/>
      <c r="R10" s="100"/>
      <c r="S10" s="123"/>
      <c r="T10" s="50"/>
    </row>
    <row r="11" ht="29" customHeight="1" spans="1:20">
      <c r="A11" s="19"/>
      <c r="B11" s="131"/>
      <c r="C11" s="33"/>
      <c r="D11" s="22"/>
      <c r="E11" s="23"/>
      <c r="F11" s="23"/>
      <c r="G11" s="35"/>
      <c r="H11" s="26"/>
      <c r="I11" s="25"/>
      <c r="J11" s="35"/>
      <c r="K11" s="47"/>
      <c r="L11" s="25"/>
      <c r="M11" s="67"/>
      <c r="N11" s="121">
        <v>493437</v>
      </c>
      <c r="O11" s="100" t="s">
        <v>93</v>
      </c>
      <c r="P11" s="73"/>
      <c r="Q11" s="8"/>
      <c r="R11" s="8"/>
      <c r="S11" s="96"/>
      <c r="T11" s="47"/>
    </row>
    <row r="12" ht="29" customHeight="1" spans="1:20">
      <c r="A12" s="19"/>
      <c r="B12" s="131"/>
      <c r="C12" s="33"/>
      <c r="D12" s="22"/>
      <c r="E12" s="23"/>
      <c r="F12" s="23"/>
      <c r="G12" s="35"/>
      <c r="H12" s="26"/>
      <c r="I12" s="25"/>
      <c r="J12" s="35"/>
      <c r="K12" s="47"/>
      <c r="L12" s="25"/>
      <c r="M12" s="67"/>
      <c r="N12" s="134"/>
      <c r="O12" s="71"/>
      <c r="P12" s="73"/>
      <c r="Q12" s="8"/>
      <c r="R12" s="8"/>
      <c r="S12" s="96"/>
      <c r="T12" s="47"/>
    </row>
    <row r="13" ht="29" customHeight="1" spans="1:20">
      <c r="A13" s="19"/>
      <c r="B13" s="124"/>
      <c r="C13" s="118"/>
      <c r="D13" s="126"/>
      <c r="E13" s="118"/>
      <c r="F13" s="127"/>
      <c r="G13" s="119"/>
      <c r="H13" s="120"/>
      <c r="I13" s="76"/>
      <c r="J13" s="119"/>
      <c r="K13" s="50"/>
      <c r="L13" s="76"/>
      <c r="M13" s="77"/>
      <c r="N13" s="135"/>
      <c r="O13" s="132"/>
      <c r="P13" s="122"/>
      <c r="Q13" s="100"/>
      <c r="R13" s="100"/>
      <c r="S13" s="123"/>
      <c r="T13" s="47"/>
    </row>
    <row r="14" ht="29" customHeight="1" spans="1:20">
      <c r="A14" s="19"/>
      <c r="B14" s="128"/>
      <c r="C14" s="118"/>
      <c r="D14" s="126"/>
      <c r="E14" s="118"/>
      <c r="F14" s="127"/>
      <c r="G14" s="119"/>
      <c r="H14" s="120"/>
      <c r="I14" s="76"/>
      <c r="J14" s="119"/>
      <c r="K14" s="50"/>
      <c r="L14" s="76"/>
      <c r="M14" s="77"/>
      <c r="N14" s="121"/>
      <c r="O14" s="100"/>
      <c r="P14" s="109"/>
      <c r="Q14" s="100"/>
      <c r="R14" s="100"/>
      <c r="S14" s="123"/>
      <c r="T14" s="97"/>
    </row>
    <row r="15" ht="29" customHeight="1" spans="1:20">
      <c r="A15" s="19"/>
      <c r="B15" s="37"/>
      <c r="C15" s="25"/>
      <c r="D15" s="38"/>
      <c r="E15" s="23"/>
      <c r="F15" s="23"/>
      <c r="G15" s="35"/>
      <c r="H15" s="26"/>
      <c r="I15" s="25"/>
      <c r="J15" s="35"/>
      <c r="K15" s="47"/>
      <c r="L15" s="25"/>
      <c r="M15" s="67"/>
      <c r="N15" s="72"/>
      <c r="O15" s="8"/>
      <c r="P15" s="122"/>
      <c r="Q15" s="100"/>
      <c r="R15" s="100"/>
      <c r="S15" s="123"/>
      <c r="T15" s="97"/>
    </row>
    <row r="16" ht="29" customHeight="1" spans="1:20">
      <c r="A16" s="19"/>
      <c r="B16" s="44"/>
      <c r="C16" s="39"/>
      <c r="D16" s="40"/>
      <c r="E16" s="41"/>
      <c r="F16" s="42"/>
      <c r="G16" s="32"/>
      <c r="H16" s="43"/>
      <c r="I16" s="25"/>
      <c r="J16" s="25"/>
      <c r="K16" s="25"/>
      <c r="L16" s="25"/>
      <c r="M16" s="67"/>
      <c r="N16" s="25"/>
      <c r="O16" s="67"/>
      <c r="P16" s="109"/>
      <c r="Q16" s="100"/>
      <c r="R16" s="100"/>
      <c r="S16" s="101"/>
      <c r="T16" s="97"/>
    </row>
    <row r="17" ht="29" customHeight="1" spans="1:20">
      <c r="A17" s="19"/>
      <c r="B17" s="44"/>
      <c r="C17" s="39"/>
      <c r="D17" s="40"/>
      <c r="E17" s="41"/>
      <c r="F17" s="42"/>
      <c r="G17" s="45"/>
      <c r="H17" s="43"/>
      <c r="I17" s="25"/>
      <c r="J17" s="25"/>
      <c r="K17" s="25"/>
      <c r="L17" s="25"/>
      <c r="M17" s="67"/>
      <c r="N17" s="25"/>
      <c r="O17" s="67"/>
      <c r="P17" s="109"/>
      <c r="Q17" s="100"/>
      <c r="R17" s="100"/>
      <c r="S17" s="101"/>
      <c r="T17" s="97"/>
    </row>
    <row r="18" ht="30" customHeight="1" spans="1:20">
      <c r="A18" s="5" t="s">
        <v>38</v>
      </c>
      <c r="B18" s="5"/>
      <c r="C18" s="54">
        <f>SUM(C8:C17)</f>
        <v>7559096</v>
      </c>
      <c r="D18" s="55">
        <f>SUM(D8:D17)</f>
        <v>0</v>
      </c>
      <c r="E18" s="56"/>
      <c r="F18" s="56"/>
      <c r="G18" s="56"/>
      <c r="H18" s="54" t="s">
        <v>39</v>
      </c>
      <c r="I18" s="72">
        <f>SUM(I8:I17)</f>
        <v>239570</v>
      </c>
      <c r="J18" s="56"/>
      <c r="K18" s="72">
        <f>SUM(K8:K17)</f>
        <v>90293</v>
      </c>
      <c r="L18" s="72">
        <f>SUM(L8:L17)</f>
        <v>1064000</v>
      </c>
      <c r="M18" s="54" t="s">
        <v>39</v>
      </c>
      <c r="N18" s="72">
        <f>SUM(N8:N17)</f>
        <v>1114193</v>
      </c>
      <c r="O18" s="54" t="s">
        <v>39</v>
      </c>
      <c r="P18" s="54" t="s">
        <v>39</v>
      </c>
      <c r="Q18" s="54"/>
      <c r="R18" s="54"/>
      <c r="S18" s="72">
        <f>SUM(S8:S17)</f>
        <v>5051040</v>
      </c>
      <c r="T18" s="102">
        <f>D18+C18-S18-I18-K18-L18-N18</f>
        <v>0</v>
      </c>
    </row>
    <row r="19" ht="30" customHeight="1" spans="1:20">
      <c r="A19" s="57" t="s">
        <v>94</v>
      </c>
      <c r="B19" s="57"/>
      <c r="C19" s="57" t="s">
        <v>40</v>
      </c>
      <c r="D19" s="57"/>
      <c r="E19" s="57"/>
      <c r="F19" s="58">
        <f>N19-F20</f>
        <v>3300229</v>
      </c>
      <c r="G19" s="59"/>
      <c r="H19" s="60" t="s">
        <v>95</v>
      </c>
      <c r="I19" s="79"/>
      <c r="J19" s="79"/>
      <c r="K19" s="79"/>
      <c r="L19" s="80"/>
      <c r="M19" s="57" t="s">
        <v>42</v>
      </c>
      <c r="N19" s="81">
        <v>3300229</v>
      </c>
      <c r="O19" s="82"/>
      <c r="P19" s="82"/>
      <c r="Q19" s="82"/>
      <c r="R19" s="82"/>
      <c r="S19" s="82"/>
      <c r="T19" s="103"/>
    </row>
    <row r="20" ht="30" customHeight="1" spans="1:20">
      <c r="A20" s="57"/>
      <c r="B20" s="57"/>
      <c r="C20" s="57" t="s">
        <v>43</v>
      </c>
      <c r="D20" s="57"/>
      <c r="E20" s="57"/>
      <c r="F20" s="58">
        <v>0</v>
      </c>
      <c r="G20" s="59"/>
      <c r="H20" s="61"/>
      <c r="I20" s="83"/>
      <c r="J20" s="83"/>
      <c r="K20" s="83"/>
      <c r="L20" s="84"/>
      <c r="M20" s="57" t="s">
        <v>44</v>
      </c>
      <c r="N20" s="110" t="s">
        <v>96</v>
      </c>
      <c r="O20" s="111"/>
      <c r="P20" s="111"/>
      <c r="Q20" s="111"/>
      <c r="R20" s="111"/>
      <c r="S20" s="111"/>
      <c r="T20" s="112"/>
    </row>
    <row r="26" spans="2:2">
      <c r="B26" s="62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H10:I10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4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7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55</v>
      </c>
      <c r="I2" s="63"/>
      <c r="J2" s="64" t="s">
        <v>56</v>
      </c>
      <c r="K2" s="64"/>
      <c r="L2" s="64"/>
      <c r="M2" s="64"/>
      <c r="N2" s="65" t="s">
        <v>3</v>
      </c>
      <c r="O2" s="65"/>
      <c r="P2" s="66">
        <v>10923</v>
      </c>
      <c r="Q2" s="70" t="s">
        <v>4</v>
      </c>
      <c r="R2" s="70"/>
      <c r="S2" s="87" t="s">
        <v>5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11978444.66</v>
      </c>
      <c r="D3" s="8"/>
      <c r="E3" s="8"/>
      <c r="F3" s="8" t="s">
        <v>57</v>
      </c>
      <c r="G3" s="9">
        <v>43488</v>
      </c>
      <c r="H3" s="5" t="s">
        <v>58</v>
      </c>
      <c r="I3" s="5"/>
      <c r="J3" s="19" t="s">
        <v>10</v>
      </c>
      <c r="K3" s="19"/>
      <c r="L3" s="19"/>
      <c r="M3" s="19"/>
      <c r="N3" s="5" t="s">
        <v>59</v>
      </c>
      <c r="O3" s="5"/>
      <c r="P3" s="19" t="s">
        <v>11</v>
      </c>
      <c r="Q3" s="88" t="s">
        <v>60</v>
      </c>
      <c r="R3" s="89"/>
      <c r="S3" s="90" t="s">
        <v>61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113"/>
      <c r="D4" s="113"/>
      <c r="E4" s="113"/>
      <c r="F4" s="8" t="s">
        <v>62</v>
      </c>
      <c r="G4" s="10"/>
      <c r="H4" s="5" t="s">
        <v>63</v>
      </c>
      <c r="I4" s="5"/>
      <c r="J4" s="19" t="s">
        <v>64</v>
      </c>
      <c r="K4" s="19"/>
      <c r="L4" s="19"/>
      <c r="M4" s="19"/>
      <c r="N4" s="5" t="s">
        <v>65</v>
      </c>
      <c r="O4" s="5"/>
      <c r="P4" s="67" t="s">
        <v>18</v>
      </c>
      <c r="Q4" s="8" t="s">
        <v>66</v>
      </c>
      <c r="R4" s="67" t="s">
        <v>67</v>
      </c>
      <c r="S4" s="91" t="s">
        <v>68</v>
      </c>
      <c r="T4" s="92" t="s">
        <v>67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19</v>
      </c>
      <c r="B5" s="11" t="s">
        <v>69</v>
      </c>
      <c r="C5" s="12"/>
      <c r="D5" s="12"/>
      <c r="E5" s="12"/>
      <c r="F5" s="13"/>
      <c r="G5" s="14" t="s">
        <v>70</v>
      </c>
      <c r="H5" s="11" t="s">
        <v>69</v>
      </c>
      <c r="I5" s="12"/>
      <c r="J5" s="13"/>
      <c r="K5" s="14" t="s">
        <v>71</v>
      </c>
      <c r="L5" s="11" t="s">
        <v>72</v>
      </c>
      <c r="M5" s="13"/>
      <c r="N5" s="11" t="s">
        <v>73</v>
      </c>
      <c r="O5" s="13"/>
      <c r="P5" s="68" t="s">
        <v>74</v>
      </c>
      <c r="Q5" s="93"/>
      <c r="R5" s="93"/>
      <c r="S5" s="91" t="s">
        <v>75</v>
      </c>
      <c r="T5" s="94" t="s">
        <v>76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77</v>
      </c>
      <c r="C6" s="16"/>
      <c r="D6" s="16"/>
      <c r="E6" s="16"/>
      <c r="F6" s="17"/>
      <c r="G6" s="5"/>
      <c r="H6" s="15" t="s">
        <v>78</v>
      </c>
      <c r="I6" s="16"/>
      <c r="J6" s="17"/>
      <c r="K6" s="5" t="s">
        <v>23</v>
      </c>
      <c r="L6" s="15" t="s">
        <v>24</v>
      </c>
      <c r="M6" s="17"/>
      <c r="N6" s="15" t="s">
        <v>25</v>
      </c>
      <c r="O6" s="17"/>
      <c r="P6" s="69" t="s">
        <v>79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27</v>
      </c>
      <c r="C7" s="5" t="s">
        <v>80</v>
      </c>
      <c r="D7" s="5" t="s">
        <v>81</v>
      </c>
      <c r="E7" s="8" t="s">
        <v>82</v>
      </c>
      <c r="F7" s="8" t="s">
        <v>83</v>
      </c>
      <c r="G7" s="18" t="s">
        <v>84</v>
      </c>
      <c r="H7" s="5" t="s">
        <v>30</v>
      </c>
      <c r="I7" s="8" t="s">
        <v>29</v>
      </c>
      <c r="J7" s="8" t="s">
        <v>31</v>
      </c>
      <c r="K7" s="70" t="s">
        <v>29</v>
      </c>
      <c r="L7" s="8" t="s">
        <v>29</v>
      </c>
      <c r="M7" s="5" t="s">
        <v>31</v>
      </c>
      <c r="N7" s="5" t="s">
        <v>29</v>
      </c>
      <c r="O7" s="5" t="s">
        <v>31</v>
      </c>
      <c r="P7" s="8" t="s">
        <v>85</v>
      </c>
      <c r="Q7" s="8" t="s">
        <v>86</v>
      </c>
      <c r="R7" s="8" t="s">
        <v>87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5" customHeight="1" spans="1:16384">
      <c r="A8" s="19">
        <v>1</v>
      </c>
      <c r="B8" s="20">
        <v>43579</v>
      </c>
      <c r="C8" s="21">
        <v>2930532</v>
      </c>
      <c r="D8" s="22"/>
      <c r="E8" s="23" t="s">
        <v>88</v>
      </c>
      <c r="F8" s="24">
        <v>175202745165</v>
      </c>
      <c r="G8" s="25"/>
      <c r="H8" s="26">
        <v>0.02</v>
      </c>
      <c r="I8" s="25">
        <v>58611</v>
      </c>
      <c r="J8" s="35"/>
      <c r="K8" s="47">
        <v>35449</v>
      </c>
      <c r="L8" s="25">
        <v>1063500</v>
      </c>
      <c r="M8" s="71" t="s">
        <v>37</v>
      </c>
      <c r="N8" s="72">
        <v>22161</v>
      </c>
      <c r="O8" s="8" t="s">
        <v>35</v>
      </c>
      <c r="P8" s="73" t="s">
        <v>36</v>
      </c>
      <c r="Q8" s="8"/>
      <c r="R8" s="8"/>
      <c r="S8" s="96">
        <v>1750811</v>
      </c>
      <c r="T8" s="4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8" customHeight="1" spans="1:16384">
      <c r="A9" s="19">
        <v>2</v>
      </c>
      <c r="B9" s="27">
        <v>43737</v>
      </c>
      <c r="C9" s="28">
        <v>4628564</v>
      </c>
      <c r="D9" s="29"/>
      <c r="E9" s="30" t="s">
        <v>88</v>
      </c>
      <c r="F9" s="31">
        <v>175202745165</v>
      </c>
      <c r="G9" s="32"/>
      <c r="H9" s="26">
        <v>0.02</v>
      </c>
      <c r="I9" s="25">
        <v>180959</v>
      </c>
      <c r="J9" s="35"/>
      <c r="K9" s="47">
        <v>54844</v>
      </c>
      <c r="L9" s="25">
        <v>500</v>
      </c>
      <c r="M9" s="71" t="s">
        <v>89</v>
      </c>
      <c r="N9" s="72">
        <v>620756</v>
      </c>
      <c r="O9" s="8" t="s">
        <v>35</v>
      </c>
      <c r="P9" s="73" t="s">
        <v>90</v>
      </c>
      <c r="Q9" s="8">
        <v>4351040</v>
      </c>
      <c r="R9" s="8">
        <v>4351040</v>
      </c>
      <c r="S9" s="96">
        <v>3300229</v>
      </c>
      <c r="T9" s="5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/>
      <c r="B10" s="27"/>
      <c r="C10" s="33"/>
      <c r="D10" s="29"/>
      <c r="E10" s="30"/>
      <c r="F10" s="30"/>
      <c r="G10" s="32"/>
      <c r="H10" s="114" t="s">
        <v>91</v>
      </c>
      <c r="I10" s="115"/>
      <c r="J10" s="35"/>
      <c r="K10" s="47"/>
      <c r="L10" s="25"/>
      <c r="M10" s="67"/>
      <c r="N10" s="72">
        <v>-22161</v>
      </c>
      <c r="O10" s="8" t="s">
        <v>92</v>
      </c>
      <c r="P10" s="73"/>
      <c r="Q10" s="8"/>
      <c r="R10" s="8"/>
      <c r="S10" s="96"/>
      <c r="T10" s="5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7"/>
      <c r="C11" s="33"/>
      <c r="D11" s="29"/>
      <c r="E11" s="30"/>
      <c r="F11" s="30"/>
      <c r="G11" s="35"/>
      <c r="H11" s="26"/>
      <c r="I11" s="25"/>
      <c r="J11" s="35"/>
      <c r="K11" s="47"/>
      <c r="L11" s="25"/>
      <c r="M11" s="67"/>
      <c r="N11" s="72">
        <v>493437</v>
      </c>
      <c r="O11" s="8" t="s">
        <v>93</v>
      </c>
      <c r="P11" s="73"/>
      <c r="Q11" s="8"/>
      <c r="R11" s="8"/>
      <c r="S11" s="96"/>
      <c r="T11" s="4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48">
        <v>3</v>
      </c>
      <c r="B12" s="124">
        <v>43788</v>
      </c>
      <c r="C12" s="125"/>
      <c r="D12" s="126"/>
      <c r="E12" s="118"/>
      <c r="F12" s="118"/>
      <c r="G12" s="119"/>
      <c r="H12" s="120"/>
      <c r="I12" s="76"/>
      <c r="J12" s="119"/>
      <c r="K12" s="50"/>
      <c r="L12" s="76"/>
      <c r="M12" s="77"/>
      <c r="N12" s="121">
        <v>-620756</v>
      </c>
      <c r="O12" s="100" t="s">
        <v>92</v>
      </c>
      <c r="P12" s="122" t="s">
        <v>97</v>
      </c>
      <c r="Q12" s="100">
        <v>351600</v>
      </c>
      <c r="R12" s="100">
        <v>351600</v>
      </c>
      <c r="S12" s="123">
        <v>351600</v>
      </c>
      <c r="T12" s="4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9" customHeight="1" spans="1:16384">
      <c r="A13" s="48"/>
      <c r="B13" s="124"/>
      <c r="C13" s="118"/>
      <c r="D13" s="126"/>
      <c r="E13" s="118"/>
      <c r="F13" s="127"/>
      <c r="G13" s="119"/>
      <c r="H13" s="120"/>
      <c r="I13" s="76"/>
      <c r="J13" s="119"/>
      <c r="K13" s="50"/>
      <c r="L13" s="76"/>
      <c r="M13" s="77"/>
      <c r="N13" s="121">
        <v>-493437</v>
      </c>
      <c r="O13" s="100" t="s">
        <v>98</v>
      </c>
      <c r="P13" s="122" t="s">
        <v>99</v>
      </c>
      <c r="Q13" s="100">
        <v>294816</v>
      </c>
      <c r="R13" s="100">
        <v>294816</v>
      </c>
      <c r="S13" s="123">
        <v>294816</v>
      </c>
      <c r="T13" s="4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19"/>
      <c r="B14" s="128"/>
      <c r="C14" s="118"/>
      <c r="D14" s="126"/>
      <c r="E14" s="118"/>
      <c r="F14" s="127"/>
      <c r="G14" s="119"/>
      <c r="H14" s="120"/>
      <c r="I14" s="76"/>
      <c r="J14" s="119"/>
      <c r="K14" s="50"/>
      <c r="L14" s="76"/>
      <c r="M14" s="77"/>
      <c r="N14" s="121"/>
      <c r="O14" s="100"/>
      <c r="P14" s="78" t="s">
        <v>100</v>
      </c>
      <c r="Q14" s="100">
        <v>799092</v>
      </c>
      <c r="R14" s="100">
        <v>799092</v>
      </c>
      <c r="S14" s="123">
        <v>467777</v>
      </c>
      <c r="T14" s="9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/>
      <c r="B15" s="37"/>
      <c r="C15" s="25"/>
      <c r="D15" s="38"/>
      <c r="E15" s="23"/>
      <c r="F15" s="23"/>
      <c r="G15" s="35"/>
      <c r="H15" s="26"/>
      <c r="I15" s="25"/>
      <c r="J15" s="35"/>
      <c r="K15" s="47"/>
      <c r="L15" s="25"/>
      <c r="M15" s="67"/>
      <c r="N15" s="72"/>
      <c r="O15" s="8"/>
      <c r="P15" s="122"/>
      <c r="Q15" s="100"/>
      <c r="R15" s="100"/>
      <c r="S15" s="123"/>
      <c r="T15" s="9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44"/>
      <c r="C16" s="39"/>
      <c r="D16" s="40"/>
      <c r="E16" s="41"/>
      <c r="F16" s="42"/>
      <c r="G16" s="32"/>
      <c r="H16" s="43"/>
      <c r="I16" s="25"/>
      <c r="J16" s="25"/>
      <c r="K16" s="25"/>
      <c r="L16" s="25"/>
      <c r="M16" s="67"/>
      <c r="N16" s="25"/>
      <c r="O16" s="67"/>
      <c r="P16" s="109"/>
      <c r="Q16" s="100"/>
      <c r="R16" s="100"/>
      <c r="S16" s="101"/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44"/>
      <c r="C17" s="39"/>
      <c r="D17" s="40"/>
      <c r="E17" s="41"/>
      <c r="F17" s="42"/>
      <c r="G17" s="45"/>
      <c r="H17" s="43"/>
      <c r="I17" s="25"/>
      <c r="J17" s="25"/>
      <c r="K17" s="25"/>
      <c r="L17" s="25"/>
      <c r="M17" s="67"/>
      <c r="N17" s="25"/>
      <c r="O17" s="67"/>
      <c r="P17" s="109"/>
      <c r="Q17" s="100"/>
      <c r="R17" s="100"/>
      <c r="S17" s="101"/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38</v>
      </c>
      <c r="B18" s="5"/>
      <c r="C18" s="54">
        <f>SUM(C8:C17)</f>
        <v>7559096</v>
      </c>
      <c r="D18" s="55">
        <f>SUM(D8:D17)</f>
        <v>0</v>
      </c>
      <c r="E18" s="56"/>
      <c r="F18" s="56"/>
      <c r="G18" s="56"/>
      <c r="H18" s="54" t="s">
        <v>39</v>
      </c>
      <c r="I18" s="72">
        <f t="shared" ref="I18:L18" si="0">SUM(I8:I17)</f>
        <v>239570</v>
      </c>
      <c r="J18" s="56"/>
      <c r="K18" s="72">
        <f t="shared" si="0"/>
        <v>90293</v>
      </c>
      <c r="L18" s="72">
        <f t="shared" si="0"/>
        <v>1064000</v>
      </c>
      <c r="M18" s="54" t="s">
        <v>39</v>
      </c>
      <c r="N18" s="72">
        <f>SUM(N8:N17)</f>
        <v>0</v>
      </c>
      <c r="O18" s="54" t="s">
        <v>39</v>
      </c>
      <c r="P18" s="54" t="s">
        <v>39</v>
      </c>
      <c r="Q18" s="54"/>
      <c r="R18" s="54"/>
      <c r="S18" s="72">
        <f>SUM(S8:S17)</f>
        <v>6165233</v>
      </c>
      <c r="T18" s="102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7" t="s">
        <v>94</v>
      </c>
      <c r="B19" s="57"/>
      <c r="C19" s="57" t="s">
        <v>40</v>
      </c>
      <c r="D19" s="57"/>
      <c r="E19" s="57"/>
      <c r="F19" s="58">
        <f>N19-F20</f>
        <v>1114193</v>
      </c>
      <c r="G19" s="59"/>
      <c r="H19" s="60" t="s">
        <v>95</v>
      </c>
      <c r="I19" s="79"/>
      <c r="J19" s="79"/>
      <c r="K19" s="79"/>
      <c r="L19" s="80"/>
      <c r="M19" s="57" t="s">
        <v>42</v>
      </c>
      <c r="N19" s="81">
        <v>1114193</v>
      </c>
      <c r="O19" s="82"/>
      <c r="P19" s="82"/>
      <c r="Q19" s="82"/>
      <c r="R19" s="82"/>
      <c r="S19" s="82"/>
      <c r="T19" s="10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7"/>
      <c r="B20" s="57"/>
      <c r="C20" s="57" t="s">
        <v>43</v>
      </c>
      <c r="D20" s="57"/>
      <c r="E20" s="57"/>
      <c r="F20" s="58">
        <v>0</v>
      </c>
      <c r="G20" s="59"/>
      <c r="H20" s="61"/>
      <c r="I20" s="83"/>
      <c r="J20" s="83"/>
      <c r="K20" s="83"/>
      <c r="L20" s="84"/>
      <c r="M20" s="57" t="s">
        <v>44</v>
      </c>
      <c r="N20" s="110" t="s">
        <v>101</v>
      </c>
      <c r="O20" s="111"/>
      <c r="P20" s="111"/>
      <c r="Q20" s="111"/>
      <c r="R20" s="111"/>
      <c r="S20" s="111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H10:I10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D1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7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55</v>
      </c>
      <c r="I2" s="63"/>
      <c r="J2" s="64" t="s">
        <v>56</v>
      </c>
      <c r="K2" s="64"/>
      <c r="L2" s="64"/>
      <c r="M2" s="64"/>
      <c r="N2" s="65" t="s">
        <v>3</v>
      </c>
      <c r="O2" s="65"/>
      <c r="P2" s="66">
        <v>10923</v>
      </c>
      <c r="Q2" s="70" t="s">
        <v>4</v>
      </c>
      <c r="R2" s="70"/>
      <c r="S2" s="87" t="s">
        <v>5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11978444.66</v>
      </c>
      <c r="D3" s="8"/>
      <c r="E3" s="8"/>
      <c r="F3" s="8" t="s">
        <v>57</v>
      </c>
      <c r="G3" s="9">
        <v>43488</v>
      </c>
      <c r="H3" s="5" t="s">
        <v>58</v>
      </c>
      <c r="I3" s="5"/>
      <c r="J3" s="19" t="s">
        <v>10</v>
      </c>
      <c r="K3" s="19"/>
      <c r="L3" s="19"/>
      <c r="M3" s="19"/>
      <c r="N3" s="5" t="s">
        <v>59</v>
      </c>
      <c r="O3" s="5"/>
      <c r="P3" s="19" t="s">
        <v>11</v>
      </c>
      <c r="Q3" s="88" t="s">
        <v>60</v>
      </c>
      <c r="R3" s="89"/>
      <c r="S3" s="90" t="s">
        <v>61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113"/>
      <c r="D4" s="113"/>
      <c r="E4" s="113"/>
      <c r="F4" s="8" t="s">
        <v>62</v>
      </c>
      <c r="G4" s="10"/>
      <c r="H4" s="5" t="s">
        <v>63</v>
      </c>
      <c r="I4" s="5"/>
      <c r="J4" s="19" t="s">
        <v>64</v>
      </c>
      <c r="K4" s="19"/>
      <c r="L4" s="19"/>
      <c r="M4" s="19"/>
      <c r="N4" s="5" t="s">
        <v>65</v>
      </c>
      <c r="O4" s="5"/>
      <c r="P4" s="67" t="s">
        <v>18</v>
      </c>
      <c r="Q4" s="8" t="s">
        <v>66</v>
      </c>
      <c r="R4" s="67" t="s">
        <v>67</v>
      </c>
      <c r="S4" s="91" t="s">
        <v>68</v>
      </c>
      <c r="T4" s="92" t="s">
        <v>67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19</v>
      </c>
      <c r="B5" s="11" t="s">
        <v>69</v>
      </c>
      <c r="C5" s="12"/>
      <c r="D5" s="12"/>
      <c r="E5" s="12"/>
      <c r="F5" s="13"/>
      <c r="G5" s="14" t="s">
        <v>70</v>
      </c>
      <c r="H5" s="11" t="s">
        <v>69</v>
      </c>
      <c r="I5" s="12"/>
      <c r="J5" s="13"/>
      <c r="K5" s="14" t="s">
        <v>71</v>
      </c>
      <c r="L5" s="11" t="s">
        <v>72</v>
      </c>
      <c r="M5" s="13"/>
      <c r="N5" s="11" t="s">
        <v>73</v>
      </c>
      <c r="O5" s="13"/>
      <c r="P5" s="68" t="s">
        <v>74</v>
      </c>
      <c r="Q5" s="93"/>
      <c r="R5" s="93"/>
      <c r="S5" s="91" t="s">
        <v>75</v>
      </c>
      <c r="T5" s="94" t="s">
        <v>76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77</v>
      </c>
      <c r="C6" s="16"/>
      <c r="D6" s="16"/>
      <c r="E6" s="16"/>
      <c r="F6" s="17"/>
      <c r="G6" s="5"/>
      <c r="H6" s="15" t="s">
        <v>78</v>
      </c>
      <c r="I6" s="16"/>
      <c r="J6" s="17"/>
      <c r="K6" s="5" t="s">
        <v>23</v>
      </c>
      <c r="L6" s="15" t="s">
        <v>24</v>
      </c>
      <c r="M6" s="17"/>
      <c r="N6" s="15" t="s">
        <v>25</v>
      </c>
      <c r="O6" s="17"/>
      <c r="P6" s="69" t="s">
        <v>79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27</v>
      </c>
      <c r="C7" s="5" t="s">
        <v>80</v>
      </c>
      <c r="D7" s="5" t="s">
        <v>81</v>
      </c>
      <c r="E7" s="8" t="s">
        <v>82</v>
      </c>
      <c r="F7" s="8" t="s">
        <v>83</v>
      </c>
      <c r="G7" s="18" t="s">
        <v>84</v>
      </c>
      <c r="H7" s="5" t="s">
        <v>30</v>
      </c>
      <c r="I7" s="8" t="s">
        <v>29</v>
      </c>
      <c r="J7" s="8" t="s">
        <v>31</v>
      </c>
      <c r="K7" s="70" t="s">
        <v>29</v>
      </c>
      <c r="L7" s="8" t="s">
        <v>29</v>
      </c>
      <c r="M7" s="5" t="s">
        <v>31</v>
      </c>
      <c r="N7" s="5" t="s">
        <v>29</v>
      </c>
      <c r="O7" s="5" t="s">
        <v>31</v>
      </c>
      <c r="P7" s="8" t="s">
        <v>85</v>
      </c>
      <c r="Q7" s="8" t="s">
        <v>86</v>
      </c>
      <c r="R7" s="8" t="s">
        <v>87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5" customHeight="1" spans="1:16384">
      <c r="A8" s="19">
        <v>1</v>
      </c>
      <c r="B8" s="20">
        <v>43579</v>
      </c>
      <c r="C8" s="21">
        <v>2930532</v>
      </c>
      <c r="D8" s="22"/>
      <c r="E8" s="23" t="s">
        <v>88</v>
      </c>
      <c r="F8" s="24">
        <v>175202745165</v>
      </c>
      <c r="G8" s="25"/>
      <c r="H8" s="26">
        <v>0.02</v>
      </c>
      <c r="I8" s="25">
        <v>58611</v>
      </c>
      <c r="J8" s="35"/>
      <c r="K8" s="47">
        <v>35449</v>
      </c>
      <c r="L8" s="25">
        <v>1063500</v>
      </c>
      <c r="M8" s="71" t="s">
        <v>37</v>
      </c>
      <c r="N8" s="72">
        <v>22161</v>
      </c>
      <c r="O8" s="8" t="s">
        <v>35</v>
      </c>
      <c r="P8" s="73" t="s">
        <v>36</v>
      </c>
      <c r="Q8" s="8"/>
      <c r="R8" s="8"/>
      <c r="S8" s="96">
        <v>1750811</v>
      </c>
      <c r="T8" s="4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8" customHeight="1" spans="1:16384">
      <c r="A9" s="19">
        <v>2</v>
      </c>
      <c r="B9" s="27">
        <v>43737</v>
      </c>
      <c r="C9" s="28">
        <v>4628564</v>
      </c>
      <c r="D9" s="29"/>
      <c r="E9" s="30" t="s">
        <v>88</v>
      </c>
      <c r="F9" s="31">
        <v>175202745165</v>
      </c>
      <c r="G9" s="32"/>
      <c r="H9" s="26">
        <v>0.02</v>
      </c>
      <c r="I9" s="25">
        <v>180959</v>
      </c>
      <c r="J9" s="35"/>
      <c r="K9" s="47">
        <v>54844</v>
      </c>
      <c r="L9" s="25">
        <v>500</v>
      </c>
      <c r="M9" s="71" t="s">
        <v>89</v>
      </c>
      <c r="N9" s="72">
        <v>620756</v>
      </c>
      <c r="O9" s="8" t="s">
        <v>35</v>
      </c>
      <c r="P9" s="73" t="s">
        <v>90</v>
      </c>
      <c r="Q9" s="8">
        <v>4351040</v>
      </c>
      <c r="R9" s="8">
        <v>4351040</v>
      </c>
      <c r="S9" s="96">
        <v>3300229</v>
      </c>
      <c r="T9" s="5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/>
      <c r="B10" s="27"/>
      <c r="C10" s="33"/>
      <c r="D10" s="29"/>
      <c r="E10" s="30"/>
      <c r="F10" s="30"/>
      <c r="G10" s="32"/>
      <c r="H10" s="114" t="s">
        <v>91</v>
      </c>
      <c r="I10" s="115"/>
      <c r="J10" s="35"/>
      <c r="K10" s="47"/>
      <c r="L10" s="25"/>
      <c r="M10" s="67"/>
      <c r="N10" s="72">
        <v>-22161</v>
      </c>
      <c r="O10" s="8" t="s">
        <v>92</v>
      </c>
      <c r="P10" s="73"/>
      <c r="Q10" s="8"/>
      <c r="R10" s="8"/>
      <c r="S10" s="96"/>
      <c r="T10" s="5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7"/>
      <c r="C11" s="33"/>
      <c r="D11" s="29"/>
      <c r="E11" s="30"/>
      <c r="F11" s="30"/>
      <c r="G11" s="35"/>
      <c r="H11" s="26"/>
      <c r="I11" s="25"/>
      <c r="J11" s="35"/>
      <c r="K11" s="47"/>
      <c r="L11" s="25"/>
      <c r="M11" s="67"/>
      <c r="N11" s="72">
        <v>493437</v>
      </c>
      <c r="O11" s="8" t="s">
        <v>93</v>
      </c>
      <c r="P11" s="73"/>
      <c r="Q11" s="8"/>
      <c r="R11" s="8"/>
      <c r="S11" s="96"/>
      <c r="T11" s="4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19">
        <v>3</v>
      </c>
      <c r="B12" s="27">
        <v>43788</v>
      </c>
      <c r="C12" s="33"/>
      <c r="D12" s="29"/>
      <c r="E12" s="30"/>
      <c r="F12" s="30"/>
      <c r="G12" s="35"/>
      <c r="H12" s="26"/>
      <c r="I12" s="25"/>
      <c r="J12" s="35"/>
      <c r="K12" s="47"/>
      <c r="L12" s="25"/>
      <c r="M12" s="67"/>
      <c r="N12" s="72">
        <v>-620756</v>
      </c>
      <c r="O12" s="8" t="s">
        <v>92</v>
      </c>
      <c r="P12" s="73" t="s">
        <v>97</v>
      </c>
      <c r="Q12" s="8">
        <v>351600</v>
      </c>
      <c r="R12" s="8">
        <v>351600</v>
      </c>
      <c r="S12" s="96">
        <v>351600</v>
      </c>
      <c r="T12" s="4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9" customHeight="1" spans="1:16384">
      <c r="A13" s="19"/>
      <c r="B13" s="27"/>
      <c r="C13" s="30"/>
      <c r="D13" s="29"/>
      <c r="E13" s="30"/>
      <c r="F13" s="31"/>
      <c r="G13" s="35"/>
      <c r="H13" s="26"/>
      <c r="I13" s="25"/>
      <c r="J13" s="35"/>
      <c r="K13" s="47"/>
      <c r="L13" s="25"/>
      <c r="M13" s="67"/>
      <c r="N13" s="72">
        <v>-493437</v>
      </c>
      <c r="O13" s="8" t="s">
        <v>98</v>
      </c>
      <c r="P13" s="73" t="s">
        <v>99</v>
      </c>
      <c r="Q13" s="8">
        <v>294816</v>
      </c>
      <c r="R13" s="8">
        <v>294816</v>
      </c>
      <c r="S13" s="96">
        <v>294816</v>
      </c>
      <c r="T13" s="4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19"/>
      <c r="B14" s="36"/>
      <c r="C14" s="30"/>
      <c r="D14" s="29"/>
      <c r="E14" s="30"/>
      <c r="F14" s="31"/>
      <c r="G14" s="35"/>
      <c r="H14" s="26"/>
      <c r="I14" s="25"/>
      <c r="J14" s="35"/>
      <c r="K14" s="47"/>
      <c r="L14" s="25"/>
      <c r="M14" s="67"/>
      <c r="N14" s="72"/>
      <c r="O14" s="8"/>
      <c r="P14" s="74" t="s">
        <v>100</v>
      </c>
      <c r="Q14" s="8">
        <v>799092</v>
      </c>
      <c r="R14" s="8">
        <v>799092</v>
      </c>
      <c r="S14" s="96">
        <v>467777</v>
      </c>
      <c r="T14" s="9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63" customHeight="1" spans="1:16384">
      <c r="A15" s="48">
        <v>4</v>
      </c>
      <c r="B15" s="116">
        <v>43823</v>
      </c>
      <c r="C15" s="76"/>
      <c r="D15" s="117">
        <v>32365</v>
      </c>
      <c r="E15" s="118"/>
      <c r="F15" s="118"/>
      <c r="G15" s="119"/>
      <c r="H15" s="120"/>
      <c r="I15" s="76"/>
      <c r="J15" s="119"/>
      <c r="K15" s="50"/>
      <c r="L15" s="76"/>
      <c r="M15" s="77"/>
      <c r="N15" s="121"/>
      <c r="O15" s="100"/>
      <c r="P15" s="122" t="s">
        <v>102</v>
      </c>
      <c r="Q15" s="100"/>
      <c r="R15" s="100"/>
      <c r="S15" s="123">
        <v>32365</v>
      </c>
      <c r="T15" s="9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44"/>
      <c r="C16" s="39"/>
      <c r="D16" s="40"/>
      <c r="E16" s="41"/>
      <c r="F16" s="42"/>
      <c r="G16" s="32"/>
      <c r="H16" s="43"/>
      <c r="I16" s="25"/>
      <c r="J16" s="25"/>
      <c r="K16" s="25"/>
      <c r="L16" s="25"/>
      <c r="M16" s="67"/>
      <c r="N16" s="25"/>
      <c r="O16" s="67"/>
      <c r="P16" s="109"/>
      <c r="Q16" s="100"/>
      <c r="R16" s="100"/>
      <c r="S16" s="101"/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44"/>
      <c r="C17" s="39"/>
      <c r="D17" s="40"/>
      <c r="E17" s="41"/>
      <c r="F17" s="42"/>
      <c r="G17" s="45"/>
      <c r="H17" s="43"/>
      <c r="I17" s="25"/>
      <c r="J17" s="25"/>
      <c r="K17" s="25"/>
      <c r="L17" s="25"/>
      <c r="M17" s="67"/>
      <c r="N17" s="25"/>
      <c r="O17" s="67"/>
      <c r="P17" s="109"/>
      <c r="Q17" s="100"/>
      <c r="R17" s="100"/>
      <c r="S17" s="101"/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38</v>
      </c>
      <c r="B18" s="5"/>
      <c r="C18" s="54">
        <f>SUM(C8:C17)</f>
        <v>7559096</v>
      </c>
      <c r="D18" s="55">
        <f>SUM(D8:D17)</f>
        <v>32365</v>
      </c>
      <c r="E18" s="56"/>
      <c r="F18" s="56"/>
      <c r="G18" s="56"/>
      <c r="H18" s="54" t="s">
        <v>39</v>
      </c>
      <c r="I18" s="72">
        <f t="shared" ref="I18:L18" si="0">SUM(I8:I17)</f>
        <v>239570</v>
      </c>
      <c r="J18" s="56"/>
      <c r="K18" s="72">
        <f t="shared" si="0"/>
        <v>90293</v>
      </c>
      <c r="L18" s="72">
        <f t="shared" si="0"/>
        <v>1064000</v>
      </c>
      <c r="M18" s="54" t="s">
        <v>39</v>
      </c>
      <c r="N18" s="72">
        <f>SUM(N8:N17)</f>
        <v>0</v>
      </c>
      <c r="O18" s="54" t="s">
        <v>39</v>
      </c>
      <c r="P18" s="54" t="s">
        <v>39</v>
      </c>
      <c r="Q18" s="54"/>
      <c r="R18" s="54"/>
      <c r="S18" s="72">
        <f>SUM(S8:S17)</f>
        <v>6197598</v>
      </c>
      <c r="T18" s="102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7" t="s">
        <v>94</v>
      </c>
      <c r="B19" s="57"/>
      <c r="C19" s="57" t="s">
        <v>40</v>
      </c>
      <c r="D19" s="57"/>
      <c r="E19" s="57"/>
      <c r="F19" s="58">
        <f>N19-F20</f>
        <v>32365</v>
      </c>
      <c r="G19" s="59"/>
      <c r="H19" s="60" t="s">
        <v>95</v>
      </c>
      <c r="I19" s="79"/>
      <c r="J19" s="79"/>
      <c r="K19" s="79"/>
      <c r="L19" s="80"/>
      <c r="M19" s="57" t="s">
        <v>42</v>
      </c>
      <c r="N19" s="81">
        <v>32365</v>
      </c>
      <c r="O19" s="82"/>
      <c r="P19" s="82"/>
      <c r="Q19" s="82"/>
      <c r="R19" s="82"/>
      <c r="S19" s="82"/>
      <c r="T19" s="10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7"/>
      <c r="B20" s="57"/>
      <c r="C20" s="57" t="s">
        <v>43</v>
      </c>
      <c r="D20" s="57"/>
      <c r="E20" s="57"/>
      <c r="F20" s="58">
        <v>0</v>
      </c>
      <c r="G20" s="59"/>
      <c r="H20" s="61"/>
      <c r="I20" s="83"/>
      <c r="J20" s="83"/>
      <c r="K20" s="83"/>
      <c r="L20" s="84"/>
      <c r="M20" s="57" t="s">
        <v>44</v>
      </c>
      <c r="N20" s="110" t="s">
        <v>103</v>
      </c>
      <c r="O20" s="111"/>
      <c r="P20" s="111"/>
      <c r="Q20" s="111"/>
      <c r="R20" s="111"/>
      <c r="S20" s="111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H10:I10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C10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7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55</v>
      </c>
      <c r="I2" s="63"/>
      <c r="J2" s="64" t="s">
        <v>56</v>
      </c>
      <c r="K2" s="64"/>
      <c r="L2" s="64"/>
      <c r="M2" s="64"/>
      <c r="N2" s="65" t="s">
        <v>3</v>
      </c>
      <c r="O2" s="65"/>
      <c r="P2" s="66">
        <v>10923</v>
      </c>
      <c r="Q2" s="70" t="s">
        <v>4</v>
      </c>
      <c r="R2" s="70"/>
      <c r="S2" s="87" t="s">
        <v>5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11978444.66</v>
      </c>
      <c r="D3" s="8"/>
      <c r="E3" s="8"/>
      <c r="F3" s="8" t="s">
        <v>57</v>
      </c>
      <c r="G3" s="9">
        <v>43488</v>
      </c>
      <c r="H3" s="5" t="s">
        <v>58</v>
      </c>
      <c r="I3" s="5"/>
      <c r="J3" s="19" t="s">
        <v>10</v>
      </c>
      <c r="K3" s="19"/>
      <c r="L3" s="19"/>
      <c r="M3" s="19"/>
      <c r="N3" s="5" t="s">
        <v>59</v>
      </c>
      <c r="O3" s="5"/>
      <c r="P3" s="19" t="s">
        <v>11</v>
      </c>
      <c r="Q3" s="88" t="s">
        <v>60</v>
      </c>
      <c r="R3" s="89"/>
      <c r="S3" s="90" t="s">
        <v>61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113"/>
      <c r="D4" s="113"/>
      <c r="E4" s="113"/>
      <c r="F4" s="8" t="s">
        <v>62</v>
      </c>
      <c r="G4" s="10"/>
      <c r="H4" s="5" t="s">
        <v>63</v>
      </c>
      <c r="I4" s="5"/>
      <c r="J4" s="19" t="s">
        <v>64</v>
      </c>
      <c r="K4" s="19"/>
      <c r="L4" s="19"/>
      <c r="M4" s="19"/>
      <c r="N4" s="5" t="s">
        <v>65</v>
      </c>
      <c r="O4" s="5"/>
      <c r="P4" s="67" t="s">
        <v>18</v>
      </c>
      <c r="Q4" s="8" t="s">
        <v>66</v>
      </c>
      <c r="R4" s="67" t="s">
        <v>67</v>
      </c>
      <c r="S4" s="91" t="s">
        <v>68</v>
      </c>
      <c r="T4" s="92" t="s">
        <v>67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19</v>
      </c>
      <c r="B5" s="11" t="s">
        <v>69</v>
      </c>
      <c r="C5" s="12"/>
      <c r="D5" s="12"/>
      <c r="E5" s="12"/>
      <c r="F5" s="13"/>
      <c r="G5" s="14" t="s">
        <v>70</v>
      </c>
      <c r="H5" s="11" t="s">
        <v>69</v>
      </c>
      <c r="I5" s="12"/>
      <c r="J5" s="13"/>
      <c r="K5" s="14" t="s">
        <v>71</v>
      </c>
      <c r="L5" s="11" t="s">
        <v>72</v>
      </c>
      <c r="M5" s="13"/>
      <c r="N5" s="11" t="s">
        <v>73</v>
      </c>
      <c r="O5" s="13"/>
      <c r="P5" s="68" t="s">
        <v>74</v>
      </c>
      <c r="Q5" s="93"/>
      <c r="R5" s="93"/>
      <c r="S5" s="91" t="s">
        <v>75</v>
      </c>
      <c r="T5" s="94" t="s">
        <v>76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77</v>
      </c>
      <c r="C6" s="16"/>
      <c r="D6" s="16"/>
      <c r="E6" s="16"/>
      <c r="F6" s="17"/>
      <c r="G6" s="5"/>
      <c r="H6" s="15" t="s">
        <v>78</v>
      </c>
      <c r="I6" s="16"/>
      <c r="J6" s="17"/>
      <c r="K6" s="5" t="s">
        <v>23</v>
      </c>
      <c r="L6" s="15" t="s">
        <v>24</v>
      </c>
      <c r="M6" s="17"/>
      <c r="N6" s="15" t="s">
        <v>25</v>
      </c>
      <c r="O6" s="17"/>
      <c r="P6" s="69" t="s">
        <v>79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27</v>
      </c>
      <c r="C7" s="5" t="s">
        <v>80</v>
      </c>
      <c r="D7" s="5" t="s">
        <v>81</v>
      </c>
      <c r="E7" s="8" t="s">
        <v>82</v>
      </c>
      <c r="F7" s="8" t="s">
        <v>83</v>
      </c>
      <c r="G7" s="18" t="s">
        <v>84</v>
      </c>
      <c r="H7" s="5" t="s">
        <v>30</v>
      </c>
      <c r="I7" s="8" t="s">
        <v>29</v>
      </c>
      <c r="J7" s="8" t="s">
        <v>31</v>
      </c>
      <c r="K7" s="70" t="s">
        <v>29</v>
      </c>
      <c r="L7" s="8" t="s">
        <v>29</v>
      </c>
      <c r="M7" s="5" t="s">
        <v>31</v>
      </c>
      <c r="N7" s="5" t="s">
        <v>29</v>
      </c>
      <c r="O7" s="5" t="s">
        <v>31</v>
      </c>
      <c r="P7" s="8" t="s">
        <v>85</v>
      </c>
      <c r="Q7" s="8" t="s">
        <v>86</v>
      </c>
      <c r="R7" s="8" t="s">
        <v>87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5" customHeight="1" spans="1:16384">
      <c r="A8" s="19">
        <v>1</v>
      </c>
      <c r="B8" s="20">
        <v>43579</v>
      </c>
      <c r="C8" s="21">
        <v>2930532</v>
      </c>
      <c r="D8" s="22"/>
      <c r="E8" s="23" t="s">
        <v>88</v>
      </c>
      <c r="F8" s="24">
        <v>175202745165</v>
      </c>
      <c r="G8" s="25"/>
      <c r="H8" s="26">
        <v>0.02</v>
      </c>
      <c r="I8" s="25">
        <v>58611</v>
      </c>
      <c r="J8" s="35"/>
      <c r="K8" s="47">
        <v>35449</v>
      </c>
      <c r="L8" s="25">
        <v>1063500</v>
      </c>
      <c r="M8" s="71" t="s">
        <v>37</v>
      </c>
      <c r="N8" s="72">
        <v>22161</v>
      </c>
      <c r="O8" s="8" t="s">
        <v>35</v>
      </c>
      <c r="P8" s="73" t="s">
        <v>36</v>
      </c>
      <c r="Q8" s="8"/>
      <c r="R8" s="8"/>
      <c r="S8" s="96">
        <v>1750811</v>
      </c>
      <c r="T8" s="4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8" customHeight="1" spans="1:16384">
      <c r="A9" s="19">
        <v>2</v>
      </c>
      <c r="B9" s="27">
        <v>43737</v>
      </c>
      <c r="C9" s="28">
        <v>4628564</v>
      </c>
      <c r="D9" s="29"/>
      <c r="E9" s="30" t="s">
        <v>88</v>
      </c>
      <c r="F9" s="31">
        <v>175202745165</v>
      </c>
      <c r="G9" s="32"/>
      <c r="H9" s="26">
        <v>0.02</v>
      </c>
      <c r="I9" s="25">
        <v>180959</v>
      </c>
      <c r="J9" s="35"/>
      <c r="K9" s="47">
        <v>54844</v>
      </c>
      <c r="L9" s="25">
        <v>500</v>
      </c>
      <c r="M9" s="71" t="s">
        <v>89</v>
      </c>
      <c r="N9" s="72">
        <v>620756</v>
      </c>
      <c r="O9" s="8" t="s">
        <v>35</v>
      </c>
      <c r="P9" s="73" t="s">
        <v>90</v>
      </c>
      <c r="Q9" s="8">
        <v>4351040</v>
      </c>
      <c r="R9" s="8">
        <v>4351040</v>
      </c>
      <c r="S9" s="96">
        <v>3300229</v>
      </c>
      <c r="T9" s="5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/>
      <c r="B10" s="27"/>
      <c r="C10" s="33"/>
      <c r="D10" s="29"/>
      <c r="E10" s="30"/>
      <c r="F10" s="30"/>
      <c r="G10" s="32"/>
      <c r="H10" s="114" t="s">
        <v>91</v>
      </c>
      <c r="I10" s="115"/>
      <c r="J10" s="35"/>
      <c r="K10" s="47"/>
      <c r="L10" s="25"/>
      <c r="M10" s="67"/>
      <c r="N10" s="72">
        <v>-22161</v>
      </c>
      <c r="O10" s="8" t="s">
        <v>92</v>
      </c>
      <c r="P10" s="73"/>
      <c r="Q10" s="8"/>
      <c r="R10" s="8"/>
      <c r="S10" s="96"/>
      <c r="T10" s="5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7"/>
      <c r="C11" s="33"/>
      <c r="D11" s="29"/>
      <c r="E11" s="30"/>
      <c r="F11" s="30"/>
      <c r="G11" s="35"/>
      <c r="H11" s="26"/>
      <c r="I11" s="25"/>
      <c r="J11" s="35"/>
      <c r="K11" s="47"/>
      <c r="L11" s="25"/>
      <c r="M11" s="67"/>
      <c r="N11" s="72">
        <v>493437</v>
      </c>
      <c r="O11" s="8" t="s">
        <v>93</v>
      </c>
      <c r="P11" s="73"/>
      <c r="Q11" s="8"/>
      <c r="R11" s="8"/>
      <c r="S11" s="96"/>
      <c r="T11" s="4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19">
        <v>3</v>
      </c>
      <c r="B12" s="27">
        <v>43788</v>
      </c>
      <c r="C12" s="33"/>
      <c r="D12" s="29"/>
      <c r="E12" s="30"/>
      <c r="F12" s="30"/>
      <c r="G12" s="35"/>
      <c r="H12" s="26"/>
      <c r="I12" s="25"/>
      <c r="J12" s="35"/>
      <c r="K12" s="47"/>
      <c r="L12" s="25"/>
      <c r="M12" s="67"/>
      <c r="N12" s="72">
        <v>-620756</v>
      </c>
      <c r="O12" s="8" t="s">
        <v>92</v>
      </c>
      <c r="P12" s="73" t="s">
        <v>97</v>
      </c>
      <c r="Q12" s="8">
        <v>351600</v>
      </c>
      <c r="R12" s="8">
        <v>351600</v>
      </c>
      <c r="S12" s="96">
        <v>351600</v>
      </c>
      <c r="T12" s="4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9" customHeight="1" spans="1:16384">
      <c r="A13" s="19"/>
      <c r="B13" s="27"/>
      <c r="C13" s="30"/>
      <c r="D13" s="29"/>
      <c r="E13" s="30"/>
      <c r="F13" s="31"/>
      <c r="G13" s="35"/>
      <c r="H13" s="26"/>
      <c r="I13" s="25"/>
      <c r="J13" s="35"/>
      <c r="K13" s="47"/>
      <c r="L13" s="25"/>
      <c r="M13" s="67"/>
      <c r="N13" s="72">
        <v>-493437</v>
      </c>
      <c r="O13" s="8" t="s">
        <v>98</v>
      </c>
      <c r="P13" s="73" t="s">
        <v>99</v>
      </c>
      <c r="Q13" s="8">
        <v>294816</v>
      </c>
      <c r="R13" s="8">
        <v>294816</v>
      </c>
      <c r="S13" s="96">
        <v>294816</v>
      </c>
      <c r="T13" s="4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19"/>
      <c r="B14" s="36"/>
      <c r="C14" s="30"/>
      <c r="D14" s="29"/>
      <c r="E14" s="30"/>
      <c r="F14" s="31"/>
      <c r="G14" s="35"/>
      <c r="H14" s="26"/>
      <c r="I14" s="25"/>
      <c r="J14" s="35"/>
      <c r="K14" s="47"/>
      <c r="L14" s="25"/>
      <c r="M14" s="67"/>
      <c r="N14" s="72"/>
      <c r="O14" s="8"/>
      <c r="P14" s="74" t="s">
        <v>100</v>
      </c>
      <c r="Q14" s="8">
        <v>799092</v>
      </c>
      <c r="R14" s="8">
        <v>799092</v>
      </c>
      <c r="S14" s="96">
        <v>467777</v>
      </c>
      <c r="T14" s="9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4" customHeight="1" spans="1:16384">
      <c r="A15" s="19"/>
      <c r="B15" s="36"/>
      <c r="C15" s="30"/>
      <c r="D15" s="29"/>
      <c r="E15" s="30"/>
      <c r="F15" s="31"/>
      <c r="G15" s="35"/>
      <c r="H15" s="26"/>
      <c r="I15" s="25"/>
      <c r="J15" s="35"/>
      <c r="K15" s="47"/>
      <c r="L15" s="25"/>
      <c r="M15" s="67"/>
      <c r="N15" s="72">
        <v>436421.9</v>
      </c>
      <c r="O15" s="8" t="s">
        <v>93</v>
      </c>
      <c r="P15" s="74" t="s">
        <v>104</v>
      </c>
      <c r="Q15" s="8"/>
      <c r="R15" s="8"/>
      <c r="S15" s="96">
        <v>-436421.9</v>
      </c>
      <c r="T15" s="9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63" customHeight="1" spans="1:16384">
      <c r="A16" s="48">
        <v>4</v>
      </c>
      <c r="B16" s="116">
        <v>43823</v>
      </c>
      <c r="C16" s="76"/>
      <c r="D16" s="117">
        <v>32365</v>
      </c>
      <c r="E16" s="118"/>
      <c r="F16" s="118"/>
      <c r="G16" s="119"/>
      <c r="H16" s="120"/>
      <c r="I16" s="76"/>
      <c r="J16" s="119"/>
      <c r="K16" s="50"/>
      <c r="L16" s="76"/>
      <c r="M16" s="77"/>
      <c r="N16" s="121"/>
      <c r="O16" s="100"/>
      <c r="P16" s="122" t="s">
        <v>105</v>
      </c>
      <c r="Q16" s="100"/>
      <c r="R16" s="100"/>
      <c r="S16" s="123">
        <v>32365</v>
      </c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44"/>
      <c r="C17" s="39"/>
      <c r="D17" s="40"/>
      <c r="E17" s="41"/>
      <c r="F17" s="42"/>
      <c r="G17" s="32"/>
      <c r="H17" s="43"/>
      <c r="I17" s="25"/>
      <c r="J17" s="25"/>
      <c r="K17" s="25"/>
      <c r="L17" s="25"/>
      <c r="M17" s="67"/>
      <c r="N17" s="25"/>
      <c r="O17" s="67"/>
      <c r="P17" s="109"/>
      <c r="Q17" s="100"/>
      <c r="R17" s="100"/>
      <c r="S17" s="101"/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/>
      <c r="B18" s="44"/>
      <c r="C18" s="39"/>
      <c r="D18" s="40"/>
      <c r="E18" s="41"/>
      <c r="F18" s="42"/>
      <c r="G18" s="45"/>
      <c r="H18" s="43"/>
      <c r="I18" s="25"/>
      <c r="J18" s="25"/>
      <c r="K18" s="25"/>
      <c r="L18" s="25"/>
      <c r="M18" s="67"/>
      <c r="N18" s="25"/>
      <c r="O18" s="67"/>
      <c r="P18" s="109"/>
      <c r="Q18" s="100"/>
      <c r="R18" s="100"/>
      <c r="S18" s="101"/>
      <c r="T18" s="97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" t="s">
        <v>38</v>
      </c>
      <c r="B19" s="5"/>
      <c r="C19" s="54">
        <f>SUM(C8:C18)</f>
        <v>7559096</v>
      </c>
      <c r="D19" s="55">
        <f>SUM(D8:D18)</f>
        <v>32365</v>
      </c>
      <c r="E19" s="56"/>
      <c r="F19" s="56"/>
      <c r="G19" s="56"/>
      <c r="H19" s="54" t="s">
        <v>39</v>
      </c>
      <c r="I19" s="72">
        <f>SUM(I8:I18)</f>
        <v>239570</v>
      </c>
      <c r="J19" s="56"/>
      <c r="K19" s="72">
        <f>SUM(K8:K18)</f>
        <v>90293</v>
      </c>
      <c r="L19" s="72">
        <f>SUM(L8:L18)</f>
        <v>1064000</v>
      </c>
      <c r="M19" s="54" t="s">
        <v>39</v>
      </c>
      <c r="N19" s="72">
        <f>SUM(N8:N18)</f>
        <v>436421.9</v>
      </c>
      <c r="O19" s="54" t="s">
        <v>39</v>
      </c>
      <c r="P19" s="54" t="s">
        <v>39</v>
      </c>
      <c r="Q19" s="54"/>
      <c r="R19" s="54"/>
      <c r="S19" s="72">
        <f>SUM(S8:S18)</f>
        <v>5761176.1</v>
      </c>
      <c r="T19" s="102">
        <f>D19+C19-S19-I19-K19-L19-N19</f>
        <v>0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7" t="s">
        <v>94</v>
      </c>
      <c r="B20" s="57"/>
      <c r="C20" s="57" t="s">
        <v>40</v>
      </c>
      <c r="D20" s="57"/>
      <c r="E20" s="57"/>
      <c r="F20" s="58">
        <f>N20-F21</f>
        <v>32365</v>
      </c>
      <c r="G20" s="59"/>
      <c r="H20" s="60" t="s">
        <v>95</v>
      </c>
      <c r="I20" s="79"/>
      <c r="J20" s="79"/>
      <c r="K20" s="79"/>
      <c r="L20" s="80"/>
      <c r="M20" s="57" t="s">
        <v>42</v>
      </c>
      <c r="N20" s="81">
        <v>32365</v>
      </c>
      <c r="O20" s="82"/>
      <c r="P20" s="82"/>
      <c r="Q20" s="82"/>
      <c r="R20" s="82"/>
      <c r="S20" s="82"/>
      <c r="T20" s="10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57"/>
      <c r="B21" s="57"/>
      <c r="C21" s="57" t="s">
        <v>43</v>
      </c>
      <c r="D21" s="57"/>
      <c r="E21" s="57"/>
      <c r="F21" s="58">
        <v>0</v>
      </c>
      <c r="G21" s="59"/>
      <c r="H21" s="61"/>
      <c r="I21" s="83"/>
      <c r="J21" s="83"/>
      <c r="K21" s="83"/>
      <c r="L21" s="84"/>
      <c r="M21" s="57" t="s">
        <v>44</v>
      </c>
      <c r="N21" s="110" t="s">
        <v>103</v>
      </c>
      <c r="O21" s="111"/>
      <c r="P21" s="111"/>
      <c r="Q21" s="111"/>
      <c r="R21" s="111"/>
      <c r="S21" s="111"/>
      <c r="T21" s="11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2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H10:I10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0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7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55</v>
      </c>
      <c r="I2" s="63"/>
      <c r="J2" s="64" t="s">
        <v>56</v>
      </c>
      <c r="K2" s="64"/>
      <c r="L2" s="64"/>
      <c r="M2" s="64"/>
      <c r="N2" s="65" t="s">
        <v>3</v>
      </c>
      <c r="O2" s="65"/>
      <c r="P2" s="66">
        <v>10923</v>
      </c>
      <c r="Q2" s="70" t="s">
        <v>4</v>
      </c>
      <c r="R2" s="70"/>
      <c r="S2" s="87" t="s">
        <v>5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11978444.66</v>
      </c>
      <c r="D3" s="8"/>
      <c r="E3" s="8"/>
      <c r="F3" s="8" t="s">
        <v>57</v>
      </c>
      <c r="G3" s="9">
        <v>43488</v>
      </c>
      <c r="H3" s="5" t="s">
        <v>58</v>
      </c>
      <c r="I3" s="5"/>
      <c r="J3" s="19" t="s">
        <v>10</v>
      </c>
      <c r="K3" s="19"/>
      <c r="L3" s="19"/>
      <c r="M3" s="19"/>
      <c r="N3" s="5" t="s">
        <v>59</v>
      </c>
      <c r="O3" s="5"/>
      <c r="P3" s="19" t="s">
        <v>11</v>
      </c>
      <c r="Q3" s="88" t="s">
        <v>60</v>
      </c>
      <c r="R3" s="89"/>
      <c r="S3" s="90" t="s">
        <v>61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113"/>
      <c r="D4" s="113"/>
      <c r="E4" s="113"/>
      <c r="F4" s="8" t="s">
        <v>62</v>
      </c>
      <c r="G4" s="10"/>
      <c r="H4" s="5" t="s">
        <v>63</v>
      </c>
      <c r="I4" s="5"/>
      <c r="J4" s="19" t="s">
        <v>64</v>
      </c>
      <c r="K4" s="19"/>
      <c r="L4" s="19"/>
      <c r="M4" s="19"/>
      <c r="N4" s="5" t="s">
        <v>65</v>
      </c>
      <c r="O4" s="5"/>
      <c r="P4" s="67" t="s">
        <v>18</v>
      </c>
      <c r="Q4" s="8" t="s">
        <v>66</v>
      </c>
      <c r="R4" s="67" t="s">
        <v>67</v>
      </c>
      <c r="S4" s="91" t="s">
        <v>68</v>
      </c>
      <c r="T4" s="92" t="s">
        <v>67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19</v>
      </c>
      <c r="B5" s="11" t="s">
        <v>69</v>
      </c>
      <c r="C5" s="12"/>
      <c r="D5" s="12"/>
      <c r="E5" s="12"/>
      <c r="F5" s="13"/>
      <c r="G5" s="14" t="s">
        <v>70</v>
      </c>
      <c r="H5" s="11" t="s">
        <v>69</v>
      </c>
      <c r="I5" s="12"/>
      <c r="J5" s="13"/>
      <c r="K5" s="14" t="s">
        <v>71</v>
      </c>
      <c r="L5" s="11" t="s">
        <v>72</v>
      </c>
      <c r="M5" s="13"/>
      <c r="N5" s="11" t="s">
        <v>73</v>
      </c>
      <c r="O5" s="13"/>
      <c r="P5" s="68" t="s">
        <v>74</v>
      </c>
      <c r="Q5" s="93"/>
      <c r="R5" s="93"/>
      <c r="S5" s="91" t="s">
        <v>75</v>
      </c>
      <c r="T5" s="94" t="s">
        <v>76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77</v>
      </c>
      <c r="C6" s="16"/>
      <c r="D6" s="16"/>
      <c r="E6" s="16"/>
      <c r="F6" s="17"/>
      <c r="G6" s="5"/>
      <c r="H6" s="15" t="s">
        <v>78</v>
      </c>
      <c r="I6" s="16"/>
      <c r="J6" s="17"/>
      <c r="K6" s="5" t="s">
        <v>23</v>
      </c>
      <c r="L6" s="15" t="s">
        <v>24</v>
      </c>
      <c r="M6" s="17"/>
      <c r="N6" s="15" t="s">
        <v>25</v>
      </c>
      <c r="O6" s="17"/>
      <c r="P6" s="69" t="s">
        <v>79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27</v>
      </c>
      <c r="C7" s="5" t="s">
        <v>80</v>
      </c>
      <c r="D7" s="5" t="s">
        <v>81</v>
      </c>
      <c r="E7" s="8" t="s">
        <v>82</v>
      </c>
      <c r="F7" s="8" t="s">
        <v>83</v>
      </c>
      <c r="G7" s="18" t="s">
        <v>84</v>
      </c>
      <c r="H7" s="5" t="s">
        <v>30</v>
      </c>
      <c r="I7" s="8" t="s">
        <v>29</v>
      </c>
      <c r="J7" s="8" t="s">
        <v>31</v>
      </c>
      <c r="K7" s="70" t="s">
        <v>29</v>
      </c>
      <c r="L7" s="8" t="s">
        <v>29</v>
      </c>
      <c r="M7" s="5" t="s">
        <v>31</v>
      </c>
      <c r="N7" s="5" t="s">
        <v>29</v>
      </c>
      <c r="O7" s="5" t="s">
        <v>31</v>
      </c>
      <c r="P7" s="8" t="s">
        <v>85</v>
      </c>
      <c r="Q7" s="8" t="s">
        <v>86</v>
      </c>
      <c r="R7" s="8" t="s">
        <v>87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5" customHeight="1" spans="1:16384">
      <c r="A8" s="19">
        <v>1</v>
      </c>
      <c r="B8" s="20">
        <v>43579</v>
      </c>
      <c r="C8" s="21">
        <v>2930532</v>
      </c>
      <c r="D8" s="22"/>
      <c r="E8" s="23" t="s">
        <v>88</v>
      </c>
      <c r="F8" s="24">
        <v>175202745165</v>
      </c>
      <c r="G8" s="25"/>
      <c r="H8" s="26">
        <v>0.02</v>
      </c>
      <c r="I8" s="25">
        <v>58611</v>
      </c>
      <c r="J8" s="35"/>
      <c r="K8" s="47">
        <v>35449</v>
      </c>
      <c r="L8" s="25">
        <v>1063500</v>
      </c>
      <c r="M8" s="71" t="s">
        <v>37</v>
      </c>
      <c r="N8" s="72">
        <v>22161</v>
      </c>
      <c r="O8" s="8" t="s">
        <v>35</v>
      </c>
      <c r="P8" s="73" t="s">
        <v>36</v>
      </c>
      <c r="Q8" s="8"/>
      <c r="R8" s="8"/>
      <c r="S8" s="96">
        <v>1750811</v>
      </c>
      <c r="T8" s="4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8" customHeight="1" spans="1:16384">
      <c r="A9" s="19">
        <v>2</v>
      </c>
      <c r="B9" s="27">
        <v>43737</v>
      </c>
      <c r="C9" s="28">
        <v>4628564</v>
      </c>
      <c r="D9" s="29"/>
      <c r="E9" s="30" t="s">
        <v>88</v>
      </c>
      <c r="F9" s="31">
        <v>175202745165</v>
      </c>
      <c r="G9" s="32"/>
      <c r="H9" s="26">
        <v>0.02</v>
      </c>
      <c r="I9" s="25">
        <v>180959</v>
      </c>
      <c r="J9" s="35"/>
      <c r="K9" s="47">
        <v>54844</v>
      </c>
      <c r="L9" s="25">
        <v>500</v>
      </c>
      <c r="M9" s="71" t="s">
        <v>89</v>
      </c>
      <c r="N9" s="72">
        <v>620756</v>
      </c>
      <c r="O9" s="8" t="s">
        <v>35</v>
      </c>
      <c r="P9" s="73" t="s">
        <v>90</v>
      </c>
      <c r="Q9" s="8">
        <v>4351040</v>
      </c>
      <c r="R9" s="8">
        <v>4351040</v>
      </c>
      <c r="S9" s="96">
        <v>3300229</v>
      </c>
      <c r="T9" s="5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/>
      <c r="B10" s="27"/>
      <c r="C10" s="33"/>
      <c r="D10" s="29"/>
      <c r="E10" s="30"/>
      <c r="F10" s="30"/>
      <c r="G10" s="32"/>
      <c r="H10" s="114" t="s">
        <v>91</v>
      </c>
      <c r="I10" s="115"/>
      <c r="J10" s="35"/>
      <c r="K10" s="47"/>
      <c r="L10" s="25"/>
      <c r="M10" s="67"/>
      <c r="N10" s="72">
        <v>-22161</v>
      </c>
      <c r="O10" s="8" t="s">
        <v>92</v>
      </c>
      <c r="P10" s="73"/>
      <c r="Q10" s="8"/>
      <c r="R10" s="8"/>
      <c r="S10" s="96"/>
      <c r="T10" s="5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7"/>
      <c r="C11" s="33"/>
      <c r="D11" s="29"/>
      <c r="E11" s="30"/>
      <c r="F11" s="30"/>
      <c r="G11" s="35"/>
      <c r="H11" s="26"/>
      <c r="I11" s="25"/>
      <c r="J11" s="35"/>
      <c r="K11" s="47"/>
      <c r="L11" s="25"/>
      <c r="M11" s="67"/>
      <c r="N11" s="72">
        <v>493437</v>
      </c>
      <c r="O11" s="8" t="s">
        <v>93</v>
      </c>
      <c r="P11" s="73"/>
      <c r="Q11" s="8"/>
      <c r="R11" s="8"/>
      <c r="S11" s="96"/>
      <c r="T11" s="4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19">
        <v>3</v>
      </c>
      <c r="B12" s="27">
        <v>43788</v>
      </c>
      <c r="C12" s="33"/>
      <c r="D12" s="29"/>
      <c r="E12" s="30"/>
      <c r="F12" s="30"/>
      <c r="G12" s="35"/>
      <c r="H12" s="26"/>
      <c r="I12" s="25"/>
      <c r="J12" s="35"/>
      <c r="K12" s="47"/>
      <c r="L12" s="25"/>
      <c r="M12" s="67"/>
      <c r="N12" s="72">
        <v>-620756</v>
      </c>
      <c r="O12" s="8" t="s">
        <v>92</v>
      </c>
      <c r="P12" s="73" t="s">
        <v>97</v>
      </c>
      <c r="Q12" s="8">
        <v>351600</v>
      </c>
      <c r="R12" s="8">
        <v>351600</v>
      </c>
      <c r="S12" s="96">
        <v>351600</v>
      </c>
      <c r="T12" s="4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9" customHeight="1" spans="1:16384">
      <c r="A13" s="19"/>
      <c r="B13" s="27"/>
      <c r="C13" s="30"/>
      <c r="D13" s="29"/>
      <c r="E13" s="30"/>
      <c r="F13" s="31"/>
      <c r="G13" s="35"/>
      <c r="H13" s="26"/>
      <c r="I13" s="25"/>
      <c r="J13" s="35"/>
      <c r="K13" s="47"/>
      <c r="L13" s="25"/>
      <c r="M13" s="67"/>
      <c r="N13" s="72">
        <v>-493437</v>
      </c>
      <c r="O13" s="8" t="s">
        <v>98</v>
      </c>
      <c r="P13" s="73" t="s">
        <v>99</v>
      </c>
      <c r="Q13" s="8">
        <v>294816</v>
      </c>
      <c r="R13" s="8">
        <v>294816</v>
      </c>
      <c r="S13" s="96">
        <v>294816</v>
      </c>
      <c r="T13" s="4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19"/>
      <c r="B14" s="36"/>
      <c r="C14" s="30"/>
      <c r="D14" s="29"/>
      <c r="E14" s="30"/>
      <c r="F14" s="31"/>
      <c r="G14" s="35"/>
      <c r="H14" s="26"/>
      <c r="I14" s="25"/>
      <c r="J14" s="35"/>
      <c r="K14" s="47"/>
      <c r="L14" s="25"/>
      <c r="M14" s="67"/>
      <c r="N14" s="72"/>
      <c r="O14" s="8"/>
      <c r="P14" s="74" t="s">
        <v>100</v>
      </c>
      <c r="Q14" s="8">
        <v>799092</v>
      </c>
      <c r="R14" s="8">
        <v>799092</v>
      </c>
      <c r="S14" s="96">
        <v>467777</v>
      </c>
      <c r="T14" s="9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4" customHeight="1" spans="1:16384">
      <c r="A15" s="19"/>
      <c r="B15" s="36"/>
      <c r="C15" s="30"/>
      <c r="D15" s="29"/>
      <c r="E15" s="30"/>
      <c r="F15" s="31"/>
      <c r="G15" s="35"/>
      <c r="H15" s="26"/>
      <c r="I15" s="25"/>
      <c r="J15" s="35"/>
      <c r="K15" s="47"/>
      <c r="L15" s="25"/>
      <c r="M15" s="67"/>
      <c r="N15" s="72">
        <v>436421.9</v>
      </c>
      <c r="O15" s="8" t="s">
        <v>93</v>
      </c>
      <c r="P15" s="74" t="s">
        <v>104</v>
      </c>
      <c r="Q15" s="8"/>
      <c r="R15" s="8"/>
      <c r="S15" s="96">
        <v>-436421.9</v>
      </c>
      <c r="T15" s="9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63" customHeight="1" spans="1:16384">
      <c r="A16" s="19">
        <v>4</v>
      </c>
      <c r="B16" s="37">
        <v>43823</v>
      </c>
      <c r="C16" s="25"/>
      <c r="D16" s="38">
        <v>32365</v>
      </c>
      <c r="E16" s="30"/>
      <c r="F16" s="30"/>
      <c r="G16" s="35"/>
      <c r="H16" s="26"/>
      <c r="I16" s="25"/>
      <c r="J16" s="35"/>
      <c r="K16" s="47"/>
      <c r="L16" s="25"/>
      <c r="M16" s="67"/>
      <c r="N16" s="72"/>
      <c r="O16" s="8"/>
      <c r="P16" s="73" t="s">
        <v>105</v>
      </c>
      <c r="Q16" s="8"/>
      <c r="R16" s="8"/>
      <c r="S16" s="96">
        <v>32365</v>
      </c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9" customHeight="1" spans="1:16384">
      <c r="A17" s="19">
        <v>5</v>
      </c>
      <c r="B17" s="37">
        <v>43830</v>
      </c>
      <c r="C17" s="39"/>
      <c r="D17" s="40"/>
      <c r="E17" s="41"/>
      <c r="F17" s="42"/>
      <c r="G17" s="32"/>
      <c r="H17" s="43"/>
      <c r="I17" s="25"/>
      <c r="J17" s="25"/>
      <c r="K17" s="25"/>
      <c r="L17" s="25"/>
      <c r="M17" s="67"/>
      <c r="N17" s="25">
        <v>-436421.9</v>
      </c>
      <c r="O17" s="67" t="s">
        <v>106</v>
      </c>
      <c r="P17" s="78" t="s">
        <v>107</v>
      </c>
      <c r="Q17" s="100">
        <v>1580040</v>
      </c>
      <c r="R17" s="100">
        <v>1580040</v>
      </c>
      <c r="S17" s="101">
        <v>436421.9</v>
      </c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/>
      <c r="B18" s="44"/>
      <c r="C18" s="39"/>
      <c r="D18" s="40"/>
      <c r="E18" s="41"/>
      <c r="F18" s="42"/>
      <c r="G18" s="45"/>
      <c r="H18" s="43"/>
      <c r="I18" s="25"/>
      <c r="J18" s="25"/>
      <c r="K18" s="25"/>
      <c r="L18" s="25"/>
      <c r="M18" s="67"/>
      <c r="N18" s="25"/>
      <c r="O18" s="67"/>
      <c r="P18" s="109"/>
      <c r="Q18" s="100"/>
      <c r="R18" s="100"/>
      <c r="S18" s="101"/>
      <c r="T18" s="97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" t="s">
        <v>38</v>
      </c>
      <c r="B19" s="5"/>
      <c r="C19" s="54">
        <f>SUM(C8:C18)</f>
        <v>7559096</v>
      </c>
      <c r="D19" s="55">
        <f>SUM(D8:D18)</f>
        <v>32365</v>
      </c>
      <c r="E19" s="56"/>
      <c r="F19" s="56"/>
      <c r="G19" s="56"/>
      <c r="H19" s="54" t="s">
        <v>39</v>
      </c>
      <c r="I19" s="72">
        <f t="shared" ref="I19:L19" si="0">SUM(I8:I18)</f>
        <v>239570</v>
      </c>
      <c r="J19" s="56"/>
      <c r="K19" s="72">
        <f t="shared" si="0"/>
        <v>90293</v>
      </c>
      <c r="L19" s="72">
        <f t="shared" si="0"/>
        <v>1064000</v>
      </c>
      <c r="M19" s="54" t="s">
        <v>39</v>
      </c>
      <c r="N19" s="72">
        <f>SUM(N8:N18)</f>
        <v>0</v>
      </c>
      <c r="O19" s="54" t="s">
        <v>39</v>
      </c>
      <c r="P19" s="54" t="s">
        <v>39</v>
      </c>
      <c r="Q19" s="54"/>
      <c r="R19" s="54"/>
      <c r="S19" s="72">
        <f>SUM(S8:S18)</f>
        <v>6197598</v>
      </c>
      <c r="T19" s="102">
        <f>D19+C19-S19-I19-K19-L19-N19</f>
        <v>0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7" t="s">
        <v>94</v>
      </c>
      <c r="B20" s="57"/>
      <c r="C20" s="57" t="s">
        <v>40</v>
      </c>
      <c r="D20" s="57"/>
      <c r="E20" s="57"/>
      <c r="F20" s="58">
        <f>N20-F21</f>
        <v>436421.9</v>
      </c>
      <c r="G20" s="59"/>
      <c r="H20" s="60" t="s">
        <v>95</v>
      </c>
      <c r="I20" s="79"/>
      <c r="J20" s="79"/>
      <c r="K20" s="79"/>
      <c r="L20" s="80"/>
      <c r="M20" s="57" t="s">
        <v>42</v>
      </c>
      <c r="N20" s="81">
        <v>436421.9</v>
      </c>
      <c r="O20" s="82"/>
      <c r="P20" s="82"/>
      <c r="Q20" s="82"/>
      <c r="R20" s="82"/>
      <c r="S20" s="82"/>
      <c r="T20" s="10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57"/>
      <c r="B21" s="57"/>
      <c r="C21" s="57" t="s">
        <v>43</v>
      </c>
      <c r="D21" s="57"/>
      <c r="E21" s="57"/>
      <c r="F21" s="58">
        <v>0</v>
      </c>
      <c r="G21" s="59"/>
      <c r="H21" s="61"/>
      <c r="I21" s="83"/>
      <c r="J21" s="83"/>
      <c r="K21" s="83"/>
      <c r="L21" s="84"/>
      <c r="M21" s="57" t="s">
        <v>44</v>
      </c>
      <c r="N21" s="110" t="s">
        <v>108</v>
      </c>
      <c r="O21" s="111"/>
      <c r="P21" s="111"/>
      <c r="Q21" s="111"/>
      <c r="R21" s="111"/>
      <c r="S21" s="111"/>
      <c r="T21" s="11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2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H10:I10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7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55</v>
      </c>
      <c r="I2" s="63"/>
      <c r="J2" s="64" t="s">
        <v>56</v>
      </c>
      <c r="K2" s="64"/>
      <c r="L2" s="64"/>
      <c r="M2" s="64"/>
      <c r="N2" s="65" t="s">
        <v>3</v>
      </c>
      <c r="O2" s="65"/>
      <c r="P2" s="66">
        <v>10923</v>
      </c>
      <c r="Q2" s="70" t="s">
        <v>4</v>
      </c>
      <c r="R2" s="70"/>
      <c r="S2" s="87" t="s">
        <v>5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11978444.66</v>
      </c>
      <c r="D3" s="8"/>
      <c r="E3" s="8"/>
      <c r="F3" s="8" t="s">
        <v>57</v>
      </c>
      <c r="G3" s="9">
        <v>43488</v>
      </c>
      <c r="H3" s="5" t="s">
        <v>58</v>
      </c>
      <c r="I3" s="5"/>
      <c r="J3" s="19" t="s">
        <v>109</v>
      </c>
      <c r="K3" s="19"/>
      <c r="L3" s="19"/>
      <c r="M3" s="19"/>
      <c r="N3" s="5" t="s">
        <v>59</v>
      </c>
      <c r="O3" s="5"/>
      <c r="P3" s="19" t="s">
        <v>11</v>
      </c>
      <c r="Q3" s="88" t="s">
        <v>60</v>
      </c>
      <c r="R3" s="89"/>
      <c r="S3" s="90" t="s">
        <v>61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8">
        <v>11780873.27</v>
      </c>
      <c r="D4" s="8"/>
      <c r="E4" s="8"/>
      <c r="F4" s="8" t="s">
        <v>62</v>
      </c>
      <c r="G4" s="10"/>
      <c r="H4" s="5" t="s">
        <v>63</v>
      </c>
      <c r="I4" s="5"/>
      <c r="J4" s="19" t="s">
        <v>64</v>
      </c>
      <c r="K4" s="19"/>
      <c r="L4" s="19"/>
      <c r="M4" s="19"/>
      <c r="N4" s="5" t="s">
        <v>65</v>
      </c>
      <c r="O4" s="5"/>
      <c r="P4" s="67" t="s">
        <v>18</v>
      </c>
      <c r="Q4" s="8" t="s">
        <v>66</v>
      </c>
      <c r="R4" s="67" t="s">
        <v>67</v>
      </c>
      <c r="S4" s="91" t="s">
        <v>68</v>
      </c>
      <c r="T4" s="92" t="s">
        <v>67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19</v>
      </c>
      <c r="B5" s="11" t="s">
        <v>69</v>
      </c>
      <c r="C5" s="12"/>
      <c r="D5" s="12"/>
      <c r="E5" s="12"/>
      <c r="F5" s="13"/>
      <c r="G5" s="14" t="s">
        <v>70</v>
      </c>
      <c r="H5" s="11" t="s">
        <v>69</v>
      </c>
      <c r="I5" s="12"/>
      <c r="J5" s="13"/>
      <c r="K5" s="14" t="s">
        <v>71</v>
      </c>
      <c r="L5" s="11" t="s">
        <v>72</v>
      </c>
      <c r="M5" s="13"/>
      <c r="N5" s="11" t="s">
        <v>73</v>
      </c>
      <c r="O5" s="13"/>
      <c r="P5" s="68" t="s">
        <v>74</v>
      </c>
      <c r="Q5" s="93"/>
      <c r="R5" s="93"/>
      <c r="S5" s="91" t="s">
        <v>75</v>
      </c>
      <c r="T5" s="94" t="s">
        <v>76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77</v>
      </c>
      <c r="C6" s="16"/>
      <c r="D6" s="16"/>
      <c r="E6" s="16"/>
      <c r="F6" s="17"/>
      <c r="G6" s="5"/>
      <c r="H6" s="15" t="s">
        <v>78</v>
      </c>
      <c r="I6" s="16"/>
      <c r="J6" s="17"/>
      <c r="K6" s="5" t="s">
        <v>23</v>
      </c>
      <c r="L6" s="15" t="s">
        <v>24</v>
      </c>
      <c r="M6" s="17"/>
      <c r="N6" s="15" t="s">
        <v>25</v>
      </c>
      <c r="O6" s="17"/>
      <c r="P6" s="69" t="s">
        <v>79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27</v>
      </c>
      <c r="C7" s="5" t="s">
        <v>80</v>
      </c>
      <c r="D7" s="5" t="s">
        <v>81</v>
      </c>
      <c r="E7" s="8" t="s">
        <v>82</v>
      </c>
      <c r="F7" s="8" t="s">
        <v>83</v>
      </c>
      <c r="G7" s="18" t="s">
        <v>84</v>
      </c>
      <c r="H7" s="5" t="s">
        <v>30</v>
      </c>
      <c r="I7" s="8" t="s">
        <v>29</v>
      </c>
      <c r="J7" s="8" t="s">
        <v>31</v>
      </c>
      <c r="K7" s="70" t="s">
        <v>29</v>
      </c>
      <c r="L7" s="8" t="s">
        <v>29</v>
      </c>
      <c r="M7" s="5" t="s">
        <v>31</v>
      </c>
      <c r="N7" s="5" t="s">
        <v>29</v>
      </c>
      <c r="O7" s="5" t="s">
        <v>31</v>
      </c>
      <c r="P7" s="8" t="s">
        <v>85</v>
      </c>
      <c r="Q7" s="8" t="s">
        <v>86</v>
      </c>
      <c r="R7" s="8" t="s">
        <v>87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5" customHeight="1" spans="1:16384">
      <c r="A8" s="19">
        <v>1</v>
      </c>
      <c r="B8" s="20">
        <v>43579</v>
      </c>
      <c r="C8" s="21">
        <v>2930532</v>
      </c>
      <c r="D8" s="22"/>
      <c r="E8" s="23" t="s">
        <v>88</v>
      </c>
      <c r="F8" s="24">
        <v>175202745165</v>
      </c>
      <c r="G8" s="25"/>
      <c r="H8" s="26">
        <v>0.02</v>
      </c>
      <c r="I8" s="25">
        <v>58611</v>
      </c>
      <c r="J8" s="35"/>
      <c r="K8" s="47">
        <v>35449</v>
      </c>
      <c r="L8" s="25">
        <v>1063500</v>
      </c>
      <c r="M8" s="71" t="s">
        <v>37</v>
      </c>
      <c r="N8" s="72">
        <v>22161</v>
      </c>
      <c r="O8" s="8" t="s">
        <v>35</v>
      </c>
      <c r="P8" s="73" t="s">
        <v>36</v>
      </c>
      <c r="Q8" s="8"/>
      <c r="R8" s="8"/>
      <c r="S8" s="96">
        <v>1750811</v>
      </c>
      <c r="T8" s="4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55" customHeight="1" spans="1:16384">
      <c r="A9" s="19"/>
      <c r="B9" s="20">
        <v>43564</v>
      </c>
      <c r="C9" s="21">
        <v>811000</v>
      </c>
      <c r="D9" s="22"/>
      <c r="E9" s="23" t="s">
        <v>110</v>
      </c>
      <c r="F9" s="24"/>
      <c r="G9" s="25"/>
      <c r="H9" s="26"/>
      <c r="I9" s="25"/>
      <c r="J9" s="35"/>
      <c r="K9" s="47"/>
      <c r="L9" s="25"/>
      <c r="M9" s="71"/>
      <c r="N9" s="72"/>
      <c r="O9" s="8"/>
      <c r="P9" s="73" t="s">
        <v>111</v>
      </c>
      <c r="Q9" s="8"/>
      <c r="R9" s="8"/>
      <c r="S9" s="96">
        <v>811000</v>
      </c>
      <c r="T9" s="4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55" customHeight="1" spans="1:16384">
      <c r="A10" s="19"/>
      <c r="B10" s="20">
        <v>43699</v>
      </c>
      <c r="C10" s="21">
        <v>1160000</v>
      </c>
      <c r="D10" s="22"/>
      <c r="E10" s="23" t="s">
        <v>110</v>
      </c>
      <c r="F10" s="24"/>
      <c r="G10" s="25"/>
      <c r="H10" s="26"/>
      <c r="I10" s="25"/>
      <c r="J10" s="35"/>
      <c r="K10" s="47"/>
      <c r="L10" s="25"/>
      <c r="M10" s="71"/>
      <c r="N10" s="72"/>
      <c r="O10" s="8"/>
      <c r="P10" s="73" t="s">
        <v>111</v>
      </c>
      <c r="Q10" s="8"/>
      <c r="R10" s="8"/>
      <c r="S10" s="96">
        <v>1160000</v>
      </c>
      <c r="T10" s="4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8" customHeight="1" spans="1:16384">
      <c r="A11" s="19">
        <v>2</v>
      </c>
      <c r="B11" s="27">
        <v>43737</v>
      </c>
      <c r="C11" s="28">
        <v>4628564</v>
      </c>
      <c r="D11" s="29"/>
      <c r="E11" s="30" t="s">
        <v>88</v>
      </c>
      <c r="F11" s="31">
        <v>175202745165</v>
      </c>
      <c r="G11" s="32"/>
      <c r="H11" s="26">
        <v>0.02</v>
      </c>
      <c r="I11" s="25">
        <v>180959</v>
      </c>
      <c r="J11" s="35" t="s">
        <v>91</v>
      </c>
      <c r="K11" s="47">
        <v>54844</v>
      </c>
      <c r="L11" s="25">
        <v>500</v>
      </c>
      <c r="M11" s="71" t="s">
        <v>89</v>
      </c>
      <c r="N11" s="72">
        <v>620756</v>
      </c>
      <c r="O11" s="8" t="s">
        <v>35</v>
      </c>
      <c r="P11" s="73" t="s">
        <v>90</v>
      </c>
      <c r="Q11" s="8">
        <v>4351040</v>
      </c>
      <c r="R11" s="8">
        <v>4351040</v>
      </c>
      <c r="S11" s="96">
        <v>3300229</v>
      </c>
      <c r="T11" s="5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/>
      <c r="B12" s="27"/>
      <c r="C12" s="33"/>
      <c r="D12" s="29"/>
      <c r="E12" s="30"/>
      <c r="F12" s="30"/>
      <c r="G12" s="32"/>
      <c r="H12" s="34"/>
      <c r="I12" s="34"/>
      <c r="J12" s="35"/>
      <c r="K12" s="47"/>
      <c r="L12" s="25"/>
      <c r="M12" s="67"/>
      <c r="N12" s="72">
        <v>-22161</v>
      </c>
      <c r="O12" s="8" t="s">
        <v>92</v>
      </c>
      <c r="P12" s="73"/>
      <c r="Q12" s="8"/>
      <c r="R12" s="8"/>
      <c r="S12" s="96"/>
      <c r="T12" s="5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27"/>
      <c r="C13" s="33"/>
      <c r="D13" s="29"/>
      <c r="E13" s="30"/>
      <c r="F13" s="30"/>
      <c r="G13" s="35"/>
      <c r="H13" s="26"/>
      <c r="I13" s="25"/>
      <c r="J13" s="35"/>
      <c r="K13" s="47"/>
      <c r="L13" s="25"/>
      <c r="M13" s="67"/>
      <c r="N13" s="72">
        <v>493437</v>
      </c>
      <c r="O13" s="8" t="s">
        <v>93</v>
      </c>
      <c r="P13" s="73"/>
      <c r="Q13" s="8"/>
      <c r="R13" s="8"/>
      <c r="S13" s="96"/>
      <c r="T13" s="4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19">
        <v>3</v>
      </c>
      <c r="B14" s="27">
        <v>43788</v>
      </c>
      <c r="C14" s="33"/>
      <c r="D14" s="29"/>
      <c r="E14" s="30"/>
      <c r="F14" s="30"/>
      <c r="G14" s="35"/>
      <c r="H14" s="26"/>
      <c r="I14" s="25"/>
      <c r="J14" s="35"/>
      <c r="K14" s="47"/>
      <c r="L14" s="25"/>
      <c r="M14" s="67"/>
      <c r="N14" s="72">
        <v>-620756</v>
      </c>
      <c r="O14" s="8" t="s">
        <v>92</v>
      </c>
      <c r="P14" s="73" t="s">
        <v>97</v>
      </c>
      <c r="Q14" s="8">
        <v>351600</v>
      </c>
      <c r="R14" s="8">
        <v>351600</v>
      </c>
      <c r="S14" s="96">
        <v>351600</v>
      </c>
      <c r="T14" s="4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9" customHeight="1" spans="1:16384">
      <c r="A15" s="19"/>
      <c r="B15" s="27"/>
      <c r="C15" s="30"/>
      <c r="D15" s="29"/>
      <c r="E15" s="30"/>
      <c r="F15" s="31"/>
      <c r="G15" s="35"/>
      <c r="H15" s="26"/>
      <c r="I15" s="25"/>
      <c r="J15" s="35"/>
      <c r="K15" s="47"/>
      <c r="L15" s="25"/>
      <c r="M15" s="67"/>
      <c r="N15" s="72">
        <v>-493437</v>
      </c>
      <c r="O15" s="8" t="s">
        <v>98</v>
      </c>
      <c r="P15" s="73" t="s">
        <v>99</v>
      </c>
      <c r="Q15" s="8">
        <v>294816</v>
      </c>
      <c r="R15" s="8">
        <v>294816</v>
      </c>
      <c r="S15" s="96">
        <v>294816</v>
      </c>
      <c r="T15" s="4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2" customHeight="1" spans="1:16384">
      <c r="A16" s="19"/>
      <c r="B16" s="36"/>
      <c r="C16" s="30"/>
      <c r="D16" s="29"/>
      <c r="E16" s="30"/>
      <c r="F16" s="31"/>
      <c r="G16" s="35"/>
      <c r="H16" s="26"/>
      <c r="I16" s="25"/>
      <c r="J16" s="35"/>
      <c r="K16" s="47"/>
      <c r="L16" s="25"/>
      <c r="M16" s="67"/>
      <c r="N16" s="72"/>
      <c r="O16" s="8"/>
      <c r="P16" s="74" t="s">
        <v>100</v>
      </c>
      <c r="Q16" s="8">
        <v>799092</v>
      </c>
      <c r="R16" s="8">
        <v>799092</v>
      </c>
      <c r="S16" s="96">
        <v>467777</v>
      </c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4" customHeight="1" spans="1:16384">
      <c r="A17" s="19"/>
      <c r="B17" s="36"/>
      <c r="C17" s="30"/>
      <c r="D17" s="29"/>
      <c r="E17" s="30"/>
      <c r="F17" s="31"/>
      <c r="G17" s="35"/>
      <c r="H17" s="26"/>
      <c r="I17" s="25"/>
      <c r="J17" s="35"/>
      <c r="K17" s="47"/>
      <c r="L17" s="25"/>
      <c r="M17" s="67"/>
      <c r="N17" s="72">
        <v>436421.9</v>
      </c>
      <c r="O17" s="8" t="s">
        <v>93</v>
      </c>
      <c r="P17" s="74" t="s">
        <v>104</v>
      </c>
      <c r="Q17" s="8"/>
      <c r="R17" s="8"/>
      <c r="S17" s="96">
        <v>-436421.9</v>
      </c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63" customHeight="1" spans="1:16384">
      <c r="A18" s="19">
        <v>4</v>
      </c>
      <c r="B18" s="37">
        <v>43823</v>
      </c>
      <c r="C18" s="25"/>
      <c r="D18" s="38">
        <v>32365</v>
      </c>
      <c r="E18" s="30"/>
      <c r="F18" s="30"/>
      <c r="G18" s="35"/>
      <c r="H18" s="26"/>
      <c r="I18" s="25"/>
      <c r="J18" s="35"/>
      <c r="K18" s="47"/>
      <c r="L18" s="25"/>
      <c r="M18" s="67"/>
      <c r="N18" s="72"/>
      <c r="O18" s="8"/>
      <c r="P18" s="73" t="s">
        <v>105</v>
      </c>
      <c r="Q18" s="8"/>
      <c r="R18" s="8"/>
      <c r="S18" s="96">
        <v>32365</v>
      </c>
      <c r="T18" s="97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9" customHeight="1" spans="1:16384">
      <c r="A19" s="19">
        <v>5</v>
      </c>
      <c r="B19" s="37">
        <v>43830</v>
      </c>
      <c r="C19" s="39"/>
      <c r="D19" s="40"/>
      <c r="E19" s="41"/>
      <c r="F19" s="42"/>
      <c r="G19" s="32"/>
      <c r="H19" s="43"/>
      <c r="I19" s="25"/>
      <c r="J19" s="25"/>
      <c r="K19" s="25"/>
      <c r="L19" s="25"/>
      <c r="M19" s="67"/>
      <c r="N19" s="25">
        <v>-436421.9</v>
      </c>
      <c r="O19" s="67" t="s">
        <v>106</v>
      </c>
      <c r="P19" s="74" t="s">
        <v>107</v>
      </c>
      <c r="Q19" s="8">
        <v>1580040</v>
      </c>
      <c r="R19" s="8">
        <v>1580040</v>
      </c>
      <c r="S19" s="98">
        <v>436421.9</v>
      </c>
      <c r="T19" s="97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6" customHeight="1" spans="1:16384">
      <c r="A20" s="48">
        <v>6</v>
      </c>
      <c r="B20" s="49">
        <v>44011</v>
      </c>
      <c r="C20" s="105">
        <v>1565000</v>
      </c>
      <c r="D20" s="106"/>
      <c r="E20" s="107" t="s">
        <v>112</v>
      </c>
      <c r="F20" s="51" t="s">
        <v>113</v>
      </c>
      <c r="G20" s="52"/>
      <c r="H20" s="108">
        <v>0</v>
      </c>
      <c r="I20" s="76" t="s">
        <v>114</v>
      </c>
      <c r="J20" s="76"/>
      <c r="K20" s="76">
        <f>7867.96+18500</f>
        <v>26367.96</v>
      </c>
      <c r="L20" s="76">
        <v>500</v>
      </c>
      <c r="M20" s="77" t="s">
        <v>115</v>
      </c>
      <c r="N20" s="76"/>
      <c r="O20" s="77"/>
      <c r="P20" s="78" t="s">
        <v>116</v>
      </c>
      <c r="Q20" s="100">
        <v>170000</v>
      </c>
      <c r="R20" s="100">
        <v>170000</v>
      </c>
      <c r="S20" s="101">
        <v>170000</v>
      </c>
      <c r="T20" s="97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48"/>
      <c r="B21" s="49"/>
      <c r="C21" s="105"/>
      <c r="D21" s="106"/>
      <c r="E21" s="107"/>
      <c r="F21" s="51"/>
      <c r="G21" s="52"/>
      <c r="H21" s="53"/>
      <c r="I21" s="76"/>
      <c r="J21" s="76"/>
      <c r="K21" s="76"/>
      <c r="L21" s="76">
        <v>400</v>
      </c>
      <c r="M21" s="77" t="s">
        <v>117</v>
      </c>
      <c r="N21" s="76"/>
      <c r="O21" s="77"/>
      <c r="P21" s="78" t="s">
        <v>118</v>
      </c>
      <c r="Q21" s="100">
        <v>690000</v>
      </c>
      <c r="R21" s="100">
        <v>690000</v>
      </c>
      <c r="S21" s="101">
        <v>676162.04</v>
      </c>
      <c r="T21" s="97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2" customHeight="1" spans="1:16384">
      <c r="A22" s="48"/>
      <c r="B22" s="49"/>
      <c r="C22" s="105"/>
      <c r="D22" s="106"/>
      <c r="E22" s="107"/>
      <c r="F22" s="51"/>
      <c r="G22" s="52"/>
      <c r="H22" s="53"/>
      <c r="I22" s="76"/>
      <c r="J22" s="76"/>
      <c r="K22" s="76"/>
      <c r="L22" s="76"/>
      <c r="M22" s="77"/>
      <c r="N22" s="76"/>
      <c r="O22" s="77"/>
      <c r="P22" s="78" t="s">
        <v>119</v>
      </c>
      <c r="Q22" s="100">
        <v>491500</v>
      </c>
      <c r="R22" s="100">
        <v>491500</v>
      </c>
      <c r="S22" s="101">
        <v>491500</v>
      </c>
      <c r="T22" s="97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48"/>
      <c r="B23" s="49"/>
      <c r="C23" s="105"/>
      <c r="D23" s="106"/>
      <c r="E23" s="107"/>
      <c r="F23" s="51"/>
      <c r="G23" s="52"/>
      <c r="H23" s="53"/>
      <c r="I23" s="76"/>
      <c r="J23" s="76"/>
      <c r="K23" s="76"/>
      <c r="L23" s="76"/>
      <c r="M23" s="77"/>
      <c r="N23" s="76"/>
      <c r="O23" s="77"/>
      <c r="P23" s="109" t="s">
        <v>111</v>
      </c>
      <c r="Q23" s="100"/>
      <c r="R23" s="100"/>
      <c r="S23" s="101">
        <v>285000</v>
      </c>
      <c r="T23" s="99" t="s">
        <v>120</v>
      </c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9" customHeight="1" spans="1:16384">
      <c r="A24" s="48"/>
      <c r="B24" s="49">
        <v>44045</v>
      </c>
      <c r="C24" s="105">
        <v>285000</v>
      </c>
      <c r="D24" s="106"/>
      <c r="E24" s="107" t="s">
        <v>110</v>
      </c>
      <c r="F24" s="51"/>
      <c r="G24" s="52"/>
      <c r="H24" s="53"/>
      <c r="I24" s="76"/>
      <c r="J24" s="76"/>
      <c r="K24" s="76"/>
      <c r="L24" s="76"/>
      <c r="M24" s="77"/>
      <c r="N24" s="76"/>
      <c r="O24" s="77"/>
      <c r="P24" s="47"/>
      <c r="Q24" s="47"/>
      <c r="R24" s="47"/>
      <c r="S24" s="47"/>
      <c r="T24" s="47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30" customHeight="1" spans="1:16384">
      <c r="A25" s="5" t="s">
        <v>38</v>
      </c>
      <c r="B25" s="5"/>
      <c r="C25" s="54">
        <f>SUM(C8:C24)</f>
        <v>11380096</v>
      </c>
      <c r="D25" s="55">
        <f>SUM(D8:D20)</f>
        <v>32365</v>
      </c>
      <c r="E25" s="56"/>
      <c r="F25" s="56"/>
      <c r="G25" s="56"/>
      <c r="H25" s="54" t="s">
        <v>39</v>
      </c>
      <c r="I25" s="72">
        <f>SUM(I8:I24)</f>
        <v>239570</v>
      </c>
      <c r="J25" s="56"/>
      <c r="K25" s="72">
        <f>SUM(K8:K24)</f>
        <v>116660.96</v>
      </c>
      <c r="L25" s="72">
        <f>SUM(L8:L24)</f>
        <v>1064900</v>
      </c>
      <c r="M25" s="54" t="s">
        <v>39</v>
      </c>
      <c r="N25" s="72">
        <f>SUM(N8:N24)</f>
        <v>0</v>
      </c>
      <c r="O25" s="54" t="s">
        <v>39</v>
      </c>
      <c r="P25" s="54" t="s">
        <v>39</v>
      </c>
      <c r="Q25" s="54"/>
      <c r="R25" s="54"/>
      <c r="S25" s="72">
        <f>SUM(S8:S23)</f>
        <v>9791260.04</v>
      </c>
      <c r="T25" s="102">
        <f>D25+C25-S25-I25-K25-L25-N25</f>
        <v>200070.000000001</v>
      </c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30" customHeight="1" spans="1:16384">
      <c r="A26" s="57" t="s">
        <v>94</v>
      </c>
      <c r="B26" s="57"/>
      <c r="C26" s="57" t="s">
        <v>40</v>
      </c>
      <c r="D26" s="57"/>
      <c r="E26" s="57"/>
      <c r="F26" s="58">
        <f>N26-F27</f>
        <v>1337662.04</v>
      </c>
      <c r="G26" s="59"/>
      <c r="H26" s="60" t="s">
        <v>95</v>
      </c>
      <c r="I26" s="79"/>
      <c r="J26" s="79"/>
      <c r="K26" s="79"/>
      <c r="L26" s="80"/>
      <c r="M26" s="57" t="s">
        <v>42</v>
      </c>
      <c r="N26" s="81">
        <f>S20+S21+S22</f>
        <v>1337662.04</v>
      </c>
      <c r="O26" s="82"/>
      <c r="P26" s="82"/>
      <c r="Q26" s="82"/>
      <c r="R26" s="82"/>
      <c r="S26" s="82"/>
      <c r="T26" s="10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0" customHeight="1" spans="1:16384">
      <c r="A27" s="57"/>
      <c r="B27" s="57"/>
      <c r="C27" s="57" t="s">
        <v>43</v>
      </c>
      <c r="D27" s="57"/>
      <c r="E27" s="57"/>
      <c r="F27" s="58">
        <v>0</v>
      </c>
      <c r="G27" s="59"/>
      <c r="H27" s="61"/>
      <c r="I27" s="83"/>
      <c r="J27" s="83"/>
      <c r="K27" s="83"/>
      <c r="L27" s="84"/>
      <c r="M27" s="57" t="s">
        <v>44</v>
      </c>
      <c r="N27" s="110" t="s">
        <v>121</v>
      </c>
      <c r="O27" s="111"/>
      <c r="P27" s="111"/>
      <c r="Q27" s="111"/>
      <c r="R27" s="111"/>
      <c r="S27" s="111"/>
      <c r="T27" s="112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6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8" spans="9:9">
      <c r="I38" s="3">
        <f>C4-C25</f>
        <v>400777.27</v>
      </c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topLeftCell="A19" workbookViewId="0">
      <selection activeCell="A19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7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55</v>
      </c>
      <c r="I2" s="63"/>
      <c r="J2" s="64" t="s">
        <v>56</v>
      </c>
      <c r="K2" s="64"/>
      <c r="L2" s="64"/>
      <c r="M2" s="64"/>
      <c r="N2" s="65" t="s">
        <v>3</v>
      </c>
      <c r="O2" s="65"/>
      <c r="P2" s="66">
        <v>10923</v>
      </c>
      <c r="Q2" s="70" t="s">
        <v>4</v>
      </c>
      <c r="R2" s="70"/>
      <c r="S2" s="87" t="s">
        <v>5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11978444.66</v>
      </c>
      <c r="D3" s="8"/>
      <c r="E3" s="8"/>
      <c r="F3" s="8" t="s">
        <v>57</v>
      </c>
      <c r="G3" s="9">
        <v>43488</v>
      </c>
      <c r="H3" s="5" t="s">
        <v>58</v>
      </c>
      <c r="I3" s="5"/>
      <c r="J3" s="19" t="s">
        <v>109</v>
      </c>
      <c r="K3" s="19"/>
      <c r="L3" s="19"/>
      <c r="M3" s="19"/>
      <c r="N3" s="5" t="s">
        <v>59</v>
      </c>
      <c r="O3" s="5"/>
      <c r="P3" s="19" t="s">
        <v>11</v>
      </c>
      <c r="Q3" s="88" t="s">
        <v>60</v>
      </c>
      <c r="R3" s="89"/>
      <c r="S3" s="90" t="s">
        <v>61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8">
        <v>11780873.27</v>
      </c>
      <c r="D4" s="8"/>
      <c r="E4" s="8"/>
      <c r="F4" s="8" t="s">
        <v>62</v>
      </c>
      <c r="G4" s="10"/>
      <c r="H4" s="5" t="s">
        <v>63</v>
      </c>
      <c r="I4" s="5"/>
      <c r="J4" s="19" t="s">
        <v>64</v>
      </c>
      <c r="K4" s="19"/>
      <c r="L4" s="19"/>
      <c r="M4" s="19"/>
      <c r="N4" s="5" t="s">
        <v>65</v>
      </c>
      <c r="O4" s="5"/>
      <c r="P4" s="67" t="s">
        <v>18</v>
      </c>
      <c r="Q4" s="8" t="s">
        <v>66</v>
      </c>
      <c r="R4" s="67" t="s">
        <v>67</v>
      </c>
      <c r="S4" s="91" t="s">
        <v>68</v>
      </c>
      <c r="T4" s="92" t="s">
        <v>67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19</v>
      </c>
      <c r="B5" s="11" t="s">
        <v>69</v>
      </c>
      <c r="C5" s="12"/>
      <c r="D5" s="12"/>
      <c r="E5" s="12"/>
      <c r="F5" s="13"/>
      <c r="G5" s="14" t="s">
        <v>70</v>
      </c>
      <c r="H5" s="11" t="s">
        <v>69</v>
      </c>
      <c r="I5" s="12"/>
      <c r="J5" s="13"/>
      <c r="K5" s="14" t="s">
        <v>71</v>
      </c>
      <c r="L5" s="11" t="s">
        <v>72</v>
      </c>
      <c r="M5" s="13"/>
      <c r="N5" s="11" t="s">
        <v>73</v>
      </c>
      <c r="O5" s="13"/>
      <c r="P5" s="68" t="s">
        <v>74</v>
      </c>
      <c r="Q5" s="93"/>
      <c r="R5" s="93"/>
      <c r="S5" s="91" t="s">
        <v>75</v>
      </c>
      <c r="T5" s="94" t="s">
        <v>76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77</v>
      </c>
      <c r="C6" s="16"/>
      <c r="D6" s="16"/>
      <c r="E6" s="16"/>
      <c r="F6" s="17"/>
      <c r="G6" s="5"/>
      <c r="H6" s="15" t="s">
        <v>78</v>
      </c>
      <c r="I6" s="16"/>
      <c r="J6" s="17"/>
      <c r="K6" s="5" t="s">
        <v>23</v>
      </c>
      <c r="L6" s="15" t="s">
        <v>24</v>
      </c>
      <c r="M6" s="17"/>
      <c r="N6" s="15" t="s">
        <v>25</v>
      </c>
      <c r="O6" s="17"/>
      <c r="P6" s="69" t="s">
        <v>79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27</v>
      </c>
      <c r="C7" s="5" t="s">
        <v>80</v>
      </c>
      <c r="D7" s="5" t="s">
        <v>81</v>
      </c>
      <c r="E7" s="8" t="s">
        <v>82</v>
      </c>
      <c r="F7" s="8" t="s">
        <v>83</v>
      </c>
      <c r="G7" s="18" t="s">
        <v>84</v>
      </c>
      <c r="H7" s="5" t="s">
        <v>30</v>
      </c>
      <c r="I7" s="8" t="s">
        <v>29</v>
      </c>
      <c r="J7" s="8" t="s">
        <v>31</v>
      </c>
      <c r="K7" s="70" t="s">
        <v>29</v>
      </c>
      <c r="L7" s="8" t="s">
        <v>29</v>
      </c>
      <c r="M7" s="5" t="s">
        <v>31</v>
      </c>
      <c r="N7" s="5" t="s">
        <v>29</v>
      </c>
      <c r="O7" s="5" t="s">
        <v>31</v>
      </c>
      <c r="P7" s="8" t="s">
        <v>85</v>
      </c>
      <c r="Q7" s="8" t="s">
        <v>86</v>
      </c>
      <c r="R7" s="8" t="s">
        <v>87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5" customHeight="1" spans="1:16384">
      <c r="A8" s="19">
        <v>1</v>
      </c>
      <c r="B8" s="20">
        <v>43579</v>
      </c>
      <c r="C8" s="21">
        <v>2930532</v>
      </c>
      <c r="D8" s="22"/>
      <c r="E8" s="23" t="s">
        <v>88</v>
      </c>
      <c r="F8" s="24">
        <v>175202745165</v>
      </c>
      <c r="G8" s="25"/>
      <c r="H8" s="26">
        <v>0.02</v>
      </c>
      <c r="I8" s="25">
        <v>58611</v>
      </c>
      <c r="J8" s="35"/>
      <c r="K8" s="47">
        <v>35449</v>
      </c>
      <c r="L8" s="25">
        <v>1063500</v>
      </c>
      <c r="M8" s="71" t="s">
        <v>37</v>
      </c>
      <c r="N8" s="72">
        <v>22161</v>
      </c>
      <c r="O8" s="8" t="s">
        <v>35</v>
      </c>
      <c r="P8" s="73" t="s">
        <v>36</v>
      </c>
      <c r="Q8" s="8"/>
      <c r="R8" s="8"/>
      <c r="S8" s="96">
        <v>1750811</v>
      </c>
      <c r="T8" s="4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55" customHeight="1" spans="1:16384">
      <c r="A9" s="19"/>
      <c r="B9" s="20">
        <v>43564</v>
      </c>
      <c r="C9" s="21">
        <v>811000</v>
      </c>
      <c r="D9" s="22"/>
      <c r="E9" s="23" t="s">
        <v>110</v>
      </c>
      <c r="F9" s="24"/>
      <c r="G9" s="25"/>
      <c r="H9" s="26"/>
      <c r="I9" s="25"/>
      <c r="J9" s="35"/>
      <c r="K9" s="47"/>
      <c r="L9" s="25"/>
      <c r="M9" s="71"/>
      <c r="N9" s="72"/>
      <c r="O9" s="8"/>
      <c r="P9" s="73" t="s">
        <v>111</v>
      </c>
      <c r="Q9" s="8"/>
      <c r="R9" s="8"/>
      <c r="S9" s="96">
        <v>811000</v>
      </c>
      <c r="T9" s="4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55" customHeight="1" spans="1:16384">
      <c r="A10" s="19"/>
      <c r="B10" s="20">
        <v>43699</v>
      </c>
      <c r="C10" s="21">
        <v>1160000</v>
      </c>
      <c r="D10" s="22"/>
      <c r="E10" s="23" t="s">
        <v>110</v>
      </c>
      <c r="F10" s="24"/>
      <c r="G10" s="25"/>
      <c r="H10" s="26"/>
      <c r="I10" s="25"/>
      <c r="J10" s="35"/>
      <c r="K10" s="47"/>
      <c r="L10" s="25"/>
      <c r="M10" s="71"/>
      <c r="N10" s="72"/>
      <c r="O10" s="8"/>
      <c r="P10" s="73" t="s">
        <v>111</v>
      </c>
      <c r="Q10" s="8"/>
      <c r="R10" s="8"/>
      <c r="S10" s="96">
        <v>1160000</v>
      </c>
      <c r="T10" s="4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8" customHeight="1" spans="1:16384">
      <c r="A11" s="19">
        <v>2</v>
      </c>
      <c r="B11" s="27">
        <v>43737</v>
      </c>
      <c r="C11" s="28">
        <v>4628564</v>
      </c>
      <c r="D11" s="29"/>
      <c r="E11" s="30" t="s">
        <v>88</v>
      </c>
      <c r="F11" s="31">
        <v>175202745165</v>
      </c>
      <c r="G11" s="32"/>
      <c r="H11" s="26">
        <v>0.02</v>
      </c>
      <c r="I11" s="25">
        <v>180959</v>
      </c>
      <c r="J11" s="35" t="s">
        <v>91</v>
      </c>
      <c r="K11" s="47">
        <v>54844</v>
      </c>
      <c r="L11" s="25">
        <v>500</v>
      </c>
      <c r="M11" s="71" t="s">
        <v>89</v>
      </c>
      <c r="N11" s="72">
        <v>620756</v>
      </c>
      <c r="O11" s="8" t="s">
        <v>35</v>
      </c>
      <c r="P11" s="73" t="s">
        <v>90</v>
      </c>
      <c r="Q11" s="8">
        <v>4351040</v>
      </c>
      <c r="R11" s="8">
        <v>4351040</v>
      </c>
      <c r="S11" s="96">
        <v>3300229</v>
      </c>
      <c r="T11" s="5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/>
      <c r="B12" s="27"/>
      <c r="C12" s="33"/>
      <c r="D12" s="29"/>
      <c r="E12" s="30"/>
      <c r="F12" s="30"/>
      <c r="G12" s="32"/>
      <c r="H12" s="34"/>
      <c r="I12" s="34"/>
      <c r="J12" s="35"/>
      <c r="K12" s="47"/>
      <c r="L12" s="25"/>
      <c r="M12" s="67"/>
      <c r="N12" s="72">
        <v>-22161</v>
      </c>
      <c r="O12" s="8" t="s">
        <v>92</v>
      </c>
      <c r="P12" s="73"/>
      <c r="Q12" s="8"/>
      <c r="R12" s="8"/>
      <c r="S12" s="96"/>
      <c r="T12" s="5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27"/>
      <c r="C13" s="33"/>
      <c r="D13" s="29"/>
      <c r="E13" s="30"/>
      <c r="F13" s="30"/>
      <c r="G13" s="35"/>
      <c r="H13" s="26"/>
      <c r="I13" s="25"/>
      <c r="J13" s="35"/>
      <c r="K13" s="47"/>
      <c r="L13" s="25"/>
      <c r="M13" s="67"/>
      <c r="N13" s="72">
        <v>493437</v>
      </c>
      <c r="O13" s="8" t="s">
        <v>93</v>
      </c>
      <c r="P13" s="73"/>
      <c r="Q13" s="8"/>
      <c r="R13" s="8"/>
      <c r="S13" s="96"/>
      <c r="T13" s="4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19">
        <v>3</v>
      </c>
      <c r="B14" s="27">
        <v>43788</v>
      </c>
      <c r="C14" s="33"/>
      <c r="D14" s="29"/>
      <c r="E14" s="30"/>
      <c r="F14" s="30"/>
      <c r="G14" s="35"/>
      <c r="H14" s="26"/>
      <c r="I14" s="25"/>
      <c r="J14" s="35"/>
      <c r="K14" s="47"/>
      <c r="L14" s="25"/>
      <c r="M14" s="67"/>
      <c r="N14" s="72">
        <v>-620756</v>
      </c>
      <c r="O14" s="8" t="s">
        <v>92</v>
      </c>
      <c r="P14" s="73" t="s">
        <v>97</v>
      </c>
      <c r="Q14" s="8">
        <v>351600</v>
      </c>
      <c r="R14" s="8">
        <v>351600</v>
      </c>
      <c r="S14" s="96">
        <v>351600</v>
      </c>
      <c r="T14" s="4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9" customHeight="1" spans="1:16384">
      <c r="A15" s="19"/>
      <c r="B15" s="27"/>
      <c r="C15" s="30"/>
      <c r="D15" s="29"/>
      <c r="E15" s="30"/>
      <c r="F15" s="31"/>
      <c r="G15" s="35"/>
      <c r="H15" s="26"/>
      <c r="I15" s="25"/>
      <c r="J15" s="35"/>
      <c r="K15" s="47"/>
      <c r="L15" s="25"/>
      <c r="M15" s="67"/>
      <c r="N15" s="72">
        <v>-493437</v>
      </c>
      <c r="O15" s="8" t="s">
        <v>98</v>
      </c>
      <c r="P15" s="73" t="s">
        <v>99</v>
      </c>
      <c r="Q15" s="8">
        <v>294816</v>
      </c>
      <c r="R15" s="8">
        <v>294816</v>
      </c>
      <c r="S15" s="96">
        <v>294816</v>
      </c>
      <c r="T15" s="4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2" customHeight="1" spans="1:16384">
      <c r="A16" s="19"/>
      <c r="B16" s="36"/>
      <c r="C16" s="30"/>
      <c r="D16" s="29"/>
      <c r="E16" s="30"/>
      <c r="F16" s="31"/>
      <c r="G16" s="35"/>
      <c r="H16" s="26"/>
      <c r="I16" s="25"/>
      <c r="J16" s="35"/>
      <c r="K16" s="47"/>
      <c r="L16" s="25"/>
      <c r="M16" s="67"/>
      <c r="N16" s="72"/>
      <c r="O16" s="8"/>
      <c r="P16" s="74" t="s">
        <v>100</v>
      </c>
      <c r="Q16" s="8">
        <v>799092</v>
      </c>
      <c r="R16" s="8">
        <v>799092</v>
      </c>
      <c r="S16" s="96">
        <v>467777</v>
      </c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4" customHeight="1" spans="1:16384">
      <c r="A17" s="19"/>
      <c r="B17" s="36"/>
      <c r="C17" s="30"/>
      <c r="D17" s="29"/>
      <c r="E17" s="30"/>
      <c r="F17" s="31"/>
      <c r="G17" s="35"/>
      <c r="H17" s="26"/>
      <c r="I17" s="25"/>
      <c r="J17" s="35"/>
      <c r="K17" s="47"/>
      <c r="L17" s="25"/>
      <c r="M17" s="67"/>
      <c r="N17" s="72">
        <v>436421.9</v>
      </c>
      <c r="O17" s="8" t="s">
        <v>93</v>
      </c>
      <c r="P17" s="74" t="s">
        <v>104</v>
      </c>
      <c r="Q17" s="8"/>
      <c r="R17" s="8"/>
      <c r="S17" s="96">
        <v>-436421.9</v>
      </c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63" customHeight="1" spans="1:16384">
      <c r="A18" s="19">
        <v>4</v>
      </c>
      <c r="B18" s="37">
        <v>43823</v>
      </c>
      <c r="C18" s="25"/>
      <c r="D18" s="38">
        <v>32365</v>
      </c>
      <c r="E18" s="30"/>
      <c r="F18" s="30"/>
      <c r="G18" s="35"/>
      <c r="H18" s="26"/>
      <c r="I18" s="25"/>
      <c r="J18" s="35"/>
      <c r="K18" s="47"/>
      <c r="L18" s="25"/>
      <c r="M18" s="67"/>
      <c r="N18" s="72"/>
      <c r="O18" s="8"/>
      <c r="P18" s="73" t="s">
        <v>105</v>
      </c>
      <c r="Q18" s="8"/>
      <c r="R18" s="8"/>
      <c r="S18" s="96">
        <v>32365</v>
      </c>
      <c r="T18" s="97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9" customHeight="1" spans="1:16384">
      <c r="A19" s="19">
        <v>5</v>
      </c>
      <c r="B19" s="37">
        <v>43830</v>
      </c>
      <c r="C19" s="39"/>
      <c r="D19" s="40"/>
      <c r="E19" s="41"/>
      <c r="F19" s="42"/>
      <c r="G19" s="32"/>
      <c r="H19" s="43"/>
      <c r="I19" s="25"/>
      <c r="J19" s="25"/>
      <c r="K19" s="25"/>
      <c r="L19" s="25"/>
      <c r="M19" s="67"/>
      <c r="N19" s="25">
        <v>-436421.9</v>
      </c>
      <c r="O19" s="67" t="s">
        <v>106</v>
      </c>
      <c r="P19" s="74" t="s">
        <v>107</v>
      </c>
      <c r="Q19" s="8">
        <v>1580040</v>
      </c>
      <c r="R19" s="8">
        <v>1580040</v>
      </c>
      <c r="S19" s="98">
        <v>436421.9</v>
      </c>
      <c r="T19" s="97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6" customHeight="1" spans="1:16384">
      <c r="A20" s="19">
        <v>6</v>
      </c>
      <c r="B20" s="44">
        <v>44011</v>
      </c>
      <c r="C20" s="28">
        <v>1565000</v>
      </c>
      <c r="D20" s="40"/>
      <c r="E20" s="41" t="s">
        <v>112</v>
      </c>
      <c r="F20" s="42" t="s">
        <v>113</v>
      </c>
      <c r="G20" s="45"/>
      <c r="H20" s="46">
        <v>0</v>
      </c>
      <c r="I20" s="25" t="s">
        <v>114</v>
      </c>
      <c r="J20" s="25"/>
      <c r="K20" s="25">
        <f>7867.96+18500</f>
        <v>26367.96</v>
      </c>
      <c r="L20" s="25">
        <v>500</v>
      </c>
      <c r="M20" s="67" t="s">
        <v>115</v>
      </c>
      <c r="N20" s="25"/>
      <c r="O20" s="67"/>
      <c r="P20" s="74" t="s">
        <v>116</v>
      </c>
      <c r="Q20" s="8">
        <v>170000</v>
      </c>
      <c r="R20" s="8">
        <v>170000</v>
      </c>
      <c r="S20" s="98">
        <v>170000</v>
      </c>
      <c r="T20" s="97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19"/>
      <c r="B21" s="44"/>
      <c r="C21" s="28"/>
      <c r="D21" s="40"/>
      <c r="E21" s="41"/>
      <c r="F21" s="42"/>
      <c r="G21" s="45"/>
      <c r="H21" s="43"/>
      <c r="I21" s="25"/>
      <c r="J21" s="25"/>
      <c r="K21" s="25"/>
      <c r="L21" s="25">
        <v>400</v>
      </c>
      <c r="M21" s="67" t="s">
        <v>117</v>
      </c>
      <c r="N21" s="25"/>
      <c r="O21" s="67"/>
      <c r="P21" s="74" t="s">
        <v>118</v>
      </c>
      <c r="Q21" s="8">
        <v>690000</v>
      </c>
      <c r="R21" s="8">
        <v>690000</v>
      </c>
      <c r="S21" s="98">
        <v>676162.04</v>
      </c>
      <c r="T21" s="97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2" customHeight="1" spans="1:16384">
      <c r="A22" s="19"/>
      <c r="B22" s="44"/>
      <c r="C22" s="28"/>
      <c r="D22" s="40"/>
      <c r="E22" s="41"/>
      <c r="F22" s="42"/>
      <c r="G22" s="45"/>
      <c r="H22" s="43"/>
      <c r="I22" s="25"/>
      <c r="J22" s="25"/>
      <c r="K22" s="25"/>
      <c r="L22" s="25"/>
      <c r="M22" s="67"/>
      <c r="N22" s="25"/>
      <c r="O22" s="67"/>
      <c r="P22" s="74" t="s">
        <v>119</v>
      </c>
      <c r="Q22" s="8">
        <v>491500</v>
      </c>
      <c r="R22" s="8">
        <v>491500</v>
      </c>
      <c r="S22" s="98">
        <v>491500</v>
      </c>
      <c r="T22" s="97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/>
      <c r="B23" s="44">
        <v>44045</v>
      </c>
      <c r="C23" s="28">
        <v>285000</v>
      </c>
      <c r="D23" s="40"/>
      <c r="E23" s="41" t="s">
        <v>110</v>
      </c>
      <c r="F23" s="42"/>
      <c r="G23" s="45"/>
      <c r="H23" s="43"/>
      <c r="I23" s="25"/>
      <c r="J23" s="25"/>
      <c r="K23" s="25"/>
      <c r="L23" s="25"/>
      <c r="M23" s="67"/>
      <c r="N23" s="25"/>
      <c r="O23" s="67"/>
      <c r="P23" s="75" t="s">
        <v>111</v>
      </c>
      <c r="Q23" s="8"/>
      <c r="R23" s="8"/>
      <c r="S23" s="98">
        <v>285000</v>
      </c>
      <c r="T23" s="97" t="s">
        <v>120</v>
      </c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8" customHeight="1" spans="1:16384">
      <c r="A24" s="48">
        <v>7</v>
      </c>
      <c r="B24" s="49">
        <v>44119</v>
      </c>
      <c r="C24" s="28"/>
      <c r="D24" s="40"/>
      <c r="E24" s="41"/>
      <c r="F24" s="42"/>
      <c r="G24" s="45"/>
      <c r="H24" s="43"/>
      <c r="I24" s="25"/>
      <c r="J24" s="25"/>
      <c r="K24" s="76"/>
      <c r="L24" s="76">
        <v>150</v>
      </c>
      <c r="M24" s="77" t="s">
        <v>117</v>
      </c>
      <c r="N24" s="76"/>
      <c r="O24" s="77"/>
      <c r="P24" s="78" t="s">
        <v>122</v>
      </c>
      <c r="Q24" s="100">
        <v>100620</v>
      </c>
      <c r="R24" s="100">
        <v>100620</v>
      </c>
      <c r="S24" s="101">
        <v>100620</v>
      </c>
      <c r="T24" s="99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50" customHeight="1" spans="1:16384">
      <c r="A25" s="48"/>
      <c r="B25" s="49"/>
      <c r="C25" s="50"/>
      <c r="D25" s="50"/>
      <c r="E25" s="50"/>
      <c r="F25" s="51"/>
      <c r="G25" s="52"/>
      <c r="H25" s="53"/>
      <c r="I25" s="76"/>
      <c r="J25" s="76"/>
      <c r="K25" s="76"/>
      <c r="L25" s="76"/>
      <c r="M25" s="77"/>
      <c r="N25" s="76"/>
      <c r="O25" s="77"/>
      <c r="P25" s="78" t="s">
        <v>123</v>
      </c>
      <c r="Q25" s="100">
        <v>99450</v>
      </c>
      <c r="R25" s="100">
        <v>99450</v>
      </c>
      <c r="S25" s="101">
        <v>99300</v>
      </c>
      <c r="T25" s="50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50" customHeight="1" spans="1:16384">
      <c r="A26" s="48"/>
      <c r="B26" s="49"/>
      <c r="C26" s="50"/>
      <c r="D26" s="50"/>
      <c r="E26" s="50"/>
      <c r="F26" s="51"/>
      <c r="G26" s="52"/>
      <c r="H26" s="53"/>
      <c r="I26" s="76"/>
      <c r="J26" s="76"/>
      <c r="K26" s="76"/>
      <c r="L26" s="76"/>
      <c r="M26" s="77"/>
      <c r="N26" s="76"/>
      <c r="O26" s="77"/>
      <c r="P26" s="78"/>
      <c r="Q26" s="100"/>
      <c r="R26" s="100"/>
      <c r="S26" s="101"/>
      <c r="T26" s="50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50" customHeight="1" spans="1:16384">
      <c r="A27" s="48"/>
      <c r="B27" s="49"/>
      <c r="C27" s="50"/>
      <c r="D27" s="50"/>
      <c r="E27" s="50"/>
      <c r="F27" s="51"/>
      <c r="G27" s="52"/>
      <c r="H27" s="53"/>
      <c r="I27" s="76"/>
      <c r="J27" s="76"/>
      <c r="K27" s="76"/>
      <c r="L27" s="76"/>
      <c r="M27" s="77"/>
      <c r="N27" s="76"/>
      <c r="O27" s="77"/>
      <c r="P27" s="78"/>
      <c r="Q27" s="100"/>
      <c r="R27" s="100"/>
      <c r="S27" s="101"/>
      <c r="T27" s="50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50" customHeight="1" spans="1:16384">
      <c r="A28" s="48"/>
      <c r="B28" s="49"/>
      <c r="C28" s="50"/>
      <c r="D28" s="50"/>
      <c r="E28" s="50"/>
      <c r="F28" s="51"/>
      <c r="G28" s="52"/>
      <c r="H28" s="53"/>
      <c r="I28" s="76"/>
      <c r="J28" s="76"/>
      <c r="K28" s="76"/>
      <c r="L28" s="76"/>
      <c r="M28" s="77"/>
      <c r="N28" s="76"/>
      <c r="O28" s="77"/>
      <c r="P28" s="78"/>
      <c r="Q28" s="100"/>
      <c r="R28" s="100"/>
      <c r="S28" s="101"/>
      <c r="T28" s="50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5" t="s">
        <v>38</v>
      </c>
      <c r="B29" s="5"/>
      <c r="C29" s="54">
        <f>SUM(C8:C28)</f>
        <v>11380096</v>
      </c>
      <c r="D29" s="55">
        <f>SUM(D8:D28)</f>
        <v>32365</v>
      </c>
      <c r="E29" s="56"/>
      <c r="F29" s="56"/>
      <c r="G29" s="56"/>
      <c r="H29" s="54" t="s">
        <v>39</v>
      </c>
      <c r="I29" s="72">
        <f>SUM(I8:I28)</f>
        <v>239570</v>
      </c>
      <c r="J29" s="56"/>
      <c r="K29" s="72">
        <f>SUM(K8:K28)</f>
        <v>116660.96</v>
      </c>
      <c r="L29" s="72">
        <f>SUM(L8:L28)</f>
        <v>1065050</v>
      </c>
      <c r="M29" s="54" t="s">
        <v>39</v>
      </c>
      <c r="N29" s="72">
        <f>SUM(N8:N28)</f>
        <v>0</v>
      </c>
      <c r="O29" s="54" t="s">
        <v>39</v>
      </c>
      <c r="P29" s="54" t="s">
        <v>39</v>
      </c>
      <c r="Q29" s="54"/>
      <c r="R29" s="54"/>
      <c r="S29" s="72">
        <f>SUM(S8:S28)</f>
        <v>9991180.04</v>
      </c>
      <c r="T29" s="102">
        <f>D29+C29-S29-I29-K29-L29-N29</f>
        <v>0</v>
      </c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57" t="s">
        <v>94</v>
      </c>
      <c r="B30" s="57"/>
      <c r="C30" s="57" t="s">
        <v>40</v>
      </c>
      <c r="D30" s="57"/>
      <c r="E30" s="57"/>
      <c r="F30" s="58">
        <f>N30-F31</f>
        <v>199920</v>
      </c>
      <c r="G30" s="59"/>
      <c r="H30" s="60" t="s">
        <v>95</v>
      </c>
      <c r="I30" s="79"/>
      <c r="J30" s="79"/>
      <c r="K30" s="79"/>
      <c r="L30" s="80"/>
      <c r="M30" s="57" t="s">
        <v>42</v>
      </c>
      <c r="N30" s="81">
        <f>S24+S25</f>
        <v>199920</v>
      </c>
      <c r="O30" s="82"/>
      <c r="P30" s="82"/>
      <c r="Q30" s="82"/>
      <c r="R30" s="82"/>
      <c r="S30" s="82"/>
      <c r="T30" s="10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57"/>
      <c r="B31" s="57"/>
      <c r="C31" s="57" t="s">
        <v>43</v>
      </c>
      <c r="D31" s="57"/>
      <c r="E31" s="57"/>
      <c r="F31" s="58">
        <v>0</v>
      </c>
      <c r="G31" s="59"/>
      <c r="H31" s="61"/>
      <c r="I31" s="83"/>
      <c r="J31" s="83"/>
      <c r="K31" s="83"/>
      <c r="L31" s="84"/>
      <c r="M31" s="57" t="s">
        <v>44</v>
      </c>
      <c r="N31" s="85">
        <f>N30</f>
        <v>199920</v>
      </c>
      <c r="O31" s="86"/>
      <c r="P31" s="86"/>
      <c r="Q31" s="86"/>
      <c r="R31" s="86"/>
      <c r="S31" s="86"/>
      <c r="T31" s="104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6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2"/>
      <c r="E39" s="3"/>
      <c r="F39" s="3"/>
      <c r="G39" s="3"/>
      <c r="I39" s="3"/>
      <c r="J39" s="3"/>
      <c r="L39" s="3"/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2"/>
      <c r="E42" s="3"/>
      <c r="F42" s="3"/>
      <c r="G42" s="3"/>
      <c r="I42" s="3">
        <f>C4-C29</f>
        <v>400777.27</v>
      </c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9:B29"/>
    <mergeCell ref="C30:E30"/>
    <mergeCell ref="F30:G30"/>
    <mergeCell ref="N30:T30"/>
    <mergeCell ref="C31:E31"/>
    <mergeCell ref="F31:G31"/>
    <mergeCell ref="N31:T31"/>
    <mergeCell ref="A5:A7"/>
    <mergeCell ref="S5:S7"/>
    <mergeCell ref="T5:T7"/>
    <mergeCell ref="A30:B31"/>
    <mergeCell ref="H30:L31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tabSelected="1" topLeftCell="A13" workbookViewId="0">
      <selection activeCell="G28" sqref="G28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7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55</v>
      </c>
      <c r="I2" s="63"/>
      <c r="J2" s="64" t="s">
        <v>56</v>
      </c>
      <c r="K2" s="64"/>
      <c r="L2" s="64"/>
      <c r="M2" s="64"/>
      <c r="N2" s="65" t="s">
        <v>3</v>
      </c>
      <c r="O2" s="65"/>
      <c r="P2" s="66">
        <v>10923</v>
      </c>
      <c r="Q2" s="70" t="s">
        <v>4</v>
      </c>
      <c r="R2" s="70"/>
      <c r="S2" s="87" t="s">
        <v>5</v>
      </c>
      <c r="T2" s="8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11978444.66</v>
      </c>
      <c r="D3" s="8"/>
      <c r="E3" s="8"/>
      <c r="F3" s="8" t="s">
        <v>57</v>
      </c>
      <c r="G3" s="9">
        <v>43488</v>
      </c>
      <c r="H3" s="5" t="s">
        <v>58</v>
      </c>
      <c r="I3" s="5"/>
      <c r="J3" s="19" t="s">
        <v>124</v>
      </c>
      <c r="K3" s="19"/>
      <c r="L3" s="19"/>
      <c r="M3" s="19"/>
      <c r="N3" s="5" t="s">
        <v>59</v>
      </c>
      <c r="O3" s="5"/>
      <c r="P3" s="19" t="s">
        <v>11</v>
      </c>
      <c r="Q3" s="88" t="s">
        <v>60</v>
      </c>
      <c r="R3" s="89"/>
      <c r="S3" s="90" t="s">
        <v>61</v>
      </c>
      <c r="T3" s="9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8">
        <v>11780873.27</v>
      </c>
      <c r="D4" s="8"/>
      <c r="E4" s="8"/>
      <c r="F4" s="8" t="s">
        <v>62</v>
      </c>
      <c r="G4" s="10"/>
      <c r="H4" s="5" t="s">
        <v>63</v>
      </c>
      <c r="I4" s="5"/>
      <c r="J4" s="19" t="s">
        <v>64</v>
      </c>
      <c r="K4" s="19"/>
      <c r="L4" s="19"/>
      <c r="M4" s="19"/>
      <c r="N4" s="5" t="s">
        <v>65</v>
      </c>
      <c r="O4" s="5"/>
      <c r="P4" s="67" t="s">
        <v>18</v>
      </c>
      <c r="Q4" s="8" t="s">
        <v>66</v>
      </c>
      <c r="R4" s="67" t="s">
        <v>67</v>
      </c>
      <c r="S4" s="91" t="s">
        <v>68</v>
      </c>
      <c r="T4" s="92" t="s">
        <v>67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19</v>
      </c>
      <c r="B5" s="11" t="s">
        <v>69</v>
      </c>
      <c r="C5" s="12"/>
      <c r="D5" s="12"/>
      <c r="E5" s="12"/>
      <c r="F5" s="13"/>
      <c r="G5" s="14" t="s">
        <v>70</v>
      </c>
      <c r="H5" s="11" t="s">
        <v>69</v>
      </c>
      <c r="I5" s="12"/>
      <c r="J5" s="13"/>
      <c r="K5" s="14" t="s">
        <v>71</v>
      </c>
      <c r="L5" s="11" t="s">
        <v>72</v>
      </c>
      <c r="M5" s="13"/>
      <c r="N5" s="11" t="s">
        <v>73</v>
      </c>
      <c r="O5" s="13"/>
      <c r="P5" s="68" t="s">
        <v>74</v>
      </c>
      <c r="Q5" s="93"/>
      <c r="R5" s="93"/>
      <c r="S5" s="91" t="s">
        <v>75</v>
      </c>
      <c r="T5" s="94" t="s">
        <v>76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77</v>
      </c>
      <c r="C6" s="16"/>
      <c r="D6" s="16"/>
      <c r="E6" s="16"/>
      <c r="F6" s="17"/>
      <c r="G6" s="5"/>
      <c r="H6" s="15" t="s">
        <v>78</v>
      </c>
      <c r="I6" s="16"/>
      <c r="J6" s="17"/>
      <c r="K6" s="5" t="s">
        <v>23</v>
      </c>
      <c r="L6" s="15" t="s">
        <v>24</v>
      </c>
      <c r="M6" s="17"/>
      <c r="N6" s="15" t="s">
        <v>25</v>
      </c>
      <c r="O6" s="17"/>
      <c r="P6" s="69" t="s">
        <v>79</v>
      </c>
      <c r="Q6" s="95"/>
      <c r="R6" s="95"/>
      <c r="S6" s="91"/>
      <c r="T6" s="9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27</v>
      </c>
      <c r="C7" s="5" t="s">
        <v>80</v>
      </c>
      <c r="D7" s="5" t="s">
        <v>81</v>
      </c>
      <c r="E7" s="8" t="s">
        <v>82</v>
      </c>
      <c r="F7" s="8" t="s">
        <v>83</v>
      </c>
      <c r="G7" s="18" t="s">
        <v>84</v>
      </c>
      <c r="H7" s="5" t="s">
        <v>30</v>
      </c>
      <c r="I7" s="8" t="s">
        <v>29</v>
      </c>
      <c r="J7" s="8" t="s">
        <v>31</v>
      </c>
      <c r="K7" s="70" t="s">
        <v>29</v>
      </c>
      <c r="L7" s="8" t="s">
        <v>29</v>
      </c>
      <c r="M7" s="5" t="s">
        <v>31</v>
      </c>
      <c r="N7" s="5" t="s">
        <v>29</v>
      </c>
      <c r="O7" s="5" t="s">
        <v>31</v>
      </c>
      <c r="P7" s="8" t="s">
        <v>85</v>
      </c>
      <c r="Q7" s="8" t="s">
        <v>86</v>
      </c>
      <c r="R7" s="8" t="s">
        <v>87</v>
      </c>
      <c r="S7" s="91"/>
      <c r="T7" s="9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5" customHeight="1" spans="1:16384">
      <c r="A8" s="19">
        <v>1</v>
      </c>
      <c r="B8" s="20">
        <v>43579</v>
      </c>
      <c r="C8" s="21">
        <v>2930532</v>
      </c>
      <c r="D8" s="22"/>
      <c r="E8" s="23" t="s">
        <v>88</v>
      </c>
      <c r="F8" s="24">
        <v>175202745165</v>
      </c>
      <c r="G8" s="25"/>
      <c r="H8" s="26">
        <v>0.02</v>
      </c>
      <c r="I8" s="25">
        <v>58611</v>
      </c>
      <c r="J8" s="35"/>
      <c r="K8" s="47">
        <v>35449</v>
      </c>
      <c r="L8" s="25">
        <v>1063500</v>
      </c>
      <c r="M8" s="71" t="s">
        <v>37</v>
      </c>
      <c r="N8" s="72">
        <v>22161</v>
      </c>
      <c r="O8" s="8" t="s">
        <v>35</v>
      </c>
      <c r="P8" s="73" t="s">
        <v>36</v>
      </c>
      <c r="Q8" s="8"/>
      <c r="R8" s="8"/>
      <c r="S8" s="96">
        <v>1750811</v>
      </c>
      <c r="T8" s="4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55" customHeight="1" spans="1:16384">
      <c r="A9" s="19"/>
      <c r="B9" s="20">
        <v>43564</v>
      </c>
      <c r="C9" s="21">
        <v>811000</v>
      </c>
      <c r="D9" s="22"/>
      <c r="E9" s="23" t="s">
        <v>110</v>
      </c>
      <c r="F9" s="24"/>
      <c r="G9" s="25"/>
      <c r="H9" s="26"/>
      <c r="I9" s="25"/>
      <c r="J9" s="35"/>
      <c r="K9" s="47"/>
      <c r="L9" s="25"/>
      <c r="M9" s="71"/>
      <c r="N9" s="72"/>
      <c r="O9" s="8"/>
      <c r="P9" s="73" t="s">
        <v>111</v>
      </c>
      <c r="Q9" s="8"/>
      <c r="R9" s="8"/>
      <c r="S9" s="96">
        <v>811000</v>
      </c>
      <c r="T9" s="4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55" customHeight="1" spans="1:16384">
      <c r="A10" s="19"/>
      <c r="B10" s="20">
        <v>43699</v>
      </c>
      <c r="C10" s="21">
        <v>1160000</v>
      </c>
      <c r="D10" s="22"/>
      <c r="E10" s="23" t="s">
        <v>110</v>
      </c>
      <c r="F10" s="24"/>
      <c r="G10" s="25"/>
      <c r="H10" s="26"/>
      <c r="I10" s="25"/>
      <c r="J10" s="35"/>
      <c r="K10" s="47"/>
      <c r="L10" s="25"/>
      <c r="M10" s="71"/>
      <c r="N10" s="72"/>
      <c r="O10" s="8"/>
      <c r="P10" s="73" t="s">
        <v>111</v>
      </c>
      <c r="Q10" s="8"/>
      <c r="R10" s="8"/>
      <c r="S10" s="96">
        <v>1160000</v>
      </c>
      <c r="T10" s="4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8" customHeight="1" spans="1:16384">
      <c r="A11" s="19">
        <v>2</v>
      </c>
      <c r="B11" s="27">
        <v>43737</v>
      </c>
      <c r="C11" s="28">
        <v>4628564</v>
      </c>
      <c r="D11" s="29"/>
      <c r="E11" s="30" t="s">
        <v>88</v>
      </c>
      <c r="F11" s="31">
        <v>175202745165</v>
      </c>
      <c r="G11" s="32"/>
      <c r="H11" s="26">
        <v>0.02</v>
      </c>
      <c r="I11" s="25">
        <v>180959</v>
      </c>
      <c r="J11" s="35" t="s">
        <v>91</v>
      </c>
      <c r="K11" s="47">
        <v>54844</v>
      </c>
      <c r="L11" s="25">
        <v>500</v>
      </c>
      <c r="M11" s="71" t="s">
        <v>89</v>
      </c>
      <c r="N11" s="72">
        <v>620756</v>
      </c>
      <c r="O11" s="8" t="s">
        <v>35</v>
      </c>
      <c r="P11" s="73" t="s">
        <v>90</v>
      </c>
      <c r="Q11" s="8">
        <v>4351040</v>
      </c>
      <c r="R11" s="8">
        <v>4351040</v>
      </c>
      <c r="S11" s="96">
        <v>3300229</v>
      </c>
      <c r="T11" s="5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/>
      <c r="B12" s="27"/>
      <c r="C12" s="33"/>
      <c r="D12" s="29"/>
      <c r="E12" s="30"/>
      <c r="F12" s="30"/>
      <c r="G12" s="32"/>
      <c r="H12" s="34"/>
      <c r="I12" s="34"/>
      <c r="J12" s="35"/>
      <c r="K12" s="47"/>
      <c r="L12" s="25"/>
      <c r="M12" s="67"/>
      <c r="N12" s="72">
        <v>-22161</v>
      </c>
      <c r="O12" s="8" t="s">
        <v>92</v>
      </c>
      <c r="P12" s="73"/>
      <c r="Q12" s="8"/>
      <c r="R12" s="8"/>
      <c r="S12" s="96"/>
      <c r="T12" s="5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27"/>
      <c r="C13" s="33"/>
      <c r="D13" s="29"/>
      <c r="E13" s="30"/>
      <c r="F13" s="30"/>
      <c r="G13" s="35"/>
      <c r="H13" s="26"/>
      <c r="I13" s="25"/>
      <c r="J13" s="35"/>
      <c r="K13" s="47"/>
      <c r="L13" s="25"/>
      <c r="M13" s="67"/>
      <c r="N13" s="72">
        <v>493437</v>
      </c>
      <c r="O13" s="8" t="s">
        <v>93</v>
      </c>
      <c r="P13" s="73"/>
      <c r="Q13" s="8"/>
      <c r="R13" s="8"/>
      <c r="S13" s="96"/>
      <c r="T13" s="4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hidden="1" customHeight="1" spans="1:16384">
      <c r="A14" s="19">
        <v>3</v>
      </c>
      <c r="B14" s="27">
        <v>43788</v>
      </c>
      <c r="C14" s="33"/>
      <c r="D14" s="29"/>
      <c r="E14" s="30"/>
      <c r="F14" s="30"/>
      <c r="G14" s="35"/>
      <c r="H14" s="26"/>
      <c r="I14" s="25"/>
      <c r="J14" s="35"/>
      <c r="K14" s="47"/>
      <c r="L14" s="25"/>
      <c r="M14" s="67"/>
      <c r="N14" s="72">
        <v>-620756</v>
      </c>
      <c r="O14" s="8" t="s">
        <v>92</v>
      </c>
      <c r="P14" s="73" t="s">
        <v>97</v>
      </c>
      <c r="Q14" s="8">
        <v>351600</v>
      </c>
      <c r="R14" s="8">
        <v>351600</v>
      </c>
      <c r="S14" s="96">
        <v>351600</v>
      </c>
      <c r="T14" s="4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9" hidden="1" customHeight="1" spans="1:16384">
      <c r="A15" s="19"/>
      <c r="B15" s="27"/>
      <c r="C15" s="30"/>
      <c r="D15" s="29"/>
      <c r="E15" s="30"/>
      <c r="F15" s="31"/>
      <c r="G15" s="35"/>
      <c r="H15" s="26"/>
      <c r="I15" s="25"/>
      <c r="J15" s="35"/>
      <c r="K15" s="47"/>
      <c r="L15" s="25"/>
      <c r="M15" s="67"/>
      <c r="N15" s="72">
        <v>-493437</v>
      </c>
      <c r="O15" s="8" t="s">
        <v>98</v>
      </c>
      <c r="P15" s="73" t="s">
        <v>99</v>
      </c>
      <c r="Q15" s="8">
        <v>294816</v>
      </c>
      <c r="R15" s="8">
        <v>294816</v>
      </c>
      <c r="S15" s="96">
        <v>294816</v>
      </c>
      <c r="T15" s="4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2" hidden="1" customHeight="1" spans="1:16384">
      <c r="A16" s="19"/>
      <c r="B16" s="36"/>
      <c r="C16" s="30"/>
      <c r="D16" s="29"/>
      <c r="E16" s="30"/>
      <c r="F16" s="31"/>
      <c r="G16" s="35"/>
      <c r="H16" s="26"/>
      <c r="I16" s="25"/>
      <c r="J16" s="35"/>
      <c r="K16" s="47"/>
      <c r="L16" s="25"/>
      <c r="M16" s="67"/>
      <c r="N16" s="72"/>
      <c r="O16" s="8"/>
      <c r="P16" s="74" t="s">
        <v>100</v>
      </c>
      <c r="Q16" s="8">
        <v>799092</v>
      </c>
      <c r="R16" s="8">
        <v>799092</v>
      </c>
      <c r="S16" s="96">
        <v>467777</v>
      </c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4" hidden="1" customHeight="1" spans="1:16384">
      <c r="A17" s="19"/>
      <c r="B17" s="36"/>
      <c r="C17" s="30"/>
      <c r="D17" s="29"/>
      <c r="E17" s="30"/>
      <c r="F17" s="31"/>
      <c r="G17" s="35"/>
      <c r="H17" s="26"/>
      <c r="I17" s="25"/>
      <c r="J17" s="35"/>
      <c r="K17" s="47"/>
      <c r="L17" s="25"/>
      <c r="M17" s="67"/>
      <c r="N17" s="72">
        <v>436421.9</v>
      </c>
      <c r="O17" s="8" t="s">
        <v>93</v>
      </c>
      <c r="P17" s="74" t="s">
        <v>104</v>
      </c>
      <c r="Q17" s="8"/>
      <c r="R17" s="8"/>
      <c r="S17" s="96">
        <v>-436421.9</v>
      </c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63" hidden="1" customHeight="1" spans="1:16384">
      <c r="A18" s="19">
        <v>4</v>
      </c>
      <c r="B18" s="37">
        <v>43823</v>
      </c>
      <c r="C18" s="25"/>
      <c r="D18" s="38">
        <v>32365</v>
      </c>
      <c r="E18" s="30"/>
      <c r="F18" s="30"/>
      <c r="G18" s="35"/>
      <c r="H18" s="26"/>
      <c r="I18" s="25"/>
      <c r="J18" s="35"/>
      <c r="K18" s="47"/>
      <c r="L18" s="25"/>
      <c r="M18" s="67"/>
      <c r="N18" s="72"/>
      <c r="O18" s="8"/>
      <c r="P18" s="73" t="s">
        <v>105</v>
      </c>
      <c r="Q18" s="8"/>
      <c r="R18" s="8"/>
      <c r="S18" s="96">
        <v>32365</v>
      </c>
      <c r="T18" s="97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9" hidden="1" customHeight="1" spans="1:16384">
      <c r="A19" s="19">
        <v>5</v>
      </c>
      <c r="B19" s="37">
        <v>43830</v>
      </c>
      <c r="C19" s="39"/>
      <c r="D19" s="40"/>
      <c r="E19" s="41"/>
      <c r="F19" s="42"/>
      <c r="G19" s="32"/>
      <c r="H19" s="43"/>
      <c r="I19" s="25"/>
      <c r="J19" s="25"/>
      <c r="K19" s="25"/>
      <c r="L19" s="25"/>
      <c r="M19" s="67"/>
      <c r="N19" s="25">
        <v>-436421.9</v>
      </c>
      <c r="O19" s="67" t="s">
        <v>106</v>
      </c>
      <c r="P19" s="74" t="s">
        <v>107</v>
      </c>
      <c r="Q19" s="8">
        <v>1580040</v>
      </c>
      <c r="R19" s="8">
        <v>1580040</v>
      </c>
      <c r="S19" s="98">
        <v>436421.9</v>
      </c>
      <c r="T19" s="97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6" customHeight="1" spans="1:16384">
      <c r="A20" s="19">
        <v>6</v>
      </c>
      <c r="B20" s="44">
        <v>44011</v>
      </c>
      <c r="C20" s="28">
        <v>1565000</v>
      </c>
      <c r="D20" s="40"/>
      <c r="E20" s="41" t="s">
        <v>112</v>
      </c>
      <c r="F20" s="42" t="s">
        <v>113</v>
      </c>
      <c r="G20" s="45"/>
      <c r="H20" s="46">
        <v>0</v>
      </c>
      <c r="I20" s="25" t="s">
        <v>114</v>
      </c>
      <c r="J20" s="25"/>
      <c r="K20" s="25">
        <f>7867.96+18500</f>
        <v>26367.96</v>
      </c>
      <c r="L20" s="25">
        <v>500</v>
      </c>
      <c r="M20" s="67" t="s">
        <v>115</v>
      </c>
      <c r="N20" s="25"/>
      <c r="O20" s="67"/>
      <c r="P20" s="74" t="s">
        <v>116</v>
      </c>
      <c r="Q20" s="8">
        <v>170000</v>
      </c>
      <c r="R20" s="8">
        <v>170000</v>
      </c>
      <c r="S20" s="98">
        <v>170000</v>
      </c>
      <c r="T20" s="97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19"/>
      <c r="B21" s="44"/>
      <c r="C21" s="28"/>
      <c r="D21" s="40"/>
      <c r="E21" s="41"/>
      <c r="F21" s="42"/>
      <c r="G21" s="45"/>
      <c r="H21" s="43"/>
      <c r="I21" s="25"/>
      <c r="J21" s="25"/>
      <c r="K21" s="25"/>
      <c r="L21" s="25">
        <v>400</v>
      </c>
      <c r="M21" s="67" t="s">
        <v>117</v>
      </c>
      <c r="N21" s="25"/>
      <c r="O21" s="67"/>
      <c r="P21" s="74" t="s">
        <v>118</v>
      </c>
      <c r="Q21" s="8">
        <v>690000</v>
      </c>
      <c r="R21" s="8">
        <v>690000</v>
      </c>
      <c r="S21" s="98">
        <v>676162.04</v>
      </c>
      <c r="T21" s="97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2" hidden="1" customHeight="1" spans="1:16384">
      <c r="A22" s="19"/>
      <c r="B22" s="44"/>
      <c r="C22" s="28"/>
      <c r="D22" s="40"/>
      <c r="E22" s="41"/>
      <c r="F22" s="42"/>
      <c r="G22" s="45"/>
      <c r="H22" s="43"/>
      <c r="I22" s="25"/>
      <c r="J22" s="25"/>
      <c r="K22" s="25"/>
      <c r="L22" s="25"/>
      <c r="M22" s="67"/>
      <c r="N22" s="25"/>
      <c r="O22" s="67"/>
      <c r="P22" s="74" t="s">
        <v>119</v>
      </c>
      <c r="Q22" s="8">
        <v>491500</v>
      </c>
      <c r="R22" s="8">
        <v>491500</v>
      </c>
      <c r="S22" s="98">
        <v>491500</v>
      </c>
      <c r="T22" s="97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hidden="1" customHeight="1" spans="1:16384">
      <c r="A23" s="19"/>
      <c r="B23" s="44">
        <v>44045</v>
      </c>
      <c r="C23" s="28">
        <v>285000</v>
      </c>
      <c r="D23" s="40"/>
      <c r="E23" s="41" t="s">
        <v>110</v>
      </c>
      <c r="F23" s="42"/>
      <c r="G23" s="45"/>
      <c r="H23" s="43"/>
      <c r="I23" s="25"/>
      <c r="J23" s="25"/>
      <c r="K23" s="25"/>
      <c r="L23" s="25"/>
      <c r="M23" s="67"/>
      <c r="N23" s="25"/>
      <c r="O23" s="67"/>
      <c r="P23" s="75" t="s">
        <v>111</v>
      </c>
      <c r="Q23" s="8"/>
      <c r="R23" s="8"/>
      <c r="S23" s="98">
        <v>285000</v>
      </c>
      <c r="T23" s="97" t="s">
        <v>120</v>
      </c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8" hidden="1" customHeight="1" spans="1:16384">
      <c r="A24" s="19">
        <v>7</v>
      </c>
      <c r="B24" s="44">
        <v>44119</v>
      </c>
      <c r="C24" s="28"/>
      <c r="D24" s="40"/>
      <c r="E24" s="41"/>
      <c r="F24" s="42"/>
      <c r="G24" s="45"/>
      <c r="H24" s="43"/>
      <c r="I24" s="25"/>
      <c r="J24" s="25"/>
      <c r="K24" s="25"/>
      <c r="L24" s="25">
        <v>150</v>
      </c>
      <c r="M24" s="67" t="s">
        <v>117</v>
      </c>
      <c r="N24" s="25"/>
      <c r="O24" s="67"/>
      <c r="P24" s="74" t="s">
        <v>122</v>
      </c>
      <c r="Q24" s="8">
        <v>100620</v>
      </c>
      <c r="R24" s="8">
        <v>100620</v>
      </c>
      <c r="S24" s="98">
        <v>100620</v>
      </c>
      <c r="T24" s="99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50" hidden="1" customHeight="1" spans="1:16384">
      <c r="A25" s="19"/>
      <c r="B25" s="44"/>
      <c r="C25" s="47"/>
      <c r="D25" s="47"/>
      <c r="E25" s="47"/>
      <c r="F25" s="42"/>
      <c r="G25" s="45"/>
      <c r="H25" s="43"/>
      <c r="I25" s="25"/>
      <c r="J25" s="25"/>
      <c r="K25" s="25"/>
      <c r="L25" s="25"/>
      <c r="M25" s="67"/>
      <c r="N25" s="25"/>
      <c r="O25" s="67"/>
      <c r="P25" s="74" t="s">
        <v>123</v>
      </c>
      <c r="Q25" s="8">
        <v>99450</v>
      </c>
      <c r="R25" s="8">
        <v>99450</v>
      </c>
      <c r="S25" s="98">
        <v>99300</v>
      </c>
      <c r="T25" s="50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50" customHeight="1" spans="1:16384">
      <c r="A26" s="48">
        <v>8</v>
      </c>
      <c r="B26" s="49">
        <v>44232</v>
      </c>
      <c r="C26" s="50">
        <v>400777.27</v>
      </c>
      <c r="D26" s="50"/>
      <c r="E26" s="50" t="s">
        <v>125</v>
      </c>
      <c r="F26" s="51" t="s">
        <v>126</v>
      </c>
      <c r="G26" s="52"/>
      <c r="H26" s="53"/>
      <c r="I26" s="76">
        <v>0</v>
      </c>
      <c r="J26" s="76"/>
      <c r="K26" s="76">
        <v>11875.73</v>
      </c>
      <c r="L26" s="76">
        <v>150</v>
      </c>
      <c r="M26" s="77" t="s">
        <v>117</v>
      </c>
      <c r="N26" s="76"/>
      <c r="O26" s="77"/>
      <c r="P26" s="78" t="s">
        <v>127</v>
      </c>
      <c r="Q26" s="100"/>
      <c r="R26" s="100"/>
      <c r="S26" s="101">
        <v>342548.58</v>
      </c>
      <c r="T26" s="50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50" customHeight="1" spans="1:16384">
      <c r="A27" s="48"/>
      <c r="B27" s="49"/>
      <c r="C27" s="50"/>
      <c r="D27" s="50">
        <v>-32365</v>
      </c>
      <c r="E27" s="50" t="s">
        <v>128</v>
      </c>
      <c r="F27" s="51" t="s">
        <v>129</v>
      </c>
      <c r="G27" s="52"/>
      <c r="H27" s="53"/>
      <c r="I27" s="76"/>
      <c r="J27" s="76"/>
      <c r="K27" s="76"/>
      <c r="L27" s="76"/>
      <c r="M27" s="77"/>
      <c r="N27" s="76"/>
      <c r="O27" s="77"/>
      <c r="P27" s="78" t="s">
        <v>118</v>
      </c>
      <c r="Q27" s="100">
        <v>690000</v>
      </c>
      <c r="R27" s="100">
        <v>690000</v>
      </c>
      <c r="S27" s="101">
        <v>13837.96</v>
      </c>
      <c r="T27" s="50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50" customHeight="1" spans="1:16384">
      <c r="A28" s="48"/>
      <c r="B28" s="49"/>
      <c r="C28" s="50"/>
      <c r="D28" s="50"/>
      <c r="E28" s="50"/>
      <c r="F28" s="51"/>
      <c r="G28" s="52"/>
      <c r="H28" s="53"/>
      <c r="I28" s="76"/>
      <c r="J28" s="76"/>
      <c r="K28" s="76"/>
      <c r="L28" s="76"/>
      <c r="M28" s="77"/>
      <c r="N28" s="76"/>
      <c r="O28" s="77"/>
      <c r="P28" s="78"/>
      <c r="Q28" s="100"/>
      <c r="R28" s="100"/>
      <c r="S28" s="101"/>
      <c r="T28" s="50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5" t="s">
        <v>38</v>
      </c>
      <c r="B29" s="5"/>
      <c r="C29" s="54">
        <f>SUM(C8:C28)</f>
        <v>11780873.27</v>
      </c>
      <c r="D29" s="55">
        <f>SUM(D8:D28)</f>
        <v>0</v>
      </c>
      <c r="E29" s="56"/>
      <c r="F29" s="56"/>
      <c r="G29" s="56"/>
      <c r="H29" s="54" t="s">
        <v>39</v>
      </c>
      <c r="I29" s="72">
        <f t="shared" ref="I29:L29" si="0">SUM(I8:I28)</f>
        <v>239570</v>
      </c>
      <c r="J29" s="56"/>
      <c r="K29" s="72">
        <f t="shared" si="0"/>
        <v>128536.69</v>
      </c>
      <c r="L29" s="72">
        <f t="shared" si="0"/>
        <v>1065200</v>
      </c>
      <c r="M29" s="54" t="s">
        <v>39</v>
      </c>
      <c r="N29" s="72">
        <f>SUM(N8:N28)</f>
        <v>0</v>
      </c>
      <c r="O29" s="54" t="s">
        <v>39</v>
      </c>
      <c r="P29" s="54" t="s">
        <v>39</v>
      </c>
      <c r="Q29" s="54"/>
      <c r="R29" s="54"/>
      <c r="S29" s="72">
        <f>SUM(S8:S28)</f>
        <v>10347566.58</v>
      </c>
      <c r="T29" s="102">
        <f>D29+C29-S29-I29-K29-L29-N29</f>
        <v>0</v>
      </c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57" t="s">
        <v>94</v>
      </c>
      <c r="B30" s="57"/>
      <c r="C30" s="57" t="s">
        <v>40</v>
      </c>
      <c r="D30" s="57"/>
      <c r="E30" s="57"/>
      <c r="F30" s="58">
        <f>N30-F31</f>
        <v>388751.54</v>
      </c>
      <c r="G30" s="59"/>
      <c r="H30" s="60" t="s">
        <v>95</v>
      </c>
      <c r="I30" s="79"/>
      <c r="J30" s="79"/>
      <c r="K30" s="79"/>
      <c r="L30" s="80"/>
      <c r="M30" s="57" t="s">
        <v>42</v>
      </c>
      <c r="N30" s="81">
        <f>S26-D27+S27</f>
        <v>388751.54</v>
      </c>
      <c r="O30" s="82"/>
      <c r="P30" s="82"/>
      <c r="Q30" s="82"/>
      <c r="R30" s="82"/>
      <c r="S30" s="82"/>
      <c r="T30" s="10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57"/>
      <c r="B31" s="57"/>
      <c r="C31" s="57" t="s">
        <v>43</v>
      </c>
      <c r="D31" s="57"/>
      <c r="E31" s="57"/>
      <c r="F31" s="58">
        <v>0</v>
      </c>
      <c r="G31" s="59"/>
      <c r="H31" s="61"/>
      <c r="I31" s="83"/>
      <c r="J31" s="83"/>
      <c r="K31" s="83"/>
      <c r="L31" s="84"/>
      <c r="M31" s="57" t="s">
        <v>44</v>
      </c>
      <c r="N31" s="85">
        <f>N30</f>
        <v>388751.54</v>
      </c>
      <c r="O31" s="86"/>
      <c r="P31" s="86"/>
      <c r="Q31" s="86"/>
      <c r="R31" s="86"/>
      <c r="S31" s="86"/>
      <c r="T31" s="104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Q33" s="1">
        <f>S26-D27</f>
        <v>374913.58</v>
      </c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6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2"/>
      <c r="E39" s="3"/>
      <c r="F39" s="3"/>
      <c r="G39" s="3"/>
      <c r="I39" s="3"/>
      <c r="J39" s="3"/>
      <c r="L39" s="3"/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9:B29"/>
    <mergeCell ref="C30:E30"/>
    <mergeCell ref="F30:G30"/>
    <mergeCell ref="N30:T30"/>
    <mergeCell ref="C31:E31"/>
    <mergeCell ref="F31:G31"/>
    <mergeCell ref="N31:T31"/>
    <mergeCell ref="A5:A7"/>
    <mergeCell ref="S5:S7"/>
    <mergeCell ref="T5:T7"/>
    <mergeCell ref="A30:B31"/>
    <mergeCell ref="H30:L31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第一次</vt:lpstr>
      <vt:lpstr>第二次</vt:lpstr>
      <vt:lpstr>2-1</vt:lpstr>
      <vt:lpstr>2-2</vt:lpstr>
      <vt:lpstr>2-3</vt:lpstr>
      <vt:lpstr>2-4</vt:lpstr>
      <vt:lpstr>3-1</vt:lpstr>
      <vt:lpstr>3-2</vt:lpstr>
      <vt:lpstr>4-1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Administrator</cp:lastModifiedBy>
  <dcterms:created xsi:type="dcterms:W3CDTF">2017-01-11T04:48:00Z</dcterms:created>
  <dcterms:modified xsi:type="dcterms:W3CDTF">2025-02-19T02:00:59Z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361CC24AC03A4EECA174CCDA9C7B181D</vt:lpwstr>
  </property>
</Properties>
</file>