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4"/>
  </bookViews>
  <sheets>
    <sheet name="第1次" sheetId="1" r:id="rId1"/>
    <sheet name="第二次" sheetId="2" r:id="rId2"/>
    <sheet name="第三次" sheetId="3" r:id="rId3"/>
    <sheet name="第四次" sheetId="4" r:id="rId4"/>
    <sheet name="第五次" sheetId="5" r:id="rId5"/>
    <sheet name="6-1" sheetId="6" r:id="rId6"/>
  </sheets>
  <calcPr calcId="144525"/>
</workbook>
</file>

<file path=xl/sharedStrings.xml><?xml version="1.0" encoding="utf-8"?>
<sst xmlns="http://schemas.openxmlformats.org/spreadsheetml/2006/main" count="662" uniqueCount="100">
  <si>
    <t xml:space="preserve">工程款支付证书 </t>
  </si>
  <si>
    <t>工程名称</t>
  </si>
  <si>
    <t>建德至江山公路衢州市横路至航埠段公路工程（柯城区段）</t>
  </si>
  <si>
    <t>建设单位</t>
  </si>
  <si>
    <t>衢州市巨江航运建设开发有限公司</t>
  </si>
  <si>
    <t>ERP编号</t>
  </si>
  <si>
    <t>档案编号</t>
  </si>
  <si>
    <t>合同金额</t>
  </si>
  <si>
    <t>中标时间</t>
  </si>
  <si>
    <t>已提供工程资料</t>
  </si>
  <si>
    <t>保存地址</t>
  </si>
  <si>
    <t>责任单位</t>
  </si>
  <si>
    <t>第六大区浙江省</t>
  </si>
  <si>
    <t>决算金额</t>
  </si>
  <si>
    <t>决算时间</t>
  </si>
  <si>
    <t>项目部印章</t>
  </si>
  <si>
    <t>施工人</t>
  </si>
  <si>
    <t>王建清</t>
  </si>
  <si>
    <t>区域责任人</t>
  </si>
  <si>
    <t>何昌宝</t>
  </si>
  <si>
    <t>省办负责人</t>
  </si>
  <si>
    <t>周恒泉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</si>
  <si>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</si>
  <si>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</si>
  <si>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</si>
  <si>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</si>
  <si>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</si>
  <si>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</si>
  <si>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</si>
  <si>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</si>
  <si>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</si>
  <si>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</si>
  <si>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</si>
  <si>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</si>
  <si>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</si>
  <si>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</si>
  <si>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</si>
  <si>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</si>
  <si>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</si>
  <si>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</si>
  <si>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</si>
  <si>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</si>
  <si>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</si>
  <si>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</si>
  <si>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</si>
  <si>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</si>
  <si>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</si>
  <si>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</si>
  <si>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</si>
  <si>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北京银行衢州分行（专户）</t>
  </si>
  <si>
    <t>2000 0040 4571 0002 8240 412</t>
  </si>
  <si>
    <t>合同价50%</t>
  </si>
  <si>
    <t>2019.10.11外经证+2019.1.22-2.19.10.22建造师占用费</t>
  </si>
  <si>
    <t>孙圣超中行</t>
  </si>
  <si>
    <t>6217 9063 0000 6127 495</t>
  </si>
  <si>
    <t>现金已交</t>
  </si>
  <si>
    <t>农行衢州市分行衢州开发区支行</t>
  </si>
  <si>
    <t>1971 0801 0400 04105</t>
  </si>
  <si>
    <t>衢州睿霖建筑劳务有限公司</t>
  </si>
  <si>
    <t>建行衢州开发区支行</t>
  </si>
  <si>
    <t>3305 0168 6000 0000 0412</t>
  </si>
  <si>
    <t>衢州市翊信建筑材料有限公司</t>
  </si>
  <si>
    <t>浙江天台农村合作银行洪畴支行</t>
  </si>
  <si>
    <t>2010 0012 9526 441</t>
  </si>
  <si>
    <t>天台利拓交通设施有限公司</t>
  </si>
  <si>
    <t>泰隆衢州分行营业部</t>
  </si>
  <si>
    <t>3311 0070 2010 0000 4595</t>
  </si>
  <si>
    <t>农民工工资专户（银行代发工资）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</si>
  <si>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</si>
  <si>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</si>
  <si>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</si>
  <si>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</si>
  <si>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</si>
  <si>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</si>
  <si>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</si>
  <si>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</si>
  <si>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壹拾肆万陆仟壹佰伍拾伍元整</t>
  </si>
  <si>
    <t>2000 0027 7339 0001 8744 776</t>
  </si>
  <si>
    <t>已打王光如账户</t>
  </si>
  <si>
    <t>叁拾陆万伍仟柒佰伍拾叁元整</t>
  </si>
  <si>
    <t>中标通知书、施工合同</t>
  </si>
  <si>
    <t>专户</t>
  </si>
  <si>
    <t>7100 0327 2065 0</t>
  </si>
  <si>
    <t>管理费税金其他扣款已打王光如账户</t>
  </si>
  <si>
    <t>建造师占费2019.10.22-12.22，共6000元，转账费600元</t>
  </si>
  <si>
    <t>暂扣</t>
  </si>
  <si>
    <t>金华市联顺交通设施有限公司-护栏
开户行：农行金华经济开发区支行
账号：1966 0101 0400 2889 3</t>
  </si>
  <si>
    <t>衢州市衢江区龙霖砂石经营部-碎石、沙
开户行：杭州银行衢州分行
账号：3308 0401 6000 0091 940</t>
  </si>
  <si>
    <t>衢州市翊信建筑材料有限公司-杆件
开户行：建行衢州开发区支行
账号：3305 0168 3600 0000 0412</t>
  </si>
  <si>
    <t>衢州睿霖建筑劳务有限公司-劳务
开户行：中国农业银行衢州市分行衢州开发区支行
账号：1971 0801 0400 0410 5</t>
  </si>
  <si>
    <t>伍佰壹拾玖万玖仟捌佰柒拾玖元整</t>
  </si>
  <si>
    <t>2000 0040 4571 0003 2720 650</t>
  </si>
  <si>
    <t>转账费</t>
  </si>
  <si>
    <t>已扣完</t>
  </si>
  <si>
    <t>壹佰零陆万叁仟肆佰陆拾伍元整</t>
  </si>
  <si>
    <t>2020-3-27已打入王光如徽行账户</t>
  </si>
  <si>
    <t>柒万壹仟贰佰叁拾陆元整</t>
  </si>
  <si>
    <t>待下次办理终结结算后扣</t>
  </si>
  <si>
    <t>浙江弘信交通建设工程有限公司-机械租赁
开户行：建行衢州开发区支行
账号：3305 0168 3600 0000 0413</t>
  </si>
  <si>
    <t>衢州市柯城弘艳交通标牌经营部-标志牌、安全设施
开户行：杭州银行衢州支行
账号：3308 0401 6000 0124 089</t>
  </si>
</sst>
</file>

<file path=xl/styles.xml><?xml version="1.0" encoding="utf-8"?>
<styleSheet xmlns="http://schemas.openxmlformats.org/spreadsheetml/2006/main">
  <numFmts count="13">
    <numFmt numFmtId="42" formatCode="_ &quot;￥&quot;* #,##0_ ;_ &quot;￥&quot;* \-#,##0_ ;_ &quot;￥&quot;* &quot;-&quot;_ ;_ @_ "/>
    <numFmt numFmtId="176" formatCode="#,##0.00_ "/>
    <numFmt numFmtId="177" formatCode="0.0_ "/>
    <numFmt numFmtId="178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179" formatCode="#,##0_ "/>
    <numFmt numFmtId="43" formatCode="_ * #,##0.00_ ;_ * \-#,##0.00_ ;_ * &quot;-&quot;??_ ;_ @_ "/>
    <numFmt numFmtId="180" formatCode="yy/m/d;@"/>
    <numFmt numFmtId="181" formatCode="yyyy&quot;年&quot;m&quot;月&quot;d&quot;日&quot;;@"/>
    <numFmt numFmtId="182" formatCode="0.0%"/>
    <numFmt numFmtId="183" formatCode="0.00_);[Red]\(0.00\)"/>
    <numFmt numFmtId="184" formatCode="[DBNum2][$RMB]General;[Red][DBNum2][$RMB]General"/>
  </numFmts>
  <fonts count="32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5" fillId="7" borderId="15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6" fillId="0" borderId="0">
      <protection locked="0"/>
    </xf>
    <xf numFmtId="0" fontId="13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15" borderId="18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6" fillId="0" borderId="0">
      <protection locked="0"/>
    </xf>
    <xf numFmtId="0" fontId="18" fillId="0" borderId="17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24" borderId="20" applyNumberFormat="0" applyAlignment="0" applyProtection="0">
      <alignment vertical="center"/>
    </xf>
    <xf numFmtId="0" fontId="29" fillId="24" borderId="15" applyNumberFormat="0" applyAlignment="0" applyProtection="0">
      <alignment vertical="center"/>
    </xf>
    <xf numFmtId="0" fontId="23" fillId="16" borderId="19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7" fillId="0" borderId="0">
      <protection locked="0"/>
    </xf>
  </cellStyleXfs>
  <cellXfs count="13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180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5" fillId="2" borderId="2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81" fontId="3" fillId="2" borderId="3" xfId="50" applyNumberFormat="1" applyFont="1" applyFill="1" applyBorder="1" applyAlignment="1" applyProtection="1">
      <alignment horizontal="center" vertical="center" wrapText="1"/>
    </xf>
    <xf numFmtId="176" fontId="1" fillId="2" borderId="3" xfId="50" applyNumberFormat="1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180" fontId="3" fillId="2" borderId="2" xfId="50" applyNumberFormat="1" applyFont="1" applyFill="1" applyBorder="1" applyAlignment="1" applyProtection="1">
      <alignment horizontal="center" vertical="center" wrapText="1"/>
    </xf>
    <xf numFmtId="0" fontId="0" fillId="2" borderId="6" xfId="50" applyFont="1" applyFill="1" applyBorder="1" applyAlignment="1" applyProtection="1">
      <alignment horizontal="center" vertical="center" wrapText="1"/>
    </xf>
    <xf numFmtId="181" fontId="0" fillId="2" borderId="6" xfId="50" applyNumberFormat="1" applyFont="1" applyFill="1" applyBorder="1" applyAlignment="1" applyProtection="1">
      <alignment horizontal="center" vertical="center" shrinkToFi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76" fontId="0" fillId="2" borderId="2" xfId="50" applyNumberFormat="1" applyFont="1" applyFill="1" applyBorder="1" applyAlignment="1" applyProtection="1">
      <alignment horizontal="center" vertical="center" shrinkToFit="1"/>
    </xf>
    <xf numFmtId="176" fontId="0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 applyProtection="1">
      <alignment horizontal="center" vertical="center" wrapText="1" shrinkToFit="1"/>
    </xf>
    <xf numFmtId="180" fontId="0" fillId="2" borderId="2" xfId="50" applyNumberFormat="1" applyFont="1" applyFill="1" applyBorder="1" applyAlignment="1" applyProtection="1">
      <alignment horizontal="center" vertical="center" wrapText="1"/>
    </xf>
    <xf numFmtId="182" fontId="0" fillId="2" borderId="2" xfId="19" applyNumberFormat="1" applyFont="1" applyFill="1" applyBorder="1" applyAlignment="1" applyProtection="1">
      <alignment horizontal="center" vertical="center" wrapText="1"/>
    </xf>
    <xf numFmtId="0" fontId="0" fillId="2" borderId="7" xfId="50" applyFont="1" applyFill="1" applyBorder="1" applyAlignment="1" applyProtection="1">
      <alignment horizontal="center" vertical="center" wrapText="1"/>
    </xf>
    <xf numFmtId="181" fontId="0" fillId="2" borderId="6" xfId="50" applyNumberFormat="1" applyFont="1" applyFill="1" applyBorder="1" applyAlignment="1" applyProtection="1">
      <alignment horizontal="left" vertical="center" wrapText="1"/>
    </xf>
    <xf numFmtId="43" fontId="6" fillId="0" borderId="0" xfId="8" applyFont="1" applyFill="1" applyAlignment="1">
      <alignment horizontal="center" vertical="center"/>
      <protection locked="0"/>
    </xf>
    <xf numFmtId="0" fontId="0" fillId="2" borderId="2" xfId="50" applyFont="1" applyFill="1" applyBorder="1" applyAlignment="1" applyProtection="1">
      <alignment horizontal="center" vertical="center" wrapText="1"/>
    </xf>
    <xf numFmtId="43" fontId="0" fillId="2" borderId="2" xfId="8" applyFont="1" applyFill="1" applyBorder="1" applyAlignment="1" applyProtection="1">
      <alignment horizontal="center" vertical="center" wrapText="1"/>
    </xf>
    <xf numFmtId="182" fontId="0" fillId="2" borderId="2" xfId="50" applyNumberFormat="1" applyFont="1" applyFill="1" applyBorder="1" applyAlignment="1" applyProtection="1">
      <alignment horizontal="center" vertical="center" wrapText="1"/>
    </xf>
    <xf numFmtId="0" fontId="0" fillId="2" borderId="8" xfId="50" applyFont="1" applyFill="1" applyBorder="1" applyAlignment="1" applyProtection="1">
      <alignment horizontal="center" vertical="center" wrapText="1"/>
    </xf>
    <xf numFmtId="181" fontId="0" fillId="2" borderId="6" xfId="50" applyNumberFormat="1" applyFont="1" applyFill="1" applyBorder="1" applyAlignment="1" applyProtection="1">
      <alignment horizontal="center" vertical="center" wrapText="1"/>
    </xf>
    <xf numFmtId="43" fontId="6" fillId="0" borderId="0" xfId="8" applyFill="1" applyAlignment="1">
      <alignment vertical="center"/>
      <protection locked="0"/>
    </xf>
    <xf numFmtId="178" fontId="0" fillId="2" borderId="2" xfId="50" applyNumberFormat="1" applyFont="1" applyFill="1" applyBorder="1" applyAlignment="1" applyProtection="1">
      <alignment horizontal="center" vertical="center" wrapText="1"/>
    </xf>
    <xf numFmtId="43" fontId="0" fillId="0" borderId="0" xfId="8" applyFont="1" applyFill="1" applyAlignment="1">
      <alignment vertical="center"/>
      <protection locked="0"/>
    </xf>
    <xf numFmtId="9" fontId="0" fillId="2" borderId="2" xfId="50" applyNumberFormat="1" applyFont="1" applyFill="1" applyBorder="1" applyAlignment="1" applyProtection="1">
      <alignment horizontal="center" vertical="center" wrapText="1"/>
    </xf>
    <xf numFmtId="181" fontId="0" fillId="0" borderId="2" xfId="0" applyNumberFormat="1" applyFont="1" applyFill="1" applyBorder="1" applyAlignment="1">
      <alignment horizontal="left" vertical="center"/>
    </xf>
    <xf numFmtId="176" fontId="0" fillId="2" borderId="3" xfId="50" applyNumberFormat="1" applyFont="1" applyFill="1" applyBorder="1" applyAlignment="1" applyProtection="1">
      <alignment horizontal="right" vertical="center" shrinkToFit="1"/>
    </xf>
    <xf numFmtId="177" fontId="0" fillId="0" borderId="2" xfId="0" applyNumberFormat="1" applyFont="1" applyFill="1" applyBorder="1" applyAlignment="1">
      <alignment horizontal="center" vertical="center"/>
    </xf>
    <xf numFmtId="181" fontId="0" fillId="2" borderId="2" xfId="50" applyNumberFormat="1" applyFont="1" applyFill="1" applyBorder="1" applyAlignment="1" applyProtection="1">
      <alignment horizontal="center" vertical="center" shrinkToFit="1"/>
    </xf>
    <xf numFmtId="14" fontId="0" fillId="2" borderId="5" xfId="50" applyNumberFormat="1" applyFont="1" applyFill="1" applyBorder="1" applyAlignment="1" applyProtection="1">
      <alignment horizontal="center" vertical="center" wrapText="1"/>
    </xf>
    <xf numFmtId="43" fontId="0" fillId="0" borderId="2" xfId="8" applyFont="1" applyFill="1" applyBorder="1" applyAlignment="1">
      <alignment vertical="center"/>
      <protection locked="0"/>
    </xf>
    <xf numFmtId="176" fontId="0" fillId="2" borderId="2" xfId="50" applyNumberFormat="1" applyFont="1" applyFill="1" applyBorder="1" applyAlignment="1" applyProtection="1">
      <alignment vertical="center" shrinkToFit="1"/>
    </xf>
    <xf numFmtId="181" fontId="0" fillId="0" borderId="2" xfId="0" applyNumberFormat="1" applyFont="1" applyFill="1" applyBorder="1" applyAlignment="1">
      <alignment horizontal="center" vertical="center"/>
    </xf>
    <xf numFmtId="176" fontId="0" fillId="2" borderId="5" xfId="50" applyNumberFormat="1" applyFont="1" applyFill="1" applyBorder="1" applyAlignment="1" applyProtection="1">
      <alignment horizontal="right" vertical="center" shrinkToFit="1"/>
    </xf>
    <xf numFmtId="176" fontId="0" fillId="2" borderId="2" xfId="50" applyNumberFormat="1" applyFont="1" applyFill="1" applyBorder="1" applyAlignment="1" applyProtection="1">
      <alignment horizontal="left" vertical="center" wrapText="1" shrinkToFit="1"/>
    </xf>
    <xf numFmtId="0" fontId="7" fillId="2" borderId="2" xfId="50" applyFont="1" applyFill="1" applyBorder="1" applyAlignment="1" applyProtection="1">
      <alignment horizontal="center" vertical="center" wrapText="1"/>
    </xf>
    <xf numFmtId="181" fontId="7" fillId="0" borderId="2" xfId="0" applyNumberFormat="1" applyFont="1" applyFill="1" applyBorder="1" applyAlignment="1">
      <alignment horizontal="center" vertical="center"/>
    </xf>
    <xf numFmtId="176" fontId="7" fillId="2" borderId="5" xfId="50" applyNumberFormat="1" applyFont="1" applyFill="1" applyBorder="1" applyAlignment="1" applyProtection="1">
      <alignment horizontal="right" vertical="center" shrinkToFit="1"/>
    </xf>
    <xf numFmtId="43" fontId="7" fillId="0" borderId="2" xfId="8" applyFont="1" applyFill="1" applyBorder="1" applyAlignment="1">
      <alignment vertical="center"/>
      <protection locked="0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49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horizontal="left" vertical="center" wrapText="1" shrinkToFit="1"/>
    </xf>
    <xf numFmtId="182" fontId="7" fillId="2" borderId="2" xfId="19" applyNumberFormat="1" applyFont="1" applyFill="1" applyBorder="1" applyAlignment="1" applyProtection="1">
      <alignment horizontal="center" vertical="center" wrapText="1"/>
    </xf>
    <xf numFmtId="43" fontId="5" fillId="2" borderId="2" xfId="8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 shrinkToFit="1"/>
    </xf>
    <xf numFmtId="0" fontId="8" fillId="2" borderId="2" xfId="50" applyFont="1" applyFill="1" applyBorder="1" applyAlignment="1" applyProtection="1">
      <alignment horizontal="center" vertical="center" wrapText="1"/>
    </xf>
    <xf numFmtId="183" fontId="9" fillId="2" borderId="4" xfId="50" applyNumberFormat="1" applyFont="1" applyFill="1" applyBorder="1" applyAlignment="1" applyProtection="1">
      <alignment horizontal="center" vertical="center" shrinkToFit="1"/>
    </xf>
    <xf numFmtId="183" fontId="9" fillId="2" borderId="5" xfId="50" applyNumberFormat="1" applyFont="1" applyFill="1" applyBorder="1" applyAlignment="1" applyProtection="1">
      <alignment horizontal="center" vertical="center" shrinkToFit="1"/>
    </xf>
    <xf numFmtId="0" fontId="9" fillId="2" borderId="9" xfId="50" applyFont="1" applyFill="1" applyBorder="1" applyAlignment="1" applyProtection="1">
      <alignment horizontal="center" vertical="center" wrapText="1"/>
    </xf>
    <xf numFmtId="0" fontId="9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3" fillId="2" borderId="2" xfId="50" applyFont="1" applyFill="1" applyBorder="1" applyAlignment="1" applyProtection="1">
      <alignment horizontal="center" vertical="center"/>
    </xf>
    <xf numFmtId="0" fontId="1" fillId="2" borderId="2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3" borderId="4" xfId="50" applyNumberFormat="1" applyFont="1" applyFill="1" applyBorder="1" applyAlignment="1" applyProtection="1">
      <alignment horizontal="center" vertical="center" wrapText="1"/>
    </xf>
    <xf numFmtId="176" fontId="3" fillId="2" borderId="4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Font="1" applyFill="1" applyBorder="1" applyAlignment="1" applyProtection="1">
      <alignment horizontal="center" vertical="center"/>
    </xf>
    <xf numFmtId="176" fontId="0" fillId="2" borderId="2" xfId="50" applyNumberFormat="1" applyFont="1" applyFill="1" applyBorder="1" applyAlignment="1" applyProtection="1">
      <alignment horizontal="center"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0" fillId="2" borderId="2" xfId="50" applyFont="1" applyFill="1" applyBorder="1" applyAlignment="1" applyProtection="1">
      <alignment vertical="center"/>
    </xf>
    <xf numFmtId="179" fontId="0" fillId="2" borderId="2" xfId="50" applyNumberFormat="1" applyFont="1" applyFill="1" applyBorder="1" applyAlignment="1" applyProtection="1">
      <alignment vertical="center" shrinkToFit="1"/>
    </xf>
    <xf numFmtId="176" fontId="0" fillId="2" borderId="2" xfId="50" applyNumberFormat="1" applyFont="1" applyFill="1" applyBorder="1" applyAlignment="1" applyProtection="1">
      <alignment vertical="center" wrapText="1"/>
    </xf>
    <xf numFmtId="10" fontId="0" fillId="0" borderId="2" xfId="0" applyNumberFormat="1" applyFont="1" applyBorder="1" applyAlignment="1">
      <alignment vertical="center" wrapText="1"/>
    </xf>
    <xf numFmtId="176" fontId="7" fillId="2" borderId="2" xfId="50" applyNumberFormat="1" applyFont="1" applyFill="1" applyBorder="1" applyAlignment="1" applyProtection="1">
      <alignment horizontal="right" vertical="center" wrapText="1" shrinkToFi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vertical="center" shrinkToFit="1"/>
    </xf>
    <xf numFmtId="176" fontId="7" fillId="2" borderId="2" xfId="50" applyNumberFormat="1" applyFont="1" applyFill="1" applyBorder="1" applyAlignment="1" applyProtection="1">
      <alignment vertical="center" wrapText="1"/>
    </xf>
    <xf numFmtId="10" fontId="7" fillId="0" borderId="2" xfId="0" applyNumberFormat="1" applyFont="1" applyBorder="1" applyAlignment="1">
      <alignment vertical="center" wrapText="1"/>
    </xf>
    <xf numFmtId="0" fontId="7" fillId="2" borderId="2" xfId="50" applyFont="1" applyFill="1" applyBorder="1" applyAlignment="1" applyProtection="1">
      <alignment vertical="center"/>
    </xf>
    <xf numFmtId="0" fontId="9" fillId="2" borderId="11" xfId="50" applyFont="1" applyFill="1" applyBorder="1" applyAlignment="1" applyProtection="1">
      <alignment horizontal="center" vertical="center" wrapText="1"/>
    </xf>
    <xf numFmtId="0" fontId="9" fillId="2" borderId="12" xfId="50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center" vertical="center" shrinkToFit="1"/>
    </xf>
    <xf numFmtId="176" fontId="9" fillId="2" borderId="5" xfId="50" applyNumberFormat="1" applyFont="1" applyFill="1" applyBorder="1" applyAlignment="1" applyProtection="1">
      <alignment horizontal="center" vertical="center" shrinkToFit="1"/>
    </xf>
    <xf numFmtId="0" fontId="9" fillId="2" borderId="1" xfId="50" applyFont="1" applyFill="1" applyBorder="1" applyAlignment="1" applyProtection="1">
      <alignment horizontal="center" vertical="center" wrapText="1"/>
    </xf>
    <xf numFmtId="0" fontId="9" fillId="2" borderId="13" xfId="50" applyFont="1" applyFill="1" applyBorder="1" applyAlignment="1" applyProtection="1">
      <alignment horizontal="center" vertical="center" wrapText="1"/>
    </xf>
    <xf numFmtId="184" fontId="9" fillId="2" borderId="4" xfId="50" applyNumberFormat="1" applyFont="1" applyFill="1" applyBorder="1" applyAlignment="1" applyProtection="1">
      <alignment horizontal="center" vertical="center" shrinkToFit="1"/>
    </xf>
    <xf numFmtId="184" fontId="9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6" fontId="3" fillId="2" borderId="5" xfId="50" applyNumberFormat="1" applyFont="1" applyFill="1" applyBorder="1" applyAlignment="1" applyProtection="1">
      <alignment horizontal="center" vertical="center" wrapText="1"/>
    </xf>
    <xf numFmtId="43" fontId="6" fillId="0" borderId="2" xfId="8" applyFont="1" applyFill="1" applyBorder="1" applyAlignment="1">
      <alignment vertical="center"/>
      <protection locked="0"/>
    </xf>
    <xf numFmtId="0" fontId="0" fillId="2" borderId="2" xfId="50" applyNumberFormat="1" applyFont="1" applyFill="1" applyBorder="1" applyAlignment="1" applyProtection="1">
      <alignment horizontal="center" vertical="center" wrapText="1"/>
    </xf>
    <xf numFmtId="178" fontId="0" fillId="2" borderId="2" xfId="0" applyNumberFormat="1" applyFont="1" applyFill="1" applyBorder="1" applyAlignment="1">
      <alignment horizontal="center" vertical="center"/>
    </xf>
    <xf numFmtId="178" fontId="0" fillId="2" borderId="2" xfId="0" applyNumberFormat="1" applyFont="1" applyFill="1" applyBorder="1">
      <alignment vertical="center"/>
    </xf>
    <xf numFmtId="178" fontId="7" fillId="2" borderId="2" xfId="0" applyNumberFormat="1" applyFont="1" applyFill="1" applyBorder="1" applyAlignment="1">
      <alignment horizontal="center" vertical="center"/>
    </xf>
    <xf numFmtId="178" fontId="7" fillId="2" borderId="2" xfId="0" applyNumberFormat="1" applyFont="1" applyFill="1" applyBorder="1">
      <alignment vertical="center"/>
    </xf>
    <xf numFmtId="178" fontId="3" fillId="2" borderId="2" xfId="50" applyNumberFormat="1" applyFont="1" applyFill="1" applyBorder="1" applyAlignment="1" applyProtection="1">
      <alignment horizontal="center" vertical="center" shrinkToFit="1"/>
    </xf>
    <xf numFmtId="178" fontId="3" fillId="2" borderId="2" xfId="50" applyNumberFormat="1" applyFont="1" applyFill="1" applyBorder="1" applyAlignment="1" applyProtection="1">
      <alignment horizontal="right" vertical="center"/>
    </xf>
    <xf numFmtId="176" fontId="9" fillId="2" borderId="3" xfId="50" applyNumberFormat="1" applyFont="1" applyFill="1" applyBorder="1" applyAlignment="1" applyProtection="1">
      <alignment horizontal="center" vertical="center" shrinkToFit="1"/>
    </xf>
    <xf numFmtId="184" fontId="9" fillId="2" borderId="3" xfId="50" applyNumberFormat="1" applyFont="1" applyFill="1" applyBorder="1" applyAlignment="1" applyProtection="1">
      <alignment horizontal="center" vertical="center" shrinkToFit="1"/>
    </xf>
    <xf numFmtId="0" fontId="9" fillId="2" borderId="4" xfId="50" applyFont="1" applyFill="1" applyBorder="1" applyAlignment="1" applyProtection="1">
      <alignment horizontal="center" vertical="center" shrinkToFit="1"/>
    </xf>
    <xf numFmtId="0" fontId="9" fillId="2" borderId="5" xfId="50" applyFont="1" applyFill="1" applyBorder="1" applyAlignment="1" applyProtection="1">
      <alignment horizontal="center" vertical="center" shrinkToFit="1"/>
    </xf>
    <xf numFmtId="0" fontId="9" fillId="2" borderId="3" xfId="50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81" fontId="7" fillId="2" borderId="6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center" vertical="center" shrinkToFit="1"/>
    </xf>
    <xf numFmtId="180" fontId="7" fillId="2" borderId="2" xfId="50" applyNumberFormat="1" applyFont="1" applyFill="1" applyBorder="1" applyAlignment="1" applyProtection="1">
      <alignment horizontal="center" vertical="center" wrapText="1"/>
    </xf>
    <xf numFmtId="9" fontId="7" fillId="2" borderId="2" xfId="50" applyNumberFormat="1" applyFont="1" applyFill="1" applyBorder="1" applyAlignment="1" applyProtection="1">
      <alignment horizontal="center" vertical="center" wrapText="1"/>
    </xf>
    <xf numFmtId="181" fontId="7" fillId="0" borderId="2" xfId="0" applyNumberFormat="1" applyFont="1" applyFill="1" applyBorder="1" applyAlignment="1">
      <alignment horizontal="left" vertical="center"/>
    </xf>
    <xf numFmtId="176" fontId="7" fillId="2" borderId="3" xfId="50" applyNumberFormat="1" applyFont="1" applyFill="1" applyBorder="1" applyAlignment="1" applyProtection="1">
      <alignment horizontal="right" vertical="center" shrinkToFit="1"/>
    </xf>
    <xf numFmtId="177" fontId="7" fillId="0" borderId="2" xfId="0" applyNumberFormat="1" applyFont="1" applyFill="1" applyBorder="1" applyAlignment="1">
      <alignment horizontal="center" vertical="center"/>
    </xf>
    <xf numFmtId="0" fontId="7" fillId="2" borderId="8" xfId="50" applyFont="1" applyFill="1" applyBorder="1" applyAlignment="1" applyProtection="1">
      <alignment horizontal="center" vertical="center" wrapText="1"/>
    </xf>
    <xf numFmtId="181" fontId="7" fillId="2" borderId="2" xfId="50" applyNumberFormat="1" applyFont="1" applyFill="1" applyBorder="1" applyAlignment="1" applyProtection="1">
      <alignment horizontal="center" vertical="center" shrinkToFit="1"/>
    </xf>
    <xf numFmtId="14" fontId="7" fillId="2" borderId="5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81" fontId="7" fillId="2" borderId="6" xfId="50" applyNumberFormat="1" applyFont="1" applyFill="1" applyBorder="1" applyAlignment="1" applyProtection="1">
      <alignment horizontal="center" vertical="center" wrapText="1"/>
    </xf>
    <xf numFmtId="43" fontId="7" fillId="0" borderId="0" xfId="8" applyFont="1" applyFill="1" applyAlignment="1">
      <alignment vertical="center"/>
      <protection locked="0"/>
    </xf>
    <xf numFmtId="178" fontId="7" fillId="2" borderId="2" xfId="50" applyNumberFormat="1" applyFont="1" applyFill="1" applyBorder="1" applyAlignment="1" applyProtection="1">
      <alignment horizontal="center" vertical="center" wrapText="1"/>
    </xf>
    <xf numFmtId="181" fontId="6" fillId="0" borderId="2" xfId="0" applyNumberFormat="1" applyFont="1" applyFill="1" applyBorder="1" applyAlignment="1">
      <alignment horizontal="left" vertical="center"/>
    </xf>
    <xf numFmtId="177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0" fontId="0" fillId="0" borderId="2" xfId="0" applyNumberFormat="1" applyFont="1" applyBorder="1">
      <alignment vertical="center"/>
    </xf>
    <xf numFmtId="176" fontId="8" fillId="2" borderId="2" xfId="50" applyNumberFormat="1" applyFont="1" applyFill="1" applyBorder="1" applyAlignment="1" applyProtection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jpe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jpeg"/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106680</xdr:colOff>
      <xdr:row>23</xdr:row>
      <xdr:rowOff>99060</xdr:rowOff>
    </xdr:from>
    <xdr:to>
      <xdr:col>5</xdr:col>
      <xdr:colOff>160020</xdr:colOff>
      <xdr:row>39</xdr:row>
      <xdr:rowOff>137160</xdr:rowOff>
    </xdr:to>
    <xdr:pic>
      <xdr:nvPicPr>
        <xdr:cNvPr id="2" name="图片 1" descr="25771533a0e376309c623a481430f4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2425" y="7760970"/>
          <a:ext cx="5511800" cy="27813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16</xdr:row>
      <xdr:rowOff>22860</xdr:rowOff>
    </xdr:from>
    <xdr:to>
      <xdr:col>11</xdr:col>
      <xdr:colOff>468630</xdr:colOff>
      <xdr:row>18</xdr:row>
      <xdr:rowOff>23495</xdr:rowOff>
    </xdr:to>
    <xdr:pic>
      <xdr:nvPicPr>
        <xdr:cNvPr id="4" name="图片 3" descr="LXT%{_7I8POEVOBE{O5P(HT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70565" y="5424170"/>
          <a:ext cx="1918970" cy="50863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24</xdr:row>
      <xdr:rowOff>75565</xdr:rowOff>
    </xdr:from>
    <xdr:to>
      <xdr:col>9</xdr:col>
      <xdr:colOff>645795</xdr:colOff>
      <xdr:row>57</xdr:row>
      <xdr:rowOff>7620</xdr:rowOff>
    </xdr:to>
    <xdr:pic>
      <xdr:nvPicPr>
        <xdr:cNvPr id="5" name="图片 4" descr="AK~~7CQ2HJ]OKPHS(S78}}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18505" y="7908925"/>
          <a:ext cx="5674995" cy="5589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76200</xdr:colOff>
      <xdr:row>12</xdr:row>
      <xdr:rowOff>45720</xdr:rowOff>
    </xdr:from>
    <xdr:to>
      <xdr:col>11</xdr:col>
      <xdr:colOff>285750</xdr:colOff>
      <xdr:row>14</xdr:row>
      <xdr:rowOff>46355</xdr:rowOff>
    </xdr:to>
    <xdr:pic>
      <xdr:nvPicPr>
        <xdr:cNvPr id="3" name="图片 2" descr="LXT%{_7I8POEVOBE{O5P(H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93450" y="4316730"/>
          <a:ext cx="1945005" cy="508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18</xdr:row>
      <xdr:rowOff>7620</xdr:rowOff>
    </xdr:from>
    <xdr:to>
      <xdr:col>11</xdr:col>
      <xdr:colOff>272415</xdr:colOff>
      <xdr:row>19</xdr:row>
      <xdr:rowOff>6985</xdr:rowOff>
    </xdr:to>
    <xdr:pic>
      <xdr:nvPicPr>
        <xdr:cNvPr id="5" name="图片 4" descr="(CEV_HP1{{~Y$PEQI4[8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2705" y="6602730"/>
          <a:ext cx="2812415" cy="659765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23</xdr:row>
      <xdr:rowOff>140335</xdr:rowOff>
    </xdr:from>
    <xdr:to>
      <xdr:col>5</xdr:col>
      <xdr:colOff>1332230</xdr:colOff>
      <xdr:row>37</xdr:row>
      <xdr:rowOff>68580</xdr:rowOff>
    </xdr:to>
    <xdr:pic>
      <xdr:nvPicPr>
        <xdr:cNvPr id="6" name="图片 5" descr="209FF5C6751E6744D0C6C24B3C9D52C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0525" y="9338945"/>
          <a:ext cx="6645910" cy="2328545"/>
        </a:xfrm>
        <a:prstGeom prst="rect">
          <a:avLst/>
        </a:prstGeom>
      </xdr:spPr>
    </xdr:pic>
    <xdr:clientData/>
  </xdr:twoCellAnchor>
  <xdr:twoCellAnchor editAs="oneCell">
    <xdr:from>
      <xdr:col>5</xdr:col>
      <xdr:colOff>910590</xdr:colOff>
      <xdr:row>23</xdr:row>
      <xdr:rowOff>136525</xdr:rowOff>
    </xdr:from>
    <xdr:to>
      <xdr:col>10</xdr:col>
      <xdr:colOff>434340</xdr:colOff>
      <xdr:row>76</xdr:row>
      <xdr:rowOff>15240</xdr:rowOff>
    </xdr:to>
    <xdr:pic>
      <xdr:nvPicPr>
        <xdr:cNvPr id="2" name="图片 1" descr="11bf4b60c1e7473e6db9df70933cd7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14795" y="9335135"/>
          <a:ext cx="5861050" cy="8965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76200</xdr:colOff>
      <xdr:row>12</xdr:row>
      <xdr:rowOff>45720</xdr:rowOff>
    </xdr:from>
    <xdr:to>
      <xdr:col>11</xdr:col>
      <xdr:colOff>285750</xdr:colOff>
      <xdr:row>14</xdr:row>
      <xdr:rowOff>46355</xdr:rowOff>
    </xdr:to>
    <xdr:pic>
      <xdr:nvPicPr>
        <xdr:cNvPr id="2" name="图片 1" descr="LXT%{_7I8POEVOBE{O5P(H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93450" y="4316730"/>
          <a:ext cx="1945005" cy="508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18</xdr:row>
      <xdr:rowOff>7620</xdr:rowOff>
    </xdr:from>
    <xdr:to>
      <xdr:col>11</xdr:col>
      <xdr:colOff>272415</xdr:colOff>
      <xdr:row>19</xdr:row>
      <xdr:rowOff>6985</xdr:rowOff>
    </xdr:to>
    <xdr:pic>
      <xdr:nvPicPr>
        <xdr:cNvPr id="3" name="图片 2" descr="(CEV_HP1{{~Y$PEQI4[8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2705" y="6805930"/>
          <a:ext cx="2812415" cy="65976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28</xdr:row>
      <xdr:rowOff>67310</xdr:rowOff>
    </xdr:from>
    <xdr:to>
      <xdr:col>5</xdr:col>
      <xdr:colOff>657225</xdr:colOff>
      <xdr:row>50</xdr:row>
      <xdr:rowOff>34925</xdr:rowOff>
    </xdr:to>
    <xdr:pic>
      <xdr:nvPicPr>
        <xdr:cNvPr id="6" name="图片 5" descr="NT%)66J[59CF)NY)R]R(LYU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860" y="12504420"/>
          <a:ext cx="6338570" cy="3739515"/>
        </a:xfrm>
        <a:prstGeom prst="rect">
          <a:avLst/>
        </a:prstGeom>
      </xdr:spPr>
    </xdr:pic>
    <xdr:clientData/>
  </xdr:twoCellAnchor>
  <xdr:twoCellAnchor editAs="oneCell">
    <xdr:from>
      <xdr:col>5</xdr:col>
      <xdr:colOff>788670</xdr:colOff>
      <xdr:row>28</xdr:row>
      <xdr:rowOff>102870</xdr:rowOff>
    </xdr:from>
    <xdr:to>
      <xdr:col>9</xdr:col>
      <xdr:colOff>647700</xdr:colOff>
      <xdr:row>84</xdr:row>
      <xdr:rowOff>26670</xdr:rowOff>
    </xdr:to>
    <xdr:pic>
      <xdr:nvPicPr>
        <xdr:cNvPr id="4" name="图片 3" descr="5e5a510edb918b7b872bb68d9c535c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92875" y="12539980"/>
          <a:ext cx="5172075" cy="952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76200</xdr:colOff>
      <xdr:row>12</xdr:row>
      <xdr:rowOff>45720</xdr:rowOff>
    </xdr:from>
    <xdr:to>
      <xdr:col>11</xdr:col>
      <xdr:colOff>285750</xdr:colOff>
      <xdr:row>14</xdr:row>
      <xdr:rowOff>46355</xdr:rowOff>
    </xdr:to>
    <xdr:pic>
      <xdr:nvPicPr>
        <xdr:cNvPr id="2" name="图片 1" descr="LXT%{_7I8POEVOBE{O5P(H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93450" y="4316730"/>
          <a:ext cx="1945005" cy="508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18</xdr:row>
      <xdr:rowOff>7620</xdr:rowOff>
    </xdr:from>
    <xdr:to>
      <xdr:col>11</xdr:col>
      <xdr:colOff>272415</xdr:colOff>
      <xdr:row>19</xdr:row>
      <xdr:rowOff>6985</xdr:rowOff>
    </xdr:to>
    <xdr:pic>
      <xdr:nvPicPr>
        <xdr:cNvPr id="3" name="图片 2" descr="(CEV_HP1{{~Y$PEQI4[8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2705" y="6805930"/>
          <a:ext cx="2812415" cy="659765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29</xdr:row>
      <xdr:rowOff>144780</xdr:rowOff>
    </xdr:from>
    <xdr:to>
      <xdr:col>5</xdr:col>
      <xdr:colOff>2065020</xdr:colOff>
      <xdr:row>48</xdr:row>
      <xdr:rowOff>167640</xdr:rowOff>
    </xdr:to>
    <xdr:pic>
      <xdr:nvPicPr>
        <xdr:cNvPr id="6" name="图片 5" descr="F53AE924990BBB05D13763052A53E1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0800000">
          <a:off x="205740" y="12962890"/>
          <a:ext cx="7563485" cy="3280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76200</xdr:colOff>
      <xdr:row>12</xdr:row>
      <xdr:rowOff>45720</xdr:rowOff>
    </xdr:from>
    <xdr:to>
      <xdr:col>11</xdr:col>
      <xdr:colOff>82550</xdr:colOff>
      <xdr:row>14</xdr:row>
      <xdr:rowOff>46355</xdr:rowOff>
    </xdr:to>
    <xdr:pic>
      <xdr:nvPicPr>
        <xdr:cNvPr id="2" name="图片 1" descr="LXT%{_7I8POEVOBE{O5P(H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93450" y="4316730"/>
          <a:ext cx="1945005" cy="508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18</xdr:row>
      <xdr:rowOff>7620</xdr:rowOff>
    </xdr:from>
    <xdr:to>
      <xdr:col>11</xdr:col>
      <xdr:colOff>69215</xdr:colOff>
      <xdr:row>19</xdr:row>
      <xdr:rowOff>6985</xdr:rowOff>
    </xdr:to>
    <xdr:pic>
      <xdr:nvPicPr>
        <xdr:cNvPr id="3" name="图片 2" descr="(CEV_HP1{{~Y$PEQI4[8A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2705" y="6805930"/>
          <a:ext cx="2812415" cy="65976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</xdr:colOff>
      <xdr:row>34</xdr:row>
      <xdr:rowOff>57150</xdr:rowOff>
    </xdr:from>
    <xdr:to>
      <xdr:col>5</xdr:col>
      <xdr:colOff>1583690</xdr:colOff>
      <xdr:row>61</xdr:row>
      <xdr:rowOff>47625</xdr:rowOff>
    </xdr:to>
    <xdr:pic>
      <xdr:nvPicPr>
        <xdr:cNvPr id="5" name="图片 4" descr="G38S}V]%$BJ%F}5LSW7`0T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640" y="15199360"/>
          <a:ext cx="7247255" cy="4619625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27</xdr:row>
      <xdr:rowOff>0</xdr:rowOff>
    </xdr:from>
    <xdr:to>
      <xdr:col>12</xdr:col>
      <xdr:colOff>1202690</xdr:colOff>
      <xdr:row>29</xdr:row>
      <xdr:rowOff>0</xdr:rowOff>
    </xdr:to>
    <xdr:pic>
      <xdr:nvPicPr>
        <xdr:cNvPr id="6" name="图片 5" descr="~O]6W)XZ%50OIBUE%ST6MKX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30460" y="12284710"/>
          <a:ext cx="5017135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29"/>
  <sheetViews>
    <sheetView zoomScale="90" zoomScaleNormal="90" topLeftCell="A4" workbookViewId="0">
      <selection activeCell="A4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808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ht="24.9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7.9" customHeight="1" spans="1:20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</row>
    <row r="3" ht="27.9" customHeight="1" spans="1:20">
      <c r="A3" s="6" t="s">
        <v>7</v>
      </c>
      <c r="B3" s="6"/>
      <c r="C3" s="69">
        <v>12385920</v>
      </c>
      <c r="D3" s="69"/>
      <c r="E3" s="69"/>
      <c r="F3" s="9" t="s">
        <v>8</v>
      </c>
      <c r="G3" s="10">
        <v>43487</v>
      </c>
      <c r="H3" s="6" t="s">
        <v>9</v>
      </c>
      <c r="I3" s="6"/>
      <c r="J3" s="68"/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</row>
    <row r="4" ht="27.9" customHeight="1" spans="1:20">
      <c r="A4" s="6" t="s">
        <v>13</v>
      </c>
      <c r="B4" s="6"/>
      <c r="C4" s="117"/>
      <c r="D4" s="117"/>
      <c r="E4" s="117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</row>
    <row r="5" ht="27.9" customHeight="1" spans="1:20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</row>
    <row r="6" ht="27.9" customHeight="1" spans="1:20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</row>
    <row r="7" ht="27.9" customHeight="1" spans="1:20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31"/>
      <c r="B15" s="35"/>
      <c r="C15" s="31"/>
      <c r="D15" s="37"/>
      <c r="E15" s="24"/>
      <c r="F15" s="25"/>
      <c r="G15" s="26"/>
      <c r="H15" s="31"/>
      <c r="I15" s="74"/>
      <c r="J15" s="74"/>
      <c r="K15" s="23"/>
      <c r="L15" s="74"/>
      <c r="M15" s="31"/>
      <c r="N15" s="31"/>
      <c r="O15" s="31"/>
      <c r="P15" s="75"/>
      <c r="Q15" s="74"/>
      <c r="R15" s="74"/>
      <c r="S15" s="74"/>
      <c r="T15" s="73"/>
    </row>
    <row r="16" s="2" customFormat="1" ht="20" customHeight="1" spans="1:20">
      <c r="A16" s="31"/>
      <c r="B16" s="21"/>
      <c r="C16" s="22"/>
      <c r="D16" s="23"/>
      <c r="E16" s="24"/>
      <c r="F16" s="25"/>
      <c r="G16" s="26"/>
      <c r="H16" s="27"/>
      <c r="I16" s="22"/>
      <c r="J16" s="74"/>
      <c r="K16" s="23"/>
      <c r="L16" s="74"/>
      <c r="M16" s="31"/>
      <c r="N16" s="31"/>
      <c r="O16" s="31"/>
      <c r="P16" s="75"/>
      <c r="Q16" s="74"/>
      <c r="R16" s="74"/>
      <c r="S16" s="74"/>
      <c r="T16" s="73"/>
    </row>
    <row r="17" s="2" customFormat="1" ht="20" customHeight="1" spans="1:20">
      <c r="A17" s="31"/>
      <c r="B17" s="21"/>
      <c r="C17" s="22"/>
      <c r="D17" s="23"/>
      <c r="E17" s="24"/>
      <c r="F17" s="25"/>
      <c r="G17" s="26"/>
      <c r="H17" s="31"/>
      <c r="I17" s="74"/>
      <c r="J17" s="74"/>
      <c r="K17" s="23"/>
      <c r="L17" s="74"/>
      <c r="M17" s="31"/>
      <c r="N17" s="31"/>
      <c r="O17" s="31"/>
      <c r="P17" s="75"/>
      <c r="Q17" s="74"/>
      <c r="R17" s="74"/>
      <c r="S17" s="74"/>
      <c r="T17" s="73"/>
    </row>
    <row r="18" s="2" customFormat="1" ht="20" customHeight="1" spans="1:20">
      <c r="A18" s="31"/>
      <c r="B18" s="134"/>
      <c r="C18" s="41"/>
      <c r="D18" s="135"/>
      <c r="E18" s="24"/>
      <c r="F18" s="25"/>
      <c r="G18" s="26"/>
      <c r="H18" s="31"/>
      <c r="I18" s="74"/>
      <c r="J18" s="74"/>
      <c r="K18" s="23"/>
      <c r="L18" s="74"/>
      <c r="M18" s="31"/>
      <c r="N18" s="31"/>
      <c r="O18" s="31"/>
      <c r="P18" s="75"/>
      <c r="Q18" s="74"/>
      <c r="R18" s="74"/>
      <c r="S18" s="74"/>
      <c r="T18" s="73"/>
    </row>
    <row r="19" ht="24" customHeight="1" spans="1:20">
      <c r="A19" s="34"/>
      <c r="B19" s="43"/>
      <c r="C19" s="44"/>
      <c r="D19" s="104"/>
      <c r="E19" s="24"/>
      <c r="F19" s="25"/>
      <c r="G19" s="46"/>
      <c r="H19" s="27"/>
      <c r="I19" s="22"/>
      <c r="J19" s="49"/>
      <c r="K19" s="77"/>
      <c r="L19" s="22"/>
      <c r="M19" s="74"/>
      <c r="N19" s="78"/>
      <c r="O19" s="79"/>
      <c r="P19" s="137"/>
      <c r="Q19" s="74"/>
      <c r="R19" s="74"/>
      <c r="S19" s="104"/>
      <c r="T19" s="73"/>
    </row>
    <row r="20" ht="24" customHeight="1" spans="1:20">
      <c r="A20" s="31"/>
      <c r="B20" s="136"/>
      <c r="C20" s="48"/>
      <c r="D20" s="104"/>
      <c r="E20" s="24"/>
      <c r="F20" s="25"/>
      <c r="G20" s="49"/>
      <c r="H20" s="27"/>
      <c r="I20" s="22"/>
      <c r="J20" s="49"/>
      <c r="K20" s="77"/>
      <c r="L20" s="22"/>
      <c r="M20" s="74"/>
      <c r="N20" s="78"/>
      <c r="O20" s="79"/>
      <c r="P20" s="137"/>
      <c r="Q20" s="138"/>
      <c r="R20" s="106"/>
      <c r="S20" s="107"/>
      <c r="T20" s="73"/>
    </row>
    <row r="21" ht="30" customHeight="1" spans="1:20">
      <c r="A21" s="6" t="s">
        <v>68</v>
      </c>
      <c r="B21" s="6"/>
      <c r="C21" s="58">
        <f>SUM(C8:C20)</f>
        <v>2192332</v>
      </c>
      <c r="D21" s="58">
        <f>SUM(D8:D20)</f>
        <v>0</v>
      </c>
      <c r="E21" s="59" t="s">
        <v>69</v>
      </c>
      <c r="F21" s="59" t="s">
        <v>69</v>
      </c>
      <c r="G21" s="59" t="s">
        <v>69</v>
      </c>
      <c r="H21" s="59" t="s">
        <v>69</v>
      </c>
      <c r="I21" s="59">
        <f>SUM(I8:I20)</f>
        <v>0</v>
      </c>
      <c r="J21" s="59" t="s">
        <v>69</v>
      </c>
      <c r="K21" s="59">
        <f>SUM(K8:K20)</f>
        <v>0</v>
      </c>
      <c r="L21" s="59">
        <f>SUM(L8:L20)</f>
        <v>0</v>
      </c>
      <c r="M21" s="59" t="s">
        <v>69</v>
      </c>
      <c r="N21" s="59">
        <f>SUM(N8:N20)</f>
        <v>0</v>
      </c>
      <c r="O21" s="59" t="s">
        <v>69</v>
      </c>
      <c r="P21" s="59" t="s">
        <v>69</v>
      </c>
      <c r="Q21" s="110">
        <f>SUM(Q8:Q20)</f>
        <v>5399801.5</v>
      </c>
      <c r="R21" s="110">
        <f>SUM(R8:R20)</f>
        <v>0</v>
      </c>
      <c r="S21" s="59">
        <f>SUM(S8:S20)</f>
        <v>2192332</v>
      </c>
      <c r="T21" s="111">
        <f>C21+D21-S21-I21-K21-L21-N21</f>
        <v>0</v>
      </c>
    </row>
    <row r="22" ht="30" customHeight="1" spans="1:20">
      <c r="A22" s="60" t="s">
        <v>70</v>
      </c>
      <c r="B22" s="60"/>
      <c r="C22" s="60" t="s">
        <v>71</v>
      </c>
      <c r="D22" s="60"/>
      <c r="E22" s="60"/>
      <c r="F22" s="61">
        <v>146155</v>
      </c>
      <c r="G22" s="62"/>
      <c r="H22" s="63" t="s">
        <v>72</v>
      </c>
      <c r="I22" s="88"/>
      <c r="J22" s="88"/>
      <c r="K22" s="88"/>
      <c r="L22" s="89"/>
      <c r="M22" s="60" t="s">
        <v>73</v>
      </c>
      <c r="N22" s="90">
        <f>F22</f>
        <v>146155</v>
      </c>
      <c r="O22" s="91"/>
      <c r="P22" s="91"/>
      <c r="Q22" s="91"/>
      <c r="R22" s="91"/>
      <c r="S22" s="91"/>
      <c r="T22" s="112"/>
    </row>
    <row r="23" ht="30" customHeight="1" spans="1:20">
      <c r="A23" s="60"/>
      <c r="B23" s="60"/>
      <c r="C23" s="60" t="s">
        <v>74</v>
      </c>
      <c r="D23" s="60"/>
      <c r="E23" s="60"/>
      <c r="F23" s="61">
        <v>0</v>
      </c>
      <c r="G23" s="62"/>
      <c r="H23" s="64"/>
      <c r="I23" s="92"/>
      <c r="J23" s="92"/>
      <c r="K23" s="92"/>
      <c r="L23" s="93"/>
      <c r="M23" s="60" t="s">
        <v>75</v>
      </c>
      <c r="N23" s="114" t="s">
        <v>76</v>
      </c>
      <c r="O23" s="115"/>
      <c r="P23" s="115"/>
      <c r="Q23" s="115"/>
      <c r="R23" s="115"/>
      <c r="S23" s="115"/>
      <c r="T23" s="116"/>
    </row>
    <row r="29" spans="2:2">
      <c r="B29" s="65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1:B21"/>
    <mergeCell ref="C22:E22"/>
    <mergeCell ref="F22:G22"/>
    <mergeCell ref="N22:T22"/>
    <mergeCell ref="C23:E23"/>
    <mergeCell ref="F23:G23"/>
    <mergeCell ref="N23:T23"/>
    <mergeCell ref="A5:A7"/>
    <mergeCell ref="A8:A12"/>
    <mergeCell ref="A13:A14"/>
    <mergeCell ref="S5:S7"/>
    <mergeCell ref="T5:T7"/>
    <mergeCell ref="H22:L23"/>
    <mergeCell ref="A22:B23"/>
  </mergeCells>
  <printOptions horizontalCentered="1" verticalCentered="1"/>
  <pageMargins left="0" right="0" top="0" bottom="0" header="0" footer="0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opLeftCell="C10" workbookViewId="0">
      <selection activeCell="C10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1" width="9.33333333333333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808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69">
        <v>12385920</v>
      </c>
      <c r="D3" s="69"/>
      <c r="E3" s="69"/>
      <c r="F3" s="9" t="s">
        <v>8</v>
      </c>
      <c r="G3" s="10">
        <v>43487</v>
      </c>
      <c r="H3" s="6" t="s">
        <v>9</v>
      </c>
      <c r="I3" s="6"/>
      <c r="J3" s="68"/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13</v>
      </c>
      <c r="B4" s="6"/>
      <c r="C4" s="117"/>
      <c r="D4" s="117"/>
      <c r="E4" s="117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50">
        <v>3</v>
      </c>
      <c r="B15" s="131">
        <v>43846</v>
      </c>
      <c r="C15" s="132">
        <v>365753</v>
      </c>
      <c r="D15" s="133"/>
      <c r="E15" s="54" t="s">
        <v>49</v>
      </c>
      <c r="F15" s="55" t="s">
        <v>77</v>
      </c>
      <c r="G15" s="120"/>
      <c r="H15" s="50"/>
      <c r="I15" s="83"/>
      <c r="J15" s="83"/>
      <c r="K15" s="119">
        <v>64315</v>
      </c>
      <c r="L15" s="83"/>
      <c r="M15" s="50"/>
      <c r="N15" s="50"/>
      <c r="O15" s="50"/>
      <c r="P15" s="130" t="s">
        <v>67</v>
      </c>
      <c r="Q15" s="83"/>
      <c r="R15" s="83"/>
      <c r="S15" s="83">
        <v>365753</v>
      </c>
      <c r="T15" s="73"/>
    </row>
    <row r="16" s="2" customFormat="1" ht="29" customHeight="1" spans="1:20">
      <c r="A16" s="50"/>
      <c r="B16" s="118"/>
      <c r="C16" s="82"/>
      <c r="D16" s="119"/>
      <c r="E16" s="54"/>
      <c r="F16" s="55"/>
      <c r="G16" s="120"/>
      <c r="H16" s="57"/>
      <c r="I16" s="82"/>
      <c r="J16" s="83" t="s">
        <v>78</v>
      </c>
      <c r="K16" s="119">
        <v>-64315</v>
      </c>
      <c r="L16" s="83"/>
      <c r="M16" s="50"/>
      <c r="N16" s="50"/>
      <c r="O16" s="50"/>
      <c r="P16" s="130"/>
      <c r="Q16" s="83"/>
      <c r="R16" s="83"/>
      <c r="S16" s="83"/>
      <c r="T16" s="73"/>
    </row>
    <row r="17" s="2" customFormat="1" ht="20" customHeight="1" spans="1:20">
      <c r="A17" s="31"/>
      <c r="B17" s="21"/>
      <c r="C17" s="22"/>
      <c r="D17" s="23"/>
      <c r="E17" s="24"/>
      <c r="F17" s="25"/>
      <c r="G17" s="26"/>
      <c r="H17" s="31"/>
      <c r="I17" s="74"/>
      <c r="J17" s="74"/>
      <c r="K17" s="23"/>
      <c r="L17" s="74"/>
      <c r="M17" s="31"/>
      <c r="N17" s="31"/>
      <c r="O17" s="31"/>
      <c r="P17" s="75"/>
      <c r="Q17" s="74"/>
      <c r="R17" s="74"/>
      <c r="S17" s="74"/>
      <c r="T17" s="73"/>
    </row>
    <row r="18" s="2" customFormat="1" ht="20" customHeight="1" spans="1:20">
      <c r="A18" s="31"/>
      <c r="B18" s="134"/>
      <c r="C18" s="41"/>
      <c r="D18" s="135"/>
      <c r="E18" s="24"/>
      <c r="F18" s="25"/>
      <c r="G18" s="26"/>
      <c r="H18" s="31"/>
      <c r="I18" s="74"/>
      <c r="J18" s="74"/>
      <c r="K18" s="23"/>
      <c r="L18" s="74"/>
      <c r="M18" s="31"/>
      <c r="N18" s="31"/>
      <c r="O18" s="31"/>
      <c r="P18" s="75"/>
      <c r="Q18" s="74"/>
      <c r="R18" s="74"/>
      <c r="S18" s="74"/>
      <c r="T18" s="73"/>
    </row>
    <row r="19" s="1" customFormat="1" ht="24" customHeight="1" spans="1:16384">
      <c r="A19" s="34"/>
      <c r="B19" s="43"/>
      <c r="C19" s="44"/>
      <c r="D19" s="104"/>
      <c r="E19" s="24"/>
      <c r="F19" s="25"/>
      <c r="G19" s="46"/>
      <c r="H19" s="27"/>
      <c r="I19" s="22"/>
      <c r="J19" s="49"/>
      <c r="K19" s="77"/>
      <c r="L19" s="22"/>
      <c r="M19" s="74"/>
      <c r="N19" s="78"/>
      <c r="O19" s="79"/>
      <c r="P19" s="137"/>
      <c r="Q19" s="74"/>
      <c r="R19" s="74"/>
      <c r="S19" s="104"/>
      <c r="T19" s="7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24" customHeight="1" spans="1:16384">
      <c r="A20" s="31"/>
      <c r="B20" s="136"/>
      <c r="C20" s="48"/>
      <c r="D20" s="104"/>
      <c r="E20" s="24"/>
      <c r="F20" s="25"/>
      <c r="G20" s="49"/>
      <c r="H20" s="27"/>
      <c r="I20" s="22"/>
      <c r="J20" s="49"/>
      <c r="K20" s="77"/>
      <c r="L20" s="22"/>
      <c r="M20" s="74"/>
      <c r="N20" s="78"/>
      <c r="O20" s="79"/>
      <c r="P20" s="137"/>
      <c r="Q20" s="138"/>
      <c r="R20" s="106"/>
      <c r="S20" s="107"/>
      <c r="T20" s="7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30" customHeight="1" spans="1:16384">
      <c r="A21" s="6" t="s">
        <v>68</v>
      </c>
      <c r="B21" s="6"/>
      <c r="C21" s="58">
        <f>SUM(C8:C20)</f>
        <v>2558085</v>
      </c>
      <c r="D21" s="58">
        <f>SUM(D8:D20)</f>
        <v>0</v>
      </c>
      <c r="E21" s="59" t="s">
        <v>69</v>
      </c>
      <c r="F21" s="59" t="s">
        <v>69</v>
      </c>
      <c r="G21" s="59" t="s">
        <v>69</v>
      </c>
      <c r="H21" s="59" t="s">
        <v>69</v>
      </c>
      <c r="I21" s="59">
        <f t="shared" ref="I21:L21" si="0">SUM(I8:I20)</f>
        <v>0</v>
      </c>
      <c r="J21" s="59" t="s">
        <v>69</v>
      </c>
      <c r="K21" s="59">
        <f t="shared" si="0"/>
        <v>0</v>
      </c>
      <c r="L21" s="59">
        <f t="shared" si="0"/>
        <v>0</v>
      </c>
      <c r="M21" s="59" t="s">
        <v>69</v>
      </c>
      <c r="N21" s="59">
        <f t="shared" ref="N21:S21" si="1">SUM(N8:N20)</f>
        <v>0</v>
      </c>
      <c r="O21" s="59" t="s">
        <v>69</v>
      </c>
      <c r="P21" s="59" t="s">
        <v>69</v>
      </c>
      <c r="Q21" s="110">
        <f t="shared" si="1"/>
        <v>5399801.5</v>
      </c>
      <c r="R21" s="110">
        <f t="shared" si="1"/>
        <v>0</v>
      </c>
      <c r="S21" s="59">
        <f t="shared" si="1"/>
        <v>2558085</v>
      </c>
      <c r="T21" s="111">
        <f>C21+D21-S21-I21-K21-L21-N21</f>
        <v>0</v>
      </c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30" customHeight="1" spans="1:16384">
      <c r="A22" s="60" t="s">
        <v>70</v>
      </c>
      <c r="B22" s="60"/>
      <c r="C22" s="60" t="s">
        <v>71</v>
      </c>
      <c r="D22" s="60"/>
      <c r="E22" s="60"/>
      <c r="F22" s="61">
        <f>N22</f>
        <v>365753</v>
      </c>
      <c r="G22" s="62"/>
      <c r="H22" s="63" t="s">
        <v>72</v>
      </c>
      <c r="I22" s="88"/>
      <c r="J22" s="88"/>
      <c r="K22" s="88"/>
      <c r="L22" s="89"/>
      <c r="M22" s="60" t="s">
        <v>73</v>
      </c>
      <c r="N22" s="90">
        <v>365753</v>
      </c>
      <c r="O22" s="91"/>
      <c r="P22" s="91"/>
      <c r="Q22" s="91"/>
      <c r="R22" s="91"/>
      <c r="S22" s="91"/>
      <c r="T22" s="11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30" customHeight="1" spans="1:16384">
      <c r="A23" s="60"/>
      <c r="B23" s="60"/>
      <c r="C23" s="60" t="s">
        <v>74</v>
      </c>
      <c r="D23" s="60"/>
      <c r="E23" s="60"/>
      <c r="F23" s="61">
        <v>0</v>
      </c>
      <c r="G23" s="62"/>
      <c r="H23" s="64"/>
      <c r="I23" s="92"/>
      <c r="J23" s="92"/>
      <c r="K23" s="92"/>
      <c r="L23" s="93"/>
      <c r="M23" s="60" t="s">
        <v>75</v>
      </c>
      <c r="N23" s="114" t="s">
        <v>79</v>
      </c>
      <c r="O23" s="115"/>
      <c r="P23" s="115"/>
      <c r="Q23" s="115"/>
      <c r="R23" s="115"/>
      <c r="S23" s="115"/>
      <c r="T23" s="11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65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1:B21"/>
    <mergeCell ref="C22:E22"/>
    <mergeCell ref="F22:G22"/>
    <mergeCell ref="N22:T22"/>
    <mergeCell ref="C23:E23"/>
    <mergeCell ref="F23:G23"/>
    <mergeCell ref="N23:T23"/>
    <mergeCell ref="A5:A7"/>
    <mergeCell ref="A8:A12"/>
    <mergeCell ref="A13:A14"/>
    <mergeCell ref="S5:S7"/>
    <mergeCell ref="T5:T7"/>
    <mergeCell ref="A22:B23"/>
    <mergeCell ref="H22:L23"/>
  </mergeCell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opLeftCell="H16" workbookViewId="0">
      <selection activeCell="C22" sqref="C22:E22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2.5583333333333" style="4" customWidth="1"/>
    <col min="10" max="10" width="13.4416666666667" style="4" customWidth="1"/>
    <col min="11" max="11" width="9.33333333333333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6.8083333333333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69">
        <v>12385920</v>
      </c>
      <c r="D3" s="69"/>
      <c r="E3" s="69"/>
      <c r="F3" s="9" t="s">
        <v>8</v>
      </c>
      <c r="G3" s="10">
        <v>43487</v>
      </c>
      <c r="H3" s="6" t="s">
        <v>9</v>
      </c>
      <c r="I3" s="6"/>
      <c r="J3" s="68" t="s">
        <v>80</v>
      </c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13</v>
      </c>
      <c r="B4" s="6"/>
      <c r="C4" s="117"/>
      <c r="D4" s="117"/>
      <c r="E4" s="117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31">
        <v>3</v>
      </c>
      <c r="B15" s="35">
        <v>43846</v>
      </c>
      <c r="C15" s="38">
        <v>365753</v>
      </c>
      <c r="D15" s="37"/>
      <c r="E15" s="24" t="s">
        <v>49</v>
      </c>
      <c r="F15" s="25" t="s">
        <v>77</v>
      </c>
      <c r="G15" s="26"/>
      <c r="H15" s="31"/>
      <c r="I15" s="74"/>
      <c r="J15" s="74"/>
      <c r="K15" s="23">
        <v>64315</v>
      </c>
      <c r="L15" s="74"/>
      <c r="M15" s="31"/>
      <c r="N15" s="31"/>
      <c r="O15" s="31"/>
      <c r="P15" s="75" t="s">
        <v>67</v>
      </c>
      <c r="Q15" s="74"/>
      <c r="R15" s="74"/>
      <c r="S15" s="74">
        <v>365753</v>
      </c>
      <c r="T15" s="73"/>
    </row>
    <row r="16" s="2" customFormat="1" ht="29" customHeight="1" spans="1:20">
      <c r="A16" s="31"/>
      <c r="B16" s="21"/>
      <c r="C16" s="22"/>
      <c r="D16" s="23"/>
      <c r="E16" s="24"/>
      <c r="F16" s="25"/>
      <c r="G16" s="26"/>
      <c r="H16" s="27"/>
      <c r="I16" s="22"/>
      <c r="J16" s="74" t="s">
        <v>78</v>
      </c>
      <c r="K16" s="23">
        <v>-64315</v>
      </c>
      <c r="L16" s="74"/>
      <c r="M16" s="31"/>
      <c r="N16" s="31"/>
      <c r="O16" s="31"/>
      <c r="P16" s="75"/>
      <c r="Q16" s="74"/>
      <c r="R16" s="74"/>
      <c r="S16" s="74"/>
      <c r="T16" s="73"/>
    </row>
    <row r="17" s="2" customFormat="1" ht="49" customHeight="1" spans="1:20">
      <c r="A17" s="50">
        <v>4</v>
      </c>
      <c r="B17" s="118">
        <v>43851</v>
      </c>
      <c r="C17" s="82">
        <v>5237479</v>
      </c>
      <c r="D17" s="119"/>
      <c r="E17" s="54" t="s">
        <v>81</v>
      </c>
      <c r="F17" s="55" t="s">
        <v>82</v>
      </c>
      <c r="G17" s="120"/>
      <c r="H17" s="121">
        <v>0.02</v>
      </c>
      <c r="I17" s="83">
        <v>123859.2</v>
      </c>
      <c r="J17" s="83" t="s">
        <v>83</v>
      </c>
      <c r="K17" s="119">
        <v>12527</v>
      </c>
      <c r="L17" s="83">
        <v>6600</v>
      </c>
      <c r="M17" s="129" t="s">
        <v>84</v>
      </c>
      <c r="N17" s="50">
        <v>30800</v>
      </c>
      <c r="O17" s="50" t="s">
        <v>85</v>
      </c>
      <c r="P17" s="130" t="s">
        <v>86</v>
      </c>
      <c r="Q17" s="83">
        <v>2404635</v>
      </c>
      <c r="R17" s="83">
        <v>2428873.14</v>
      </c>
      <c r="S17" s="83">
        <v>2428873.14</v>
      </c>
      <c r="T17" s="73"/>
    </row>
    <row r="18" s="2" customFormat="1" ht="45" customHeight="1" spans="1:20">
      <c r="A18" s="50"/>
      <c r="B18" s="122"/>
      <c r="C18" s="123"/>
      <c r="D18" s="124"/>
      <c r="E18" s="54"/>
      <c r="F18" s="55"/>
      <c r="G18" s="120"/>
      <c r="H18" s="50"/>
      <c r="I18" s="83">
        <v>-123859.2</v>
      </c>
      <c r="J18" s="83"/>
      <c r="K18" s="119">
        <v>-12527</v>
      </c>
      <c r="L18" s="83">
        <v>-6600</v>
      </c>
      <c r="M18" s="50"/>
      <c r="N18" s="50"/>
      <c r="O18" s="50"/>
      <c r="P18" s="130" t="s">
        <v>87</v>
      </c>
      <c r="Q18" s="83">
        <v>396900</v>
      </c>
      <c r="R18" s="83">
        <v>396900</v>
      </c>
      <c r="S18" s="83">
        <v>227944.04</v>
      </c>
      <c r="T18" s="73"/>
    </row>
    <row r="19" s="1" customFormat="1" ht="52" customHeight="1" spans="1:16384">
      <c r="A19" s="125"/>
      <c r="B19" s="126"/>
      <c r="C19" s="127"/>
      <c r="D19" s="53"/>
      <c r="E19" s="54"/>
      <c r="F19" s="55"/>
      <c r="G19" s="128"/>
      <c r="H19" s="57"/>
      <c r="I19" s="82"/>
      <c r="J19" s="56"/>
      <c r="K19" s="87"/>
      <c r="L19" s="82"/>
      <c r="M19" s="83"/>
      <c r="N19" s="84"/>
      <c r="O19" s="85"/>
      <c r="P19" s="86" t="s">
        <v>88</v>
      </c>
      <c r="Q19" s="83">
        <v>771129</v>
      </c>
      <c r="R19" s="83">
        <v>771129</v>
      </c>
      <c r="S19" s="53">
        <v>771129</v>
      </c>
      <c r="T19" s="7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63" customHeight="1" spans="1:16384">
      <c r="A20" s="50"/>
      <c r="B20" s="51"/>
      <c r="C20" s="52"/>
      <c r="D20" s="53"/>
      <c r="E20" s="54"/>
      <c r="F20" s="55"/>
      <c r="G20" s="56"/>
      <c r="H20" s="57"/>
      <c r="I20" s="82"/>
      <c r="J20" s="56"/>
      <c r="K20" s="87"/>
      <c r="L20" s="82"/>
      <c r="M20" s="83"/>
      <c r="N20" s="84"/>
      <c r="O20" s="85"/>
      <c r="P20" s="86" t="s">
        <v>89</v>
      </c>
      <c r="Q20" s="83">
        <v>3348031</v>
      </c>
      <c r="R20" s="108">
        <v>2503582.57</v>
      </c>
      <c r="S20" s="109">
        <v>1771932.82</v>
      </c>
      <c r="T20" s="7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30" customHeight="1" spans="1:16384">
      <c r="A21" s="6" t="s">
        <v>68</v>
      </c>
      <c r="B21" s="6"/>
      <c r="C21" s="58">
        <f>SUM(C8:C20)</f>
        <v>7795564</v>
      </c>
      <c r="D21" s="58">
        <f>SUM(D8:D20)</f>
        <v>0</v>
      </c>
      <c r="E21" s="59" t="s">
        <v>69</v>
      </c>
      <c r="F21" s="59" t="s">
        <v>69</v>
      </c>
      <c r="G21" s="59" t="s">
        <v>69</v>
      </c>
      <c r="H21" s="59" t="s">
        <v>69</v>
      </c>
      <c r="I21" s="59">
        <f t="shared" ref="I21:L21" si="0">SUM(I8:I20)</f>
        <v>0</v>
      </c>
      <c r="J21" s="59" t="s">
        <v>69</v>
      </c>
      <c r="K21" s="59">
        <f t="shared" si="0"/>
        <v>0</v>
      </c>
      <c r="L21" s="59">
        <f t="shared" si="0"/>
        <v>0</v>
      </c>
      <c r="M21" s="59" t="s">
        <v>69</v>
      </c>
      <c r="N21" s="59">
        <f t="shared" ref="N21:S21" si="1">SUM(N8:N20)</f>
        <v>30800</v>
      </c>
      <c r="O21" s="59" t="s">
        <v>69</v>
      </c>
      <c r="P21" s="59" t="s">
        <v>69</v>
      </c>
      <c r="Q21" s="110">
        <f t="shared" si="1"/>
        <v>12320496.5</v>
      </c>
      <c r="R21" s="110">
        <f t="shared" si="1"/>
        <v>6100484.71</v>
      </c>
      <c r="S21" s="59">
        <f t="shared" si="1"/>
        <v>7757964</v>
      </c>
      <c r="T21" s="111">
        <f>C21+D21-S21-I21-K21-L21-N21</f>
        <v>6799.99999999907</v>
      </c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30" customHeight="1" spans="1:16384">
      <c r="A22" s="60" t="s">
        <v>70</v>
      </c>
      <c r="B22" s="60"/>
      <c r="C22" s="60" t="s">
        <v>71</v>
      </c>
      <c r="D22" s="60"/>
      <c r="E22" s="60"/>
      <c r="F22" s="61">
        <f>N22</f>
        <v>5199879</v>
      </c>
      <c r="G22" s="62"/>
      <c r="H22" s="63" t="s">
        <v>72</v>
      </c>
      <c r="I22" s="88"/>
      <c r="J22" s="88"/>
      <c r="K22" s="88"/>
      <c r="L22" s="89"/>
      <c r="M22" s="60" t="s">
        <v>73</v>
      </c>
      <c r="N22" s="90">
        <v>5199879</v>
      </c>
      <c r="O22" s="91"/>
      <c r="P22" s="91"/>
      <c r="Q22" s="91"/>
      <c r="R22" s="91"/>
      <c r="S22" s="91"/>
      <c r="T22" s="11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30" customHeight="1" spans="1:16384">
      <c r="A23" s="60"/>
      <c r="B23" s="60"/>
      <c r="C23" s="60" t="s">
        <v>74</v>
      </c>
      <c r="D23" s="60"/>
      <c r="E23" s="60"/>
      <c r="F23" s="61">
        <v>0</v>
      </c>
      <c r="G23" s="62"/>
      <c r="H23" s="64"/>
      <c r="I23" s="92"/>
      <c r="J23" s="92"/>
      <c r="K23" s="92"/>
      <c r="L23" s="93"/>
      <c r="M23" s="60" t="s">
        <v>75</v>
      </c>
      <c r="N23" s="114" t="s">
        <v>90</v>
      </c>
      <c r="O23" s="115"/>
      <c r="P23" s="115"/>
      <c r="Q23" s="115"/>
      <c r="R23" s="115"/>
      <c r="S23" s="115"/>
      <c r="T23" s="11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3"/>
      <c r="E24" s="4"/>
      <c r="F24" s="4"/>
      <c r="G24" s="4"/>
      <c r="I24" s="4"/>
      <c r="J24" s="4"/>
      <c r="L24" s="4"/>
      <c r="S24" s="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3"/>
      <c r="E25" s="4"/>
      <c r="F25" s="4"/>
      <c r="G25" s="4"/>
      <c r="I25" s="4"/>
      <c r="J25" s="4"/>
      <c r="L25" s="4"/>
      <c r="S25" s="4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3"/>
      <c r="E26" s="4"/>
      <c r="F26" s="4"/>
      <c r="G26" s="4"/>
      <c r="I26" s="4"/>
      <c r="J26" s="4"/>
      <c r="L26" s="4"/>
      <c r="S26" s="4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3"/>
      <c r="E27" s="4"/>
      <c r="F27" s="4"/>
      <c r="G27" s="4"/>
      <c r="I27" s="4"/>
      <c r="J27" s="4"/>
      <c r="L27" s="4"/>
      <c r="S27" s="4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3"/>
      <c r="E28" s="4"/>
      <c r="F28" s="4"/>
      <c r="G28" s="4"/>
      <c r="I28" s="4"/>
      <c r="J28" s="4"/>
      <c r="L28" s="4"/>
      <c r="S28" s="4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65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1:B21"/>
    <mergeCell ref="C22:E22"/>
    <mergeCell ref="F22:G22"/>
    <mergeCell ref="N22:T22"/>
    <mergeCell ref="C23:E23"/>
    <mergeCell ref="F23:G23"/>
    <mergeCell ref="N23:T23"/>
    <mergeCell ref="A5:A7"/>
    <mergeCell ref="A8:A12"/>
    <mergeCell ref="A13:A14"/>
    <mergeCell ref="S5:S7"/>
    <mergeCell ref="T5:T7"/>
    <mergeCell ref="A22:B23"/>
    <mergeCell ref="H22:L23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80" zoomScaleNormal="80" topLeftCell="A13" workbookViewId="0">
      <selection activeCell="A13" sqref="$A1:$XFD1048576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2.5583333333333" style="4" customWidth="1"/>
    <col min="10" max="10" width="13.4416666666667" style="4" customWidth="1"/>
    <col min="11" max="11" width="9.33333333333333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8.475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69">
        <v>12385920</v>
      </c>
      <c r="D3" s="69"/>
      <c r="E3" s="69"/>
      <c r="F3" s="9" t="s">
        <v>8</v>
      </c>
      <c r="G3" s="10">
        <v>43487</v>
      </c>
      <c r="H3" s="6" t="s">
        <v>9</v>
      </c>
      <c r="I3" s="6"/>
      <c r="J3" s="68" t="s">
        <v>80</v>
      </c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13</v>
      </c>
      <c r="B4" s="6"/>
      <c r="C4" s="117"/>
      <c r="D4" s="117"/>
      <c r="E4" s="117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31">
        <v>3</v>
      </c>
      <c r="B15" s="35">
        <v>43846</v>
      </c>
      <c r="C15" s="38">
        <v>365753</v>
      </c>
      <c r="D15" s="37"/>
      <c r="E15" s="24" t="s">
        <v>49</v>
      </c>
      <c r="F15" s="25" t="s">
        <v>77</v>
      </c>
      <c r="G15" s="26"/>
      <c r="H15" s="31"/>
      <c r="I15" s="74"/>
      <c r="J15" s="74"/>
      <c r="K15" s="23">
        <v>64315</v>
      </c>
      <c r="L15" s="74"/>
      <c r="M15" s="31"/>
      <c r="N15" s="31"/>
      <c r="O15" s="31"/>
      <c r="P15" s="75" t="s">
        <v>67</v>
      </c>
      <c r="Q15" s="74"/>
      <c r="R15" s="74"/>
      <c r="S15" s="74">
        <v>365753</v>
      </c>
      <c r="T15" s="73"/>
    </row>
    <row r="16" s="2" customFormat="1" ht="29" customHeight="1" spans="1:20">
      <c r="A16" s="31"/>
      <c r="B16" s="21"/>
      <c r="C16" s="22"/>
      <c r="D16" s="23"/>
      <c r="E16" s="24"/>
      <c r="F16" s="25"/>
      <c r="G16" s="26"/>
      <c r="H16" s="27"/>
      <c r="I16" s="22"/>
      <c r="J16" s="74" t="s">
        <v>78</v>
      </c>
      <c r="K16" s="23">
        <v>-64315</v>
      </c>
      <c r="L16" s="74"/>
      <c r="M16" s="31"/>
      <c r="N16" s="31"/>
      <c r="O16" s="31"/>
      <c r="P16" s="75"/>
      <c r="Q16" s="74"/>
      <c r="R16" s="74"/>
      <c r="S16" s="74"/>
      <c r="T16" s="73"/>
    </row>
    <row r="17" s="2" customFormat="1" ht="49" customHeight="1" spans="1:20">
      <c r="A17" s="31">
        <v>4</v>
      </c>
      <c r="B17" s="21">
        <v>43851</v>
      </c>
      <c r="C17" s="22">
        <v>5237479</v>
      </c>
      <c r="D17" s="23"/>
      <c r="E17" s="24" t="s">
        <v>81</v>
      </c>
      <c r="F17" s="25" t="s">
        <v>82</v>
      </c>
      <c r="G17" s="26"/>
      <c r="H17" s="39">
        <v>0.02</v>
      </c>
      <c r="I17" s="74">
        <v>123859.2</v>
      </c>
      <c r="J17" s="74" t="s">
        <v>83</v>
      </c>
      <c r="K17" s="23">
        <v>12527</v>
      </c>
      <c r="L17" s="74">
        <v>6600</v>
      </c>
      <c r="M17" s="68" t="s">
        <v>84</v>
      </c>
      <c r="N17" s="31">
        <v>30800</v>
      </c>
      <c r="O17" s="31" t="s">
        <v>85</v>
      </c>
      <c r="P17" s="75" t="s">
        <v>86</v>
      </c>
      <c r="Q17" s="74">
        <v>2404635</v>
      </c>
      <c r="R17" s="105">
        <v>2435473.14</v>
      </c>
      <c r="S17" s="74">
        <v>2428873.14</v>
      </c>
      <c r="T17" s="73"/>
    </row>
    <row r="18" s="2" customFormat="1" ht="61" customHeight="1" spans="1:20">
      <c r="A18" s="31"/>
      <c r="B18" s="40"/>
      <c r="C18" s="41"/>
      <c r="D18" s="42"/>
      <c r="E18" s="24"/>
      <c r="F18" s="25"/>
      <c r="G18" s="26"/>
      <c r="H18" s="31"/>
      <c r="I18" s="74">
        <v>-123859.2</v>
      </c>
      <c r="J18" s="74"/>
      <c r="K18" s="23">
        <v>-12527</v>
      </c>
      <c r="L18" s="74">
        <v>-6600</v>
      </c>
      <c r="M18" s="31"/>
      <c r="N18" s="31"/>
      <c r="O18" s="31"/>
      <c r="P18" s="75" t="s">
        <v>87</v>
      </c>
      <c r="Q18" s="74">
        <v>396900</v>
      </c>
      <c r="R18" s="74">
        <v>396900</v>
      </c>
      <c r="S18" s="74">
        <v>227944.04</v>
      </c>
      <c r="T18" s="73"/>
    </row>
    <row r="19" s="1" customFormat="1" ht="52" customHeight="1" spans="1:16384">
      <c r="A19" s="34"/>
      <c r="B19" s="43"/>
      <c r="C19" s="44"/>
      <c r="D19" s="45"/>
      <c r="E19" s="24"/>
      <c r="F19" s="25"/>
      <c r="G19" s="46"/>
      <c r="H19" s="27"/>
      <c r="I19" s="22"/>
      <c r="J19" s="49"/>
      <c r="K19" s="77"/>
      <c r="L19" s="22"/>
      <c r="M19" s="74"/>
      <c r="N19" s="78"/>
      <c r="O19" s="79"/>
      <c r="P19" s="80" t="s">
        <v>88</v>
      </c>
      <c r="Q19" s="74">
        <v>771129</v>
      </c>
      <c r="R19" s="74">
        <v>771129</v>
      </c>
      <c r="S19" s="45">
        <v>771129</v>
      </c>
      <c r="T19" s="7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63" customHeight="1" spans="1:16384">
      <c r="A20" s="31"/>
      <c r="B20" s="47"/>
      <c r="C20" s="48"/>
      <c r="D20" s="45"/>
      <c r="E20" s="24"/>
      <c r="F20" s="25"/>
      <c r="G20" s="49"/>
      <c r="H20" s="27"/>
      <c r="I20" s="22"/>
      <c r="J20" s="49"/>
      <c r="K20" s="77"/>
      <c r="L20" s="22"/>
      <c r="M20" s="74"/>
      <c r="N20" s="78"/>
      <c r="O20" s="79"/>
      <c r="P20" s="80" t="s">
        <v>89</v>
      </c>
      <c r="Q20" s="74">
        <v>3348031</v>
      </c>
      <c r="R20" s="106">
        <v>2503582.57</v>
      </c>
      <c r="S20" s="107">
        <v>1771932.82</v>
      </c>
      <c r="T20" s="7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52" customHeight="1" spans="1:16384">
      <c r="A21" s="50">
        <v>5</v>
      </c>
      <c r="B21" s="51">
        <v>43873</v>
      </c>
      <c r="C21" s="52">
        <v>1056665</v>
      </c>
      <c r="D21" s="53"/>
      <c r="E21" s="54" t="s">
        <v>81</v>
      </c>
      <c r="F21" s="55" t="s">
        <v>91</v>
      </c>
      <c r="G21" s="56"/>
      <c r="H21" s="57">
        <v>0</v>
      </c>
      <c r="I21" s="82">
        <v>0</v>
      </c>
      <c r="J21" s="54"/>
      <c r="K21" s="87">
        <v>0</v>
      </c>
      <c r="L21" s="82">
        <v>350</v>
      </c>
      <c r="M21" s="83" t="s">
        <v>92</v>
      </c>
      <c r="N21" s="84"/>
      <c r="O21" s="85"/>
      <c r="P21" s="86" t="s">
        <v>87</v>
      </c>
      <c r="Q21" s="83">
        <v>396900</v>
      </c>
      <c r="R21" s="108">
        <v>396900</v>
      </c>
      <c r="S21" s="109">
        <v>168955.4</v>
      </c>
      <c r="T21" s="73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64" customHeight="1" spans="1:16384">
      <c r="A22" s="50"/>
      <c r="B22" s="51"/>
      <c r="C22" s="52"/>
      <c r="D22" s="53"/>
      <c r="E22" s="54"/>
      <c r="F22" s="55"/>
      <c r="G22" s="56"/>
      <c r="H22" s="57"/>
      <c r="I22" s="82" t="s">
        <v>93</v>
      </c>
      <c r="J22" s="56"/>
      <c r="K22" s="87"/>
      <c r="L22" s="82">
        <v>-350</v>
      </c>
      <c r="M22" s="83" t="s">
        <v>78</v>
      </c>
      <c r="N22" s="84"/>
      <c r="O22" s="85"/>
      <c r="P22" s="86" t="s">
        <v>89</v>
      </c>
      <c r="Q22" s="83">
        <v>3348031</v>
      </c>
      <c r="R22" s="108">
        <v>2503582.57</v>
      </c>
      <c r="S22" s="109">
        <v>372822.6</v>
      </c>
      <c r="T22" s="73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8" customHeight="1" spans="1:16384">
      <c r="A23" s="50"/>
      <c r="B23" s="51"/>
      <c r="C23" s="52"/>
      <c r="D23" s="53"/>
      <c r="E23" s="54"/>
      <c r="F23" s="55"/>
      <c r="G23" s="56"/>
      <c r="H23" s="57"/>
      <c r="I23" s="82"/>
      <c r="J23" s="56"/>
      <c r="K23" s="87"/>
      <c r="L23" s="82"/>
      <c r="M23" s="83"/>
      <c r="N23" s="84"/>
      <c r="O23" s="85"/>
      <c r="P23" s="86" t="s">
        <v>88</v>
      </c>
      <c r="Q23" s="83">
        <v>2048040</v>
      </c>
      <c r="R23" s="108">
        <v>1078000</v>
      </c>
      <c r="S23" s="109">
        <v>515087</v>
      </c>
      <c r="T23" s="7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5" customHeight="1" spans="1:16384">
      <c r="A24" s="50"/>
      <c r="B24" s="51"/>
      <c r="C24" s="52"/>
      <c r="D24" s="53"/>
      <c r="E24" s="54"/>
      <c r="F24" s="55"/>
      <c r="G24" s="56"/>
      <c r="H24" s="57"/>
      <c r="I24" s="82"/>
      <c r="J24" s="56"/>
      <c r="K24" s="87"/>
      <c r="L24" s="82"/>
      <c r="M24" s="83"/>
      <c r="N24" s="84"/>
      <c r="O24" s="85"/>
      <c r="P24" s="86" t="s">
        <v>86</v>
      </c>
      <c r="Q24" s="83">
        <v>2404635</v>
      </c>
      <c r="R24" s="108">
        <v>2435473.14</v>
      </c>
      <c r="S24" s="109">
        <v>6600</v>
      </c>
      <c r="T24" s="73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30" customHeight="1" spans="1:16384">
      <c r="A25" s="50"/>
      <c r="B25" s="51"/>
      <c r="C25" s="52"/>
      <c r="D25" s="53"/>
      <c r="E25" s="54"/>
      <c r="F25" s="55"/>
      <c r="G25" s="56"/>
      <c r="H25" s="57"/>
      <c r="I25" s="82"/>
      <c r="J25" s="56"/>
      <c r="K25" s="87"/>
      <c r="L25" s="82"/>
      <c r="M25" s="83"/>
      <c r="N25" s="84"/>
      <c r="O25" s="85"/>
      <c r="P25" s="86"/>
      <c r="Q25" s="83"/>
      <c r="R25" s="108"/>
      <c r="S25" s="109"/>
      <c r="T25" s="73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30" customHeight="1" spans="1:16384">
      <c r="A26" s="6" t="s">
        <v>68</v>
      </c>
      <c r="B26" s="6"/>
      <c r="C26" s="58">
        <f>SUM(C8:C25)</f>
        <v>8852229</v>
      </c>
      <c r="D26" s="58">
        <f>SUM(D8:D20)</f>
        <v>0</v>
      </c>
      <c r="E26" s="59" t="s">
        <v>69</v>
      </c>
      <c r="F26" s="59" t="s">
        <v>69</v>
      </c>
      <c r="G26" s="59" t="s">
        <v>69</v>
      </c>
      <c r="H26" s="59" t="s">
        <v>69</v>
      </c>
      <c r="I26" s="59">
        <f t="shared" ref="I26:L26" si="0">SUM(I8:I20)</f>
        <v>0</v>
      </c>
      <c r="J26" s="59" t="s">
        <v>69</v>
      </c>
      <c r="K26" s="59">
        <f t="shared" si="0"/>
        <v>0</v>
      </c>
      <c r="L26" s="59">
        <f t="shared" si="0"/>
        <v>0</v>
      </c>
      <c r="M26" s="59" t="s">
        <v>69</v>
      </c>
      <c r="N26" s="59">
        <f>SUM(N8:N20)</f>
        <v>30800</v>
      </c>
      <c r="O26" s="59" t="s">
        <v>69</v>
      </c>
      <c r="P26" s="59" t="s">
        <v>69</v>
      </c>
      <c r="Q26" s="110"/>
      <c r="R26" s="110"/>
      <c r="S26" s="59">
        <f>SUM(S8:S25)</f>
        <v>8821429</v>
      </c>
      <c r="T26" s="111">
        <f>C26+D26-S26-I26-K26-L26-N26</f>
        <v>0</v>
      </c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30" customHeight="1" spans="1:16384">
      <c r="A27" s="60" t="s">
        <v>70</v>
      </c>
      <c r="B27" s="60"/>
      <c r="C27" s="60" t="s">
        <v>71</v>
      </c>
      <c r="D27" s="60"/>
      <c r="E27" s="60"/>
      <c r="F27" s="61">
        <f>N27</f>
        <v>1063465</v>
      </c>
      <c r="G27" s="62"/>
      <c r="H27" s="63" t="s">
        <v>72</v>
      </c>
      <c r="I27" s="88"/>
      <c r="J27" s="88"/>
      <c r="K27" s="88"/>
      <c r="L27" s="89"/>
      <c r="M27" s="60" t="s">
        <v>73</v>
      </c>
      <c r="N27" s="90">
        <v>1063465</v>
      </c>
      <c r="O27" s="91"/>
      <c r="P27" s="91"/>
      <c r="Q27" s="91"/>
      <c r="R27" s="91"/>
      <c r="S27" s="91"/>
      <c r="T27" s="112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30" customHeight="1" spans="1:16384">
      <c r="A28" s="60"/>
      <c r="B28" s="60"/>
      <c r="C28" s="60" t="s">
        <v>74</v>
      </c>
      <c r="D28" s="60"/>
      <c r="E28" s="60"/>
      <c r="F28" s="61">
        <v>0</v>
      </c>
      <c r="G28" s="62"/>
      <c r="H28" s="64"/>
      <c r="I28" s="92"/>
      <c r="J28" s="92"/>
      <c r="K28" s="92"/>
      <c r="L28" s="93"/>
      <c r="M28" s="60" t="s">
        <v>75</v>
      </c>
      <c r="N28" s="114" t="s">
        <v>94</v>
      </c>
      <c r="O28" s="115"/>
      <c r="P28" s="115"/>
      <c r="Q28" s="115"/>
      <c r="R28" s="115"/>
      <c r="S28" s="115"/>
      <c r="T28" s="11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3"/>
      <c r="E29" s="4"/>
      <c r="F29" s="4"/>
      <c r="G29" s="4"/>
      <c r="I29" s="4"/>
      <c r="J29" s="4"/>
      <c r="L29" s="4"/>
      <c r="S29" s="4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65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6:B26"/>
    <mergeCell ref="C27:E27"/>
    <mergeCell ref="F27:G27"/>
    <mergeCell ref="N27:T27"/>
    <mergeCell ref="C28:E28"/>
    <mergeCell ref="F28:G28"/>
    <mergeCell ref="N28:T28"/>
    <mergeCell ref="A5:A7"/>
    <mergeCell ref="A8:A12"/>
    <mergeCell ref="A13:A14"/>
    <mergeCell ref="S5:S7"/>
    <mergeCell ref="T5:T7"/>
    <mergeCell ref="A27:B28"/>
    <mergeCell ref="H27:L28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abSelected="1" topLeftCell="A19" workbookViewId="0">
      <selection activeCell="F25" sqref="F25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2.5583333333333" style="4" customWidth="1"/>
    <col min="10" max="10" width="13.4416666666667" style="4" customWidth="1"/>
    <col min="11" max="11" width="9.33333333333333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38.475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12385920</v>
      </c>
      <c r="D3" s="9"/>
      <c r="E3" s="9"/>
      <c r="F3" s="9" t="s">
        <v>8</v>
      </c>
      <c r="G3" s="10">
        <v>43487</v>
      </c>
      <c r="H3" s="6" t="s">
        <v>9</v>
      </c>
      <c r="I3" s="6"/>
      <c r="J3" s="68" t="s">
        <v>80</v>
      </c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13</v>
      </c>
      <c r="B4" s="6"/>
      <c r="C4" s="9">
        <v>18059565</v>
      </c>
      <c r="D4" s="9"/>
      <c r="E4" s="9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31">
        <v>3</v>
      </c>
      <c r="B15" s="35">
        <v>43846</v>
      </c>
      <c r="C15" s="38">
        <v>365753</v>
      </c>
      <c r="D15" s="37"/>
      <c r="E15" s="24" t="s">
        <v>49</v>
      </c>
      <c r="F15" s="25" t="s">
        <v>77</v>
      </c>
      <c r="G15" s="26"/>
      <c r="H15" s="31"/>
      <c r="I15" s="74"/>
      <c r="J15" s="74"/>
      <c r="K15" s="23">
        <v>64315</v>
      </c>
      <c r="L15" s="74"/>
      <c r="M15" s="31"/>
      <c r="N15" s="31"/>
      <c r="O15" s="31"/>
      <c r="P15" s="75" t="s">
        <v>67</v>
      </c>
      <c r="Q15" s="74"/>
      <c r="R15" s="74"/>
      <c r="S15" s="74">
        <v>365753</v>
      </c>
      <c r="T15" s="73"/>
    </row>
    <row r="16" s="2" customFormat="1" ht="29" customHeight="1" spans="1:20">
      <c r="A16" s="31"/>
      <c r="B16" s="21"/>
      <c r="C16" s="22"/>
      <c r="D16" s="23"/>
      <c r="E16" s="24"/>
      <c r="F16" s="25"/>
      <c r="G16" s="26"/>
      <c r="H16" s="27"/>
      <c r="I16" s="22"/>
      <c r="J16" s="74" t="s">
        <v>78</v>
      </c>
      <c r="K16" s="23">
        <v>-64315</v>
      </c>
      <c r="L16" s="74"/>
      <c r="M16" s="31"/>
      <c r="N16" s="31"/>
      <c r="O16" s="31"/>
      <c r="P16" s="75"/>
      <c r="Q16" s="74"/>
      <c r="R16" s="74"/>
      <c r="S16" s="74"/>
      <c r="T16" s="73"/>
    </row>
    <row r="17" s="2" customFormat="1" ht="49" customHeight="1" spans="1:20">
      <c r="A17" s="31">
        <v>4</v>
      </c>
      <c r="B17" s="21">
        <v>43851</v>
      </c>
      <c r="C17" s="22">
        <v>5237479</v>
      </c>
      <c r="D17" s="23"/>
      <c r="E17" s="24" t="s">
        <v>81</v>
      </c>
      <c r="F17" s="25" t="s">
        <v>82</v>
      </c>
      <c r="G17" s="26"/>
      <c r="H17" s="39">
        <v>0.02</v>
      </c>
      <c r="I17" s="74">
        <v>123859.2</v>
      </c>
      <c r="J17" s="74" t="s">
        <v>83</v>
      </c>
      <c r="K17" s="23">
        <v>12527</v>
      </c>
      <c r="L17" s="74">
        <v>6600</v>
      </c>
      <c r="M17" s="68" t="s">
        <v>84</v>
      </c>
      <c r="N17" s="31">
        <v>30800</v>
      </c>
      <c r="O17" s="31" t="s">
        <v>85</v>
      </c>
      <c r="P17" s="75" t="s">
        <v>86</v>
      </c>
      <c r="Q17" s="74">
        <v>2404635</v>
      </c>
      <c r="R17" s="105">
        <v>2435473.14</v>
      </c>
      <c r="S17" s="74">
        <v>2428873.14</v>
      </c>
      <c r="T17" s="73"/>
    </row>
    <row r="18" s="2" customFormat="1" ht="61" customHeight="1" spans="1:20">
      <c r="A18" s="31"/>
      <c r="B18" s="40"/>
      <c r="C18" s="41"/>
      <c r="D18" s="42"/>
      <c r="E18" s="24"/>
      <c r="F18" s="25"/>
      <c r="G18" s="26"/>
      <c r="H18" s="31"/>
      <c r="I18" s="74">
        <v>-123859.2</v>
      </c>
      <c r="J18" s="74"/>
      <c r="K18" s="23">
        <v>-12527</v>
      </c>
      <c r="L18" s="74">
        <v>-6600</v>
      </c>
      <c r="M18" s="31"/>
      <c r="N18" s="31"/>
      <c r="O18" s="31"/>
      <c r="P18" s="75" t="s">
        <v>87</v>
      </c>
      <c r="Q18" s="74">
        <v>396900</v>
      </c>
      <c r="R18" s="74">
        <v>396900</v>
      </c>
      <c r="S18" s="74">
        <v>227944.04</v>
      </c>
      <c r="T18" s="73"/>
    </row>
    <row r="19" s="1" customFormat="1" ht="52" customHeight="1" spans="1:16384">
      <c r="A19" s="34"/>
      <c r="B19" s="43"/>
      <c r="C19" s="44"/>
      <c r="D19" s="45"/>
      <c r="E19" s="24"/>
      <c r="F19" s="25"/>
      <c r="G19" s="46"/>
      <c r="H19" s="27"/>
      <c r="I19" s="22"/>
      <c r="J19" s="49"/>
      <c r="K19" s="77"/>
      <c r="L19" s="22"/>
      <c r="M19" s="74"/>
      <c r="N19" s="78"/>
      <c r="O19" s="79"/>
      <c r="P19" s="80" t="s">
        <v>88</v>
      </c>
      <c r="Q19" s="74">
        <v>771129</v>
      </c>
      <c r="R19" s="74">
        <v>771129</v>
      </c>
      <c r="S19" s="45">
        <v>771129</v>
      </c>
      <c r="T19" s="7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63" customHeight="1" spans="1:16384">
      <c r="A20" s="31"/>
      <c r="B20" s="47"/>
      <c r="C20" s="48"/>
      <c r="D20" s="45"/>
      <c r="E20" s="24"/>
      <c r="F20" s="25"/>
      <c r="G20" s="49"/>
      <c r="H20" s="27"/>
      <c r="I20" s="22"/>
      <c r="J20" s="49"/>
      <c r="K20" s="77"/>
      <c r="L20" s="22"/>
      <c r="M20" s="74"/>
      <c r="N20" s="78"/>
      <c r="O20" s="79"/>
      <c r="P20" s="80" t="s">
        <v>89</v>
      </c>
      <c r="Q20" s="74">
        <v>3348031</v>
      </c>
      <c r="R20" s="106">
        <v>2503582.57</v>
      </c>
      <c r="S20" s="107">
        <v>1771932.82</v>
      </c>
      <c r="T20" s="7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52" customHeight="1" spans="1:16384">
      <c r="A21" s="31">
        <v>5</v>
      </c>
      <c r="B21" s="47">
        <v>43873</v>
      </c>
      <c r="C21" s="48">
        <v>1056665</v>
      </c>
      <c r="D21" s="45"/>
      <c r="E21" s="24" t="s">
        <v>81</v>
      </c>
      <c r="F21" s="25" t="s">
        <v>91</v>
      </c>
      <c r="G21" s="49"/>
      <c r="H21" s="27">
        <v>0</v>
      </c>
      <c r="I21" s="22">
        <v>0</v>
      </c>
      <c r="J21" s="24"/>
      <c r="K21" s="77">
        <v>0</v>
      </c>
      <c r="L21" s="22">
        <v>350</v>
      </c>
      <c r="M21" s="74" t="s">
        <v>92</v>
      </c>
      <c r="N21" s="78"/>
      <c r="O21" s="79"/>
      <c r="P21" s="80" t="s">
        <v>87</v>
      </c>
      <c r="Q21" s="74">
        <v>396900</v>
      </c>
      <c r="R21" s="106">
        <v>396900</v>
      </c>
      <c r="S21" s="107">
        <v>168955.4</v>
      </c>
      <c r="T21" s="73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64" customHeight="1" spans="1:16384">
      <c r="A22" s="31"/>
      <c r="B22" s="47"/>
      <c r="C22" s="48"/>
      <c r="D22" s="45"/>
      <c r="E22" s="24"/>
      <c r="F22" s="25"/>
      <c r="G22" s="49"/>
      <c r="H22" s="27"/>
      <c r="I22" s="22" t="s">
        <v>93</v>
      </c>
      <c r="J22" s="49"/>
      <c r="K22" s="77"/>
      <c r="L22" s="22">
        <v>-350</v>
      </c>
      <c r="M22" s="74" t="s">
        <v>78</v>
      </c>
      <c r="N22" s="78"/>
      <c r="O22" s="79"/>
      <c r="P22" s="80" t="s">
        <v>89</v>
      </c>
      <c r="Q22" s="74">
        <v>3348031</v>
      </c>
      <c r="R22" s="106">
        <v>2503582.57</v>
      </c>
      <c r="S22" s="107">
        <v>372822.6</v>
      </c>
      <c r="T22" s="73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8" customHeight="1" spans="1:16384">
      <c r="A23" s="31"/>
      <c r="B23" s="47"/>
      <c r="C23" s="48"/>
      <c r="D23" s="45"/>
      <c r="E23" s="24"/>
      <c r="F23" s="25"/>
      <c r="G23" s="49"/>
      <c r="H23" s="27"/>
      <c r="I23" s="22"/>
      <c r="J23" s="49"/>
      <c r="K23" s="77"/>
      <c r="L23" s="22"/>
      <c r="M23" s="74"/>
      <c r="N23" s="78"/>
      <c r="O23" s="79"/>
      <c r="P23" s="80" t="s">
        <v>88</v>
      </c>
      <c r="Q23" s="74">
        <v>2048040</v>
      </c>
      <c r="R23" s="106">
        <v>1078000</v>
      </c>
      <c r="S23" s="107">
        <v>515087</v>
      </c>
      <c r="T23" s="7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5" customHeight="1" spans="1:16384">
      <c r="A24" s="31"/>
      <c r="B24" s="47"/>
      <c r="C24" s="48"/>
      <c r="D24" s="45"/>
      <c r="E24" s="24"/>
      <c r="F24" s="25"/>
      <c r="G24" s="49"/>
      <c r="H24" s="27"/>
      <c r="I24" s="22"/>
      <c r="J24" s="49"/>
      <c r="K24" s="77"/>
      <c r="L24" s="22"/>
      <c r="M24" s="74"/>
      <c r="N24" s="78"/>
      <c r="O24" s="79"/>
      <c r="P24" s="80" t="s">
        <v>86</v>
      </c>
      <c r="Q24" s="74">
        <v>2404635</v>
      </c>
      <c r="R24" s="106">
        <v>2435473.14</v>
      </c>
      <c r="S24" s="107">
        <v>6600</v>
      </c>
      <c r="T24" s="73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30" customHeight="1" spans="1:16384">
      <c r="A25" s="50">
        <v>6</v>
      </c>
      <c r="B25" s="51">
        <v>43873</v>
      </c>
      <c r="C25" s="52">
        <v>71236</v>
      </c>
      <c r="D25" s="53"/>
      <c r="E25" s="54" t="s">
        <v>49</v>
      </c>
      <c r="F25" s="55" t="s">
        <v>77</v>
      </c>
      <c r="G25" s="56"/>
      <c r="H25" s="57">
        <v>0</v>
      </c>
      <c r="I25" s="82" t="s">
        <v>93</v>
      </c>
      <c r="J25" s="56"/>
      <c r="K25" s="87"/>
      <c r="L25" s="82">
        <v>50</v>
      </c>
      <c r="M25" s="83" t="s">
        <v>92</v>
      </c>
      <c r="N25" s="84"/>
      <c r="O25" s="85"/>
      <c r="P25" s="86" t="s">
        <v>67</v>
      </c>
      <c r="Q25" s="83"/>
      <c r="R25" s="108"/>
      <c r="S25" s="109">
        <v>71236</v>
      </c>
      <c r="T25" s="73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30" customHeight="1" spans="1:16384">
      <c r="A26" s="50"/>
      <c r="B26" s="51"/>
      <c r="C26" s="52"/>
      <c r="D26" s="53"/>
      <c r="E26" s="54"/>
      <c r="F26" s="55"/>
      <c r="G26" s="56"/>
      <c r="H26" s="57"/>
      <c r="I26" s="82"/>
      <c r="J26" s="56"/>
      <c r="K26" s="87"/>
      <c r="L26" s="82">
        <v>-50</v>
      </c>
      <c r="M26" s="83" t="s">
        <v>95</v>
      </c>
      <c r="N26" s="84"/>
      <c r="O26" s="85"/>
      <c r="P26" s="86"/>
      <c r="Q26" s="83"/>
      <c r="R26" s="108"/>
      <c r="S26" s="109"/>
      <c r="T26" s="73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30" customHeight="1" spans="1:16384">
      <c r="A27" s="6" t="s">
        <v>68</v>
      </c>
      <c r="B27" s="6"/>
      <c r="C27" s="58">
        <f>SUM(C8:C26)</f>
        <v>8923465</v>
      </c>
      <c r="D27" s="58">
        <f>SUM(D8:D20)</f>
        <v>0</v>
      </c>
      <c r="E27" s="59" t="s">
        <v>69</v>
      </c>
      <c r="F27" s="59" t="s">
        <v>69</v>
      </c>
      <c r="G27" s="59" t="s">
        <v>69</v>
      </c>
      <c r="H27" s="59" t="s">
        <v>69</v>
      </c>
      <c r="I27" s="59">
        <f t="shared" ref="I27:L27" si="0">SUM(I8:I20)</f>
        <v>0</v>
      </c>
      <c r="J27" s="59" t="s">
        <v>69</v>
      </c>
      <c r="K27" s="59">
        <f t="shared" si="0"/>
        <v>0</v>
      </c>
      <c r="L27" s="59">
        <f>SUM(L8:L26)</f>
        <v>0</v>
      </c>
      <c r="M27" s="59" t="s">
        <v>69</v>
      </c>
      <c r="N27" s="59">
        <f>SUM(N8:N20)</f>
        <v>30800</v>
      </c>
      <c r="O27" s="59" t="s">
        <v>69</v>
      </c>
      <c r="P27" s="59" t="s">
        <v>69</v>
      </c>
      <c r="Q27" s="110"/>
      <c r="R27" s="110"/>
      <c r="S27" s="59">
        <f>SUM(S8:S25)</f>
        <v>8892665</v>
      </c>
      <c r="T27" s="111">
        <f>C27+D27-S27-I27-K27-L27-N27</f>
        <v>0</v>
      </c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30" customHeight="1" spans="1:16384">
      <c r="A28" s="60" t="s">
        <v>70</v>
      </c>
      <c r="B28" s="60"/>
      <c r="C28" s="60" t="s">
        <v>71</v>
      </c>
      <c r="D28" s="60"/>
      <c r="E28" s="60"/>
      <c r="F28" s="61">
        <f>N28</f>
        <v>71236</v>
      </c>
      <c r="G28" s="62"/>
      <c r="H28" s="63" t="s">
        <v>72</v>
      </c>
      <c r="I28" s="88"/>
      <c r="J28" s="88"/>
      <c r="K28" s="88"/>
      <c r="L28" s="89"/>
      <c r="M28" s="60" t="s">
        <v>73</v>
      </c>
      <c r="N28" s="90">
        <v>71236</v>
      </c>
      <c r="O28" s="91"/>
      <c r="P28" s="91"/>
      <c r="Q28" s="91"/>
      <c r="R28" s="91"/>
      <c r="S28" s="91"/>
      <c r="T28" s="112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30" customHeight="1" spans="1:16384">
      <c r="A29" s="60"/>
      <c r="B29" s="60"/>
      <c r="C29" s="60" t="s">
        <v>74</v>
      </c>
      <c r="D29" s="60"/>
      <c r="E29" s="60"/>
      <c r="F29" s="61">
        <v>0</v>
      </c>
      <c r="G29" s="62"/>
      <c r="H29" s="64"/>
      <c r="I29" s="92"/>
      <c r="J29" s="92"/>
      <c r="K29" s="92"/>
      <c r="L29" s="93"/>
      <c r="M29" s="60" t="s">
        <v>75</v>
      </c>
      <c r="N29" s="114" t="s">
        <v>96</v>
      </c>
      <c r="O29" s="115"/>
      <c r="P29" s="115"/>
      <c r="Q29" s="115"/>
      <c r="R29" s="115"/>
      <c r="S29" s="115"/>
      <c r="T29" s="11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3"/>
      <c r="E30" s="4"/>
      <c r="F30" s="4"/>
      <c r="G30" s="4"/>
      <c r="I30" s="4"/>
      <c r="J30" s="4"/>
      <c r="L30" s="4"/>
      <c r="S30" s="4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3"/>
      <c r="E31" s="4"/>
      <c r="F31" s="4"/>
      <c r="G31" s="4"/>
      <c r="I31" s="4"/>
      <c r="J31" s="4"/>
      <c r="L31" s="4"/>
      <c r="S31" s="4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3"/>
      <c r="E32" s="4"/>
      <c r="F32" s="4"/>
      <c r="G32" s="4"/>
      <c r="I32" s="4"/>
      <c r="J32" s="4"/>
      <c r="L32" s="4"/>
      <c r="S32" s="4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3"/>
      <c r="E33" s="4"/>
      <c r="F33" s="4"/>
      <c r="G33" s="4"/>
      <c r="I33" s="4"/>
      <c r="J33" s="4"/>
      <c r="L33" s="4"/>
      <c r="S33" s="4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3"/>
      <c r="E34" s="4"/>
      <c r="F34" s="4"/>
      <c r="G34" s="4"/>
      <c r="I34" s="4"/>
      <c r="J34" s="4"/>
      <c r="L34" s="4"/>
      <c r="S34" s="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65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7:B27"/>
    <mergeCell ref="C28:E28"/>
    <mergeCell ref="F28:G28"/>
    <mergeCell ref="N28:T28"/>
    <mergeCell ref="C29:E29"/>
    <mergeCell ref="F29:G29"/>
    <mergeCell ref="N29:T29"/>
    <mergeCell ref="A5:A7"/>
    <mergeCell ref="A8:A12"/>
    <mergeCell ref="A13:A14"/>
    <mergeCell ref="S5:S7"/>
    <mergeCell ref="T5:T7"/>
    <mergeCell ref="A28:B29"/>
    <mergeCell ref="H28:L29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opLeftCell="A16" workbookViewId="0">
      <selection activeCell="C25" sqref="C20:C25"/>
    </sheetView>
  </sheetViews>
  <sheetFormatPr defaultColWidth="9" defaultRowHeight="13.5"/>
  <cols>
    <col min="1" max="1" width="3.225" style="1" customWidth="1"/>
    <col min="2" max="2" width="14.675" style="3" customWidth="1"/>
    <col min="3" max="3" width="13.75" style="1" customWidth="1"/>
    <col min="4" max="4" width="14.275" style="1" customWidth="1"/>
    <col min="5" max="5" width="28.9333333333333" style="4" customWidth="1"/>
    <col min="6" max="6" width="34.8333333333333" style="4" customWidth="1"/>
    <col min="7" max="7" width="17.4416666666667" style="4" customWidth="1"/>
    <col min="8" max="8" width="4.89166666666667" style="1" customWidth="1"/>
    <col min="9" max="9" width="12.5583333333333" style="4" customWidth="1"/>
    <col min="10" max="10" width="13.4416666666667" style="4" customWidth="1"/>
    <col min="11" max="11" width="12" style="1" customWidth="1"/>
    <col min="12" max="12" width="11.6666666666667" style="4" customWidth="1"/>
    <col min="13" max="13" width="16.1083333333333" style="1" customWidth="1"/>
    <col min="14" max="14" width="10.1083333333333" style="1" customWidth="1"/>
    <col min="15" max="15" width="9.10833333333333" style="1" customWidth="1"/>
    <col min="16" max="16" width="43.375" style="1" customWidth="1"/>
    <col min="17" max="17" width="14.8" style="1" customWidth="1"/>
    <col min="18" max="18" width="14.5333333333333" style="1" customWidth="1"/>
    <col min="19" max="19" width="15.75" style="4" customWidth="1"/>
    <col min="20" max="20" width="15.4416666666667" style="1" customWidth="1"/>
    <col min="21" max="16361" width="9" style="1" customWidth="1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8"/>
      <c r="J2" s="7" t="s">
        <v>4</v>
      </c>
      <c r="K2" s="7"/>
      <c r="L2" s="7"/>
      <c r="M2" s="7"/>
      <c r="N2" s="66" t="s">
        <v>5</v>
      </c>
      <c r="O2" s="66"/>
      <c r="P2" s="67">
        <v>10912</v>
      </c>
      <c r="Q2" s="72" t="s">
        <v>6</v>
      </c>
      <c r="R2" s="72"/>
      <c r="S2" s="96"/>
      <c r="T2" s="96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6" t="s">
        <v>7</v>
      </c>
      <c r="B3" s="6"/>
      <c r="C3" s="9">
        <v>12385920</v>
      </c>
      <c r="D3" s="9"/>
      <c r="E3" s="9"/>
      <c r="F3" s="9" t="s">
        <v>8</v>
      </c>
      <c r="G3" s="10">
        <v>43487</v>
      </c>
      <c r="H3" s="6" t="s">
        <v>9</v>
      </c>
      <c r="I3" s="6"/>
      <c r="J3" s="68" t="s">
        <v>80</v>
      </c>
      <c r="K3" s="68"/>
      <c r="L3" s="68"/>
      <c r="M3" s="68"/>
      <c r="N3" s="6" t="s">
        <v>10</v>
      </c>
      <c r="O3" s="6"/>
      <c r="P3" s="68"/>
      <c r="Q3" s="97" t="s">
        <v>11</v>
      </c>
      <c r="R3" s="97"/>
      <c r="S3" s="98" t="s">
        <v>12</v>
      </c>
      <c r="T3" s="98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6" t="s">
        <v>13</v>
      </c>
      <c r="B4" s="6"/>
      <c r="C4" s="9">
        <v>18059565</v>
      </c>
      <c r="D4" s="9"/>
      <c r="E4" s="9"/>
      <c r="F4" s="9" t="s">
        <v>14</v>
      </c>
      <c r="G4" s="11"/>
      <c r="H4" s="6" t="s">
        <v>15</v>
      </c>
      <c r="I4" s="6"/>
      <c r="J4" s="68"/>
      <c r="K4" s="68"/>
      <c r="L4" s="68"/>
      <c r="M4" s="68"/>
      <c r="N4" s="6" t="s">
        <v>16</v>
      </c>
      <c r="O4" s="6"/>
      <c r="P4" s="69" t="s">
        <v>17</v>
      </c>
      <c r="Q4" s="9" t="s">
        <v>18</v>
      </c>
      <c r="R4" s="69" t="s">
        <v>19</v>
      </c>
      <c r="S4" s="99" t="s">
        <v>20</v>
      </c>
      <c r="T4" s="100" t="s">
        <v>21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6" t="s">
        <v>22</v>
      </c>
      <c r="B5" s="12" t="s">
        <v>23</v>
      </c>
      <c r="C5" s="13"/>
      <c r="D5" s="13"/>
      <c r="E5" s="13"/>
      <c r="F5" s="14"/>
      <c r="G5" s="15" t="s">
        <v>24</v>
      </c>
      <c r="H5" s="12" t="s">
        <v>23</v>
      </c>
      <c r="I5" s="13"/>
      <c r="J5" s="14"/>
      <c r="K5" s="15" t="s">
        <v>25</v>
      </c>
      <c r="L5" s="12" t="s">
        <v>26</v>
      </c>
      <c r="M5" s="14"/>
      <c r="N5" s="12" t="s">
        <v>27</v>
      </c>
      <c r="O5" s="14"/>
      <c r="P5" s="70" t="s">
        <v>28</v>
      </c>
      <c r="Q5" s="101"/>
      <c r="R5" s="101"/>
      <c r="S5" s="99" t="s">
        <v>29</v>
      </c>
      <c r="T5" s="102" t="s">
        <v>30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6"/>
      <c r="B6" s="16" t="s">
        <v>31</v>
      </c>
      <c r="C6" s="17"/>
      <c r="D6" s="17"/>
      <c r="E6" s="17"/>
      <c r="F6" s="18"/>
      <c r="G6" s="6"/>
      <c r="H6" s="16" t="s">
        <v>32</v>
      </c>
      <c r="I6" s="17"/>
      <c r="J6" s="18"/>
      <c r="K6" s="6" t="s">
        <v>33</v>
      </c>
      <c r="L6" s="16" t="s">
        <v>34</v>
      </c>
      <c r="M6" s="18"/>
      <c r="N6" s="16" t="s">
        <v>35</v>
      </c>
      <c r="O6" s="18"/>
      <c r="P6" s="71" t="s">
        <v>36</v>
      </c>
      <c r="Q6" s="103"/>
      <c r="R6" s="103"/>
      <c r="S6" s="99"/>
      <c r="T6" s="102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6"/>
      <c r="B7" s="19" t="s">
        <v>37</v>
      </c>
      <c r="C7" s="6" t="s">
        <v>38</v>
      </c>
      <c r="D7" s="6" t="s">
        <v>39</v>
      </c>
      <c r="E7" s="9" t="s">
        <v>40</v>
      </c>
      <c r="F7" s="9" t="s">
        <v>41</v>
      </c>
      <c r="G7" s="19" t="s">
        <v>42</v>
      </c>
      <c r="H7" s="6" t="s">
        <v>43</v>
      </c>
      <c r="I7" s="9" t="s">
        <v>44</v>
      </c>
      <c r="J7" s="9" t="s">
        <v>45</v>
      </c>
      <c r="K7" s="72" t="s">
        <v>44</v>
      </c>
      <c r="L7" s="9" t="s">
        <v>44</v>
      </c>
      <c r="M7" s="6" t="s">
        <v>45</v>
      </c>
      <c r="N7" s="6" t="s">
        <v>44</v>
      </c>
      <c r="O7" s="6" t="s">
        <v>45</v>
      </c>
      <c r="P7" s="9" t="s">
        <v>46</v>
      </c>
      <c r="Q7" s="9" t="s">
        <v>47</v>
      </c>
      <c r="R7" s="9" t="s">
        <v>48</v>
      </c>
      <c r="S7" s="99"/>
      <c r="T7" s="102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64" customHeight="1" spans="1:20">
      <c r="A8" s="20">
        <v>1</v>
      </c>
      <c r="B8" s="21">
        <v>43766</v>
      </c>
      <c r="C8" s="22">
        <v>2046177</v>
      </c>
      <c r="D8" s="23"/>
      <c r="E8" s="24" t="s">
        <v>49</v>
      </c>
      <c r="F8" s="25" t="s">
        <v>50</v>
      </c>
      <c r="G8" s="26"/>
      <c r="H8" s="27">
        <v>0.02</v>
      </c>
      <c r="I8" s="22">
        <f>C3*H8*50%</f>
        <v>123859.2</v>
      </c>
      <c r="J8" s="49" t="s">
        <v>51</v>
      </c>
      <c r="K8" s="73">
        <f>22348+2072</f>
        <v>24420</v>
      </c>
      <c r="L8" s="22">
        <f>500+3000*9</f>
        <v>27500</v>
      </c>
      <c r="M8" s="74" t="s">
        <v>52</v>
      </c>
      <c r="N8" s="31"/>
      <c r="O8" s="31"/>
      <c r="P8" s="75"/>
      <c r="Q8" s="74"/>
      <c r="R8" s="74"/>
      <c r="S8" s="74"/>
      <c r="T8" s="73"/>
    </row>
    <row r="9" s="2" customFormat="1" ht="20" customHeight="1" spans="1:20">
      <c r="A9" s="28"/>
      <c r="B9" s="29">
        <v>43767</v>
      </c>
      <c r="C9" s="30"/>
      <c r="D9" s="31"/>
      <c r="E9" s="24" t="s">
        <v>53</v>
      </c>
      <c r="F9" s="25" t="s">
        <v>54</v>
      </c>
      <c r="G9" s="26"/>
      <c r="H9" s="27"/>
      <c r="I9" s="22">
        <v>-123859.2</v>
      </c>
      <c r="J9" s="74" t="s">
        <v>55</v>
      </c>
      <c r="K9" s="23">
        <v>-24420</v>
      </c>
      <c r="L9" s="74">
        <v>-27500</v>
      </c>
      <c r="M9" s="31" t="s">
        <v>55</v>
      </c>
      <c r="N9" s="31"/>
      <c r="O9" s="31"/>
      <c r="P9" s="75"/>
      <c r="Q9" s="74"/>
      <c r="R9" s="74"/>
      <c r="S9" s="74"/>
      <c r="T9" s="73"/>
    </row>
    <row r="10" s="2" customFormat="1" ht="20" customHeight="1" spans="1:20">
      <c r="A10" s="28"/>
      <c r="B10" s="29">
        <v>43768</v>
      </c>
      <c r="C10" s="31"/>
      <c r="D10" s="32"/>
      <c r="E10" s="24" t="s">
        <v>56</v>
      </c>
      <c r="F10" s="25" t="s">
        <v>57</v>
      </c>
      <c r="G10" s="26"/>
      <c r="H10" s="33"/>
      <c r="I10" s="74"/>
      <c r="J10" s="74"/>
      <c r="K10" s="23"/>
      <c r="L10" s="74"/>
      <c r="M10" s="31"/>
      <c r="N10" s="31"/>
      <c r="O10" s="31"/>
      <c r="P10" s="75" t="s">
        <v>58</v>
      </c>
      <c r="Q10" s="74">
        <v>3348031</v>
      </c>
      <c r="R10" s="74"/>
      <c r="S10" s="74">
        <v>40783.55</v>
      </c>
      <c r="T10" s="73"/>
    </row>
    <row r="11" s="2" customFormat="1" ht="20" customHeight="1" spans="1:20">
      <c r="A11" s="28"/>
      <c r="B11" s="29">
        <v>43768</v>
      </c>
      <c r="C11" s="31"/>
      <c r="D11" s="31"/>
      <c r="E11" s="24" t="s">
        <v>59</v>
      </c>
      <c r="F11" s="25" t="s">
        <v>60</v>
      </c>
      <c r="G11" s="26"/>
      <c r="H11" s="33"/>
      <c r="I11" s="74"/>
      <c r="J11" s="74"/>
      <c r="K11" s="23"/>
      <c r="L11" s="74"/>
      <c r="M11" s="31"/>
      <c r="N11" s="31"/>
      <c r="O11" s="31"/>
      <c r="P11" s="76" t="s">
        <v>61</v>
      </c>
      <c r="Q11" s="74">
        <v>1994900</v>
      </c>
      <c r="R11" s="104"/>
      <c r="S11" s="104">
        <v>1948522.95</v>
      </c>
      <c r="T11" s="73"/>
    </row>
    <row r="12" s="2" customFormat="1" ht="20" customHeight="1" spans="1:20">
      <c r="A12" s="34"/>
      <c r="B12" s="35">
        <v>43768</v>
      </c>
      <c r="C12" s="31"/>
      <c r="D12" s="32"/>
      <c r="E12" s="24" t="s">
        <v>62</v>
      </c>
      <c r="F12" s="25" t="s">
        <v>63</v>
      </c>
      <c r="G12" s="26"/>
      <c r="H12" s="33"/>
      <c r="I12" s="74"/>
      <c r="J12" s="74"/>
      <c r="K12" s="23"/>
      <c r="L12" s="74"/>
      <c r="M12" s="31"/>
      <c r="N12" s="31"/>
      <c r="O12" s="31"/>
      <c r="P12" s="76" t="s">
        <v>64</v>
      </c>
      <c r="Q12" s="74">
        <v>56870.5</v>
      </c>
      <c r="R12" s="104"/>
      <c r="S12" s="104">
        <v>56870.5</v>
      </c>
      <c r="T12" s="73"/>
    </row>
    <row r="13" s="2" customFormat="1" ht="20" customHeight="1" spans="1:20">
      <c r="A13" s="20">
        <v>2</v>
      </c>
      <c r="B13" s="29">
        <v>43784</v>
      </c>
      <c r="C13" s="36">
        <v>146155</v>
      </c>
      <c r="D13" s="37"/>
      <c r="E13" s="24" t="s">
        <v>49</v>
      </c>
      <c r="F13" s="25" t="s">
        <v>50</v>
      </c>
      <c r="G13" s="26"/>
      <c r="H13" s="31"/>
      <c r="I13" s="74"/>
      <c r="J13" s="74"/>
      <c r="K13" s="23"/>
      <c r="L13" s="74"/>
      <c r="M13" s="31"/>
      <c r="N13" s="31"/>
      <c r="O13" s="31"/>
      <c r="P13" s="75"/>
      <c r="Q13" s="74"/>
      <c r="R13" s="74"/>
      <c r="S13" s="74"/>
      <c r="T13" s="73"/>
    </row>
    <row r="14" s="2" customFormat="1" ht="20" customHeight="1" spans="1:20">
      <c r="A14" s="34"/>
      <c r="B14" s="21">
        <v>43784</v>
      </c>
      <c r="C14" s="22"/>
      <c r="D14" s="23"/>
      <c r="E14" s="24" t="s">
        <v>65</v>
      </c>
      <c r="F14" s="25" t="s">
        <v>66</v>
      </c>
      <c r="G14" s="26"/>
      <c r="H14" s="27"/>
      <c r="I14" s="22"/>
      <c r="J14" s="74"/>
      <c r="K14" s="23"/>
      <c r="L14" s="74"/>
      <c r="M14" s="31"/>
      <c r="N14" s="31"/>
      <c r="O14" s="31"/>
      <c r="P14" s="75" t="s">
        <v>67</v>
      </c>
      <c r="Q14" s="74"/>
      <c r="R14" s="74"/>
      <c r="S14" s="74">
        <v>146155</v>
      </c>
      <c r="T14" s="73"/>
    </row>
    <row r="15" s="2" customFormat="1" ht="20" customHeight="1" spans="1:20">
      <c r="A15" s="31">
        <v>3</v>
      </c>
      <c r="B15" s="35">
        <v>43846</v>
      </c>
      <c r="C15" s="38">
        <v>365753</v>
      </c>
      <c r="D15" s="37"/>
      <c r="E15" s="24" t="s">
        <v>49</v>
      </c>
      <c r="F15" s="25" t="s">
        <v>77</v>
      </c>
      <c r="G15" s="26"/>
      <c r="H15" s="31"/>
      <c r="I15" s="74"/>
      <c r="J15" s="74"/>
      <c r="K15" s="23">
        <v>64315</v>
      </c>
      <c r="L15" s="74"/>
      <c r="M15" s="31"/>
      <c r="N15" s="31"/>
      <c r="O15" s="31"/>
      <c r="P15" s="75" t="s">
        <v>67</v>
      </c>
      <c r="Q15" s="74"/>
      <c r="R15" s="74"/>
      <c r="S15" s="74">
        <v>365753</v>
      </c>
      <c r="T15" s="73"/>
    </row>
    <row r="16" s="2" customFormat="1" ht="29" customHeight="1" spans="1:20">
      <c r="A16" s="31"/>
      <c r="B16" s="21"/>
      <c r="C16" s="22"/>
      <c r="D16" s="23"/>
      <c r="E16" s="24"/>
      <c r="F16" s="25"/>
      <c r="G16" s="26"/>
      <c r="H16" s="27"/>
      <c r="I16" s="22"/>
      <c r="J16" s="74" t="s">
        <v>78</v>
      </c>
      <c r="K16" s="23">
        <v>-64315</v>
      </c>
      <c r="L16" s="74"/>
      <c r="M16" s="31"/>
      <c r="N16" s="31"/>
      <c r="O16" s="31"/>
      <c r="P16" s="75"/>
      <c r="Q16" s="74"/>
      <c r="R16" s="74"/>
      <c r="S16" s="74"/>
      <c r="T16" s="73"/>
    </row>
    <row r="17" s="2" customFormat="1" ht="49" customHeight="1" spans="1:20">
      <c r="A17" s="31">
        <v>4</v>
      </c>
      <c r="B17" s="21">
        <v>43851</v>
      </c>
      <c r="C17" s="22">
        <v>5237479</v>
      </c>
      <c r="D17" s="23"/>
      <c r="E17" s="24" t="s">
        <v>81</v>
      </c>
      <c r="F17" s="25" t="s">
        <v>82</v>
      </c>
      <c r="G17" s="26"/>
      <c r="H17" s="39">
        <v>0.02</v>
      </c>
      <c r="I17" s="74">
        <v>123859.2</v>
      </c>
      <c r="J17" s="74" t="s">
        <v>83</v>
      </c>
      <c r="K17" s="23">
        <v>12527</v>
      </c>
      <c r="L17" s="74">
        <v>6600</v>
      </c>
      <c r="M17" s="68" t="s">
        <v>84</v>
      </c>
      <c r="N17" s="31">
        <v>30800</v>
      </c>
      <c r="O17" s="31" t="s">
        <v>85</v>
      </c>
      <c r="P17" s="75" t="s">
        <v>86</v>
      </c>
      <c r="Q17" s="74">
        <v>2404635</v>
      </c>
      <c r="R17" s="105">
        <v>2435473.14</v>
      </c>
      <c r="S17" s="74">
        <v>2428873.14</v>
      </c>
      <c r="T17" s="73"/>
    </row>
    <row r="18" s="2" customFormat="1" ht="61" customHeight="1" spans="1:20">
      <c r="A18" s="31"/>
      <c r="B18" s="40"/>
      <c r="C18" s="41"/>
      <c r="D18" s="42"/>
      <c r="E18" s="24"/>
      <c r="F18" s="25"/>
      <c r="G18" s="26"/>
      <c r="H18" s="31"/>
      <c r="I18" s="74">
        <v>-123859.2</v>
      </c>
      <c r="J18" s="74"/>
      <c r="K18" s="23">
        <v>-12527</v>
      </c>
      <c r="L18" s="74">
        <v>-6600</v>
      </c>
      <c r="M18" s="31"/>
      <c r="N18" s="31"/>
      <c r="O18" s="31"/>
      <c r="P18" s="75" t="s">
        <v>87</v>
      </c>
      <c r="Q18" s="74">
        <v>396900</v>
      </c>
      <c r="R18" s="74">
        <v>396900</v>
      </c>
      <c r="S18" s="74">
        <v>227944.04</v>
      </c>
      <c r="T18" s="73"/>
    </row>
    <row r="19" s="1" customFormat="1" ht="52" customHeight="1" spans="1:16384">
      <c r="A19" s="34"/>
      <c r="B19" s="43"/>
      <c r="C19" s="44"/>
      <c r="D19" s="45"/>
      <c r="E19" s="24"/>
      <c r="F19" s="25"/>
      <c r="G19" s="46"/>
      <c r="H19" s="27"/>
      <c r="I19" s="22"/>
      <c r="J19" s="49"/>
      <c r="K19" s="77"/>
      <c r="L19" s="22"/>
      <c r="M19" s="74"/>
      <c r="N19" s="78"/>
      <c r="O19" s="79"/>
      <c r="P19" s="80" t="s">
        <v>88</v>
      </c>
      <c r="Q19" s="74">
        <v>771129</v>
      </c>
      <c r="R19" s="74">
        <v>771129</v>
      </c>
      <c r="S19" s="45">
        <v>771129</v>
      </c>
      <c r="T19" s="73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63" customHeight="1" spans="1:16384">
      <c r="A20" s="31"/>
      <c r="B20" s="47"/>
      <c r="C20" s="48"/>
      <c r="D20" s="45"/>
      <c r="E20" s="24"/>
      <c r="F20" s="25"/>
      <c r="G20" s="49"/>
      <c r="H20" s="27"/>
      <c r="I20" s="22"/>
      <c r="J20" s="49"/>
      <c r="K20" s="77"/>
      <c r="L20" s="22"/>
      <c r="M20" s="74"/>
      <c r="N20" s="78"/>
      <c r="O20" s="79"/>
      <c r="P20" s="80" t="s">
        <v>89</v>
      </c>
      <c r="Q20" s="74">
        <v>3348031</v>
      </c>
      <c r="R20" s="106">
        <v>2503582.57</v>
      </c>
      <c r="S20" s="107">
        <v>1771932.82</v>
      </c>
      <c r="T20" s="73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52" customHeight="1" spans="1:16384">
      <c r="A21" s="31">
        <v>5</v>
      </c>
      <c r="B21" s="47">
        <v>43873</v>
      </c>
      <c r="C21" s="48">
        <v>1056665</v>
      </c>
      <c r="D21" s="45"/>
      <c r="E21" s="24" t="s">
        <v>81</v>
      </c>
      <c r="F21" s="25" t="s">
        <v>91</v>
      </c>
      <c r="G21" s="49"/>
      <c r="H21" s="27">
        <v>0</v>
      </c>
      <c r="I21" s="22">
        <v>0</v>
      </c>
      <c r="J21" s="24"/>
      <c r="K21" s="77">
        <v>0</v>
      </c>
      <c r="L21" s="22">
        <v>350</v>
      </c>
      <c r="M21" s="74" t="s">
        <v>92</v>
      </c>
      <c r="N21" s="78"/>
      <c r="O21" s="79"/>
      <c r="P21" s="80" t="s">
        <v>87</v>
      </c>
      <c r="Q21" s="74">
        <v>396900</v>
      </c>
      <c r="R21" s="106">
        <v>396900</v>
      </c>
      <c r="S21" s="107">
        <v>168955.4</v>
      </c>
      <c r="T21" s="73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64" customHeight="1" spans="1:16384">
      <c r="A22" s="31"/>
      <c r="B22" s="47"/>
      <c r="C22" s="48"/>
      <c r="D22" s="45"/>
      <c r="E22" s="24"/>
      <c r="F22" s="25"/>
      <c r="G22" s="49"/>
      <c r="H22" s="27"/>
      <c r="I22" s="22" t="s">
        <v>93</v>
      </c>
      <c r="J22" s="49"/>
      <c r="K22" s="77"/>
      <c r="L22" s="22">
        <v>-350</v>
      </c>
      <c r="M22" s="74" t="s">
        <v>78</v>
      </c>
      <c r="N22" s="78"/>
      <c r="O22" s="79"/>
      <c r="P22" s="80" t="s">
        <v>89</v>
      </c>
      <c r="Q22" s="74">
        <v>3348031</v>
      </c>
      <c r="R22" s="106">
        <v>2503582.57</v>
      </c>
      <c r="S22" s="107">
        <v>372822.6</v>
      </c>
      <c r="T22" s="73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48" customHeight="1" spans="1:16384">
      <c r="A23" s="31"/>
      <c r="B23" s="47"/>
      <c r="C23" s="48"/>
      <c r="D23" s="45"/>
      <c r="E23" s="24"/>
      <c r="F23" s="25"/>
      <c r="G23" s="49"/>
      <c r="H23" s="27"/>
      <c r="I23" s="22"/>
      <c r="J23" s="49"/>
      <c r="K23" s="77"/>
      <c r="L23" s="22"/>
      <c r="M23" s="74"/>
      <c r="N23" s="78"/>
      <c r="O23" s="79"/>
      <c r="P23" s="80" t="s">
        <v>88</v>
      </c>
      <c r="Q23" s="74">
        <v>2048040</v>
      </c>
      <c r="R23" s="106">
        <v>1078000</v>
      </c>
      <c r="S23" s="107">
        <v>515087</v>
      </c>
      <c r="T23" s="7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45" customHeight="1" spans="1:16384">
      <c r="A24" s="31"/>
      <c r="B24" s="47"/>
      <c r="C24" s="48"/>
      <c r="D24" s="45"/>
      <c r="E24" s="24"/>
      <c r="F24" s="25"/>
      <c r="G24" s="49"/>
      <c r="H24" s="27"/>
      <c r="I24" s="22"/>
      <c r="J24" s="49"/>
      <c r="K24" s="77"/>
      <c r="L24" s="22"/>
      <c r="M24" s="74"/>
      <c r="N24" s="78"/>
      <c r="O24" s="79"/>
      <c r="P24" s="80" t="s">
        <v>86</v>
      </c>
      <c r="Q24" s="74">
        <v>2404635</v>
      </c>
      <c r="R24" s="106">
        <v>2435473.14</v>
      </c>
      <c r="S24" s="107">
        <v>6600</v>
      </c>
      <c r="T24" s="73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30" customHeight="1" spans="1:16384">
      <c r="A25" s="31">
        <v>6</v>
      </c>
      <c r="B25" s="47">
        <v>43873</v>
      </c>
      <c r="C25" s="48">
        <v>71236</v>
      </c>
      <c r="D25" s="45"/>
      <c r="E25" s="24" t="s">
        <v>49</v>
      </c>
      <c r="F25" s="25" t="s">
        <v>66</v>
      </c>
      <c r="G25" s="49"/>
      <c r="H25" s="27">
        <v>0</v>
      </c>
      <c r="I25" s="22" t="s">
        <v>93</v>
      </c>
      <c r="J25" s="49"/>
      <c r="K25" s="77"/>
      <c r="L25" s="22">
        <v>50</v>
      </c>
      <c r="M25" s="74" t="s">
        <v>92</v>
      </c>
      <c r="N25" s="78"/>
      <c r="O25" s="79"/>
      <c r="P25" s="80" t="s">
        <v>67</v>
      </c>
      <c r="Q25" s="74"/>
      <c r="R25" s="106"/>
      <c r="S25" s="107">
        <v>71236</v>
      </c>
      <c r="T25" s="73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30" customHeight="1" spans="1:16384">
      <c r="A26" s="31"/>
      <c r="B26" s="47"/>
      <c r="C26" s="48"/>
      <c r="D26" s="45"/>
      <c r="E26" s="24"/>
      <c r="F26" s="25"/>
      <c r="G26" s="49"/>
      <c r="H26" s="27"/>
      <c r="I26" s="22"/>
      <c r="J26" s="49"/>
      <c r="K26" s="77"/>
      <c r="L26" s="22">
        <v>-50</v>
      </c>
      <c r="M26" s="74" t="s">
        <v>95</v>
      </c>
      <c r="N26" s="78"/>
      <c r="O26" s="79"/>
      <c r="P26" s="80"/>
      <c r="Q26" s="74"/>
      <c r="R26" s="106"/>
      <c r="S26" s="107"/>
      <c r="T26" s="73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48" customHeight="1" spans="1:16384">
      <c r="A27" s="50">
        <v>7</v>
      </c>
      <c r="B27" s="51">
        <v>44315</v>
      </c>
      <c r="C27" s="52">
        <v>8647233</v>
      </c>
      <c r="D27" s="53"/>
      <c r="E27" s="54" t="s">
        <v>81</v>
      </c>
      <c r="F27" s="55" t="s">
        <v>91</v>
      </c>
      <c r="G27" s="56"/>
      <c r="H27" s="57"/>
      <c r="I27" s="81" t="s">
        <v>97</v>
      </c>
      <c r="J27" s="54"/>
      <c r="K27" s="81" t="s">
        <v>97</v>
      </c>
      <c r="L27" s="82"/>
      <c r="M27" s="83"/>
      <c r="N27" s="84"/>
      <c r="O27" s="85"/>
      <c r="P27" s="86" t="s">
        <v>98</v>
      </c>
      <c r="Q27" s="83">
        <v>390000</v>
      </c>
      <c r="R27" s="108">
        <v>390000</v>
      </c>
      <c r="S27" s="109">
        <v>390000</v>
      </c>
      <c r="T27" s="73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45" customHeight="1" spans="1:16384">
      <c r="A28" s="50"/>
      <c r="B28" s="51"/>
      <c r="C28" s="52"/>
      <c r="D28" s="53"/>
      <c r="E28" s="54"/>
      <c r="F28" s="55"/>
      <c r="G28" s="56"/>
      <c r="H28" s="57"/>
      <c r="I28" s="82"/>
      <c r="J28" s="56"/>
      <c r="K28" s="87"/>
      <c r="L28" s="82"/>
      <c r="M28" s="83"/>
      <c r="N28" s="84"/>
      <c r="O28" s="85"/>
      <c r="P28" s="86" t="s">
        <v>99</v>
      </c>
      <c r="Q28" s="83">
        <v>868084.1</v>
      </c>
      <c r="R28" s="83">
        <v>864860.22</v>
      </c>
      <c r="S28" s="109">
        <v>864860.22</v>
      </c>
      <c r="T28" s="73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ht="30" customHeight="1" spans="1:16384">
      <c r="A29" s="50"/>
      <c r="B29" s="51"/>
      <c r="C29" s="52"/>
      <c r="D29" s="53"/>
      <c r="E29" s="54"/>
      <c r="F29" s="55"/>
      <c r="G29" s="56"/>
      <c r="H29" s="57"/>
      <c r="I29" s="82"/>
      <c r="J29" s="56"/>
      <c r="K29" s="87"/>
      <c r="L29" s="82"/>
      <c r="M29" s="83"/>
      <c r="N29" s="84"/>
      <c r="O29" s="85"/>
      <c r="P29" s="86"/>
      <c r="Q29" s="83"/>
      <c r="R29" s="108"/>
      <c r="S29" s="109"/>
      <c r="T29" s="73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30" customHeight="1" spans="1:16384">
      <c r="A30" s="50"/>
      <c r="B30" s="51"/>
      <c r="C30" s="52"/>
      <c r="D30" s="53"/>
      <c r="E30" s="54"/>
      <c r="F30" s="55"/>
      <c r="G30" s="56"/>
      <c r="H30" s="57"/>
      <c r="I30" s="82"/>
      <c r="J30" s="56"/>
      <c r="K30" s="87"/>
      <c r="L30" s="82"/>
      <c r="M30" s="83"/>
      <c r="N30" s="84"/>
      <c r="O30" s="85"/>
      <c r="P30" s="86"/>
      <c r="Q30" s="83"/>
      <c r="R30" s="108"/>
      <c r="S30" s="109"/>
      <c r="T30" s="73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30" customHeight="1" spans="1:16384">
      <c r="A31" s="50"/>
      <c r="B31" s="51"/>
      <c r="C31" s="52"/>
      <c r="D31" s="53"/>
      <c r="E31" s="54"/>
      <c r="F31" s="55"/>
      <c r="G31" s="56"/>
      <c r="H31" s="57"/>
      <c r="I31" s="82"/>
      <c r="J31" s="56"/>
      <c r="K31" s="87"/>
      <c r="L31" s="82"/>
      <c r="M31" s="83"/>
      <c r="N31" s="84"/>
      <c r="O31" s="85"/>
      <c r="P31" s="86"/>
      <c r="Q31" s="83"/>
      <c r="R31" s="108"/>
      <c r="S31" s="109"/>
      <c r="T31" s="73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ht="30" customHeight="1" spans="1:16384">
      <c r="A32" s="6" t="s">
        <v>68</v>
      </c>
      <c r="B32" s="6"/>
      <c r="C32" s="58">
        <f>SUM(C8:C31)</f>
        <v>17570698</v>
      </c>
      <c r="D32" s="58">
        <f>SUM(D8:D20)</f>
        <v>0</v>
      </c>
      <c r="E32" s="59" t="s">
        <v>69</v>
      </c>
      <c r="F32" s="59" t="s">
        <v>69</v>
      </c>
      <c r="G32" s="59" t="s">
        <v>69</v>
      </c>
      <c r="H32" s="59" t="s">
        <v>69</v>
      </c>
      <c r="I32" s="59">
        <f>SUM(I8:I31)</f>
        <v>0</v>
      </c>
      <c r="J32" s="59" t="s">
        <v>69</v>
      </c>
      <c r="K32" s="59">
        <f>SUM(K8:K31)</f>
        <v>0</v>
      </c>
      <c r="L32" s="59">
        <f>SUM(L8:L31)</f>
        <v>0</v>
      </c>
      <c r="M32" s="59" t="s">
        <v>69</v>
      </c>
      <c r="N32" s="59">
        <f>SUM(N8:N31)</f>
        <v>30800</v>
      </c>
      <c r="O32" s="59" t="s">
        <v>69</v>
      </c>
      <c r="P32" s="59" t="s">
        <v>69</v>
      </c>
      <c r="Q32" s="110"/>
      <c r="R32" s="110"/>
      <c r="S32" s="59">
        <f>SUM(S8:S31)</f>
        <v>10147525.22</v>
      </c>
      <c r="T32" s="111">
        <f>C32+D32-S32-I32-K32-L32-N32</f>
        <v>7392372.78</v>
      </c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t="30" customHeight="1" spans="1:16384">
      <c r="A33" s="60" t="s">
        <v>70</v>
      </c>
      <c r="B33" s="60"/>
      <c r="C33" s="60" t="s">
        <v>71</v>
      </c>
      <c r="D33" s="60"/>
      <c r="E33" s="60"/>
      <c r="F33" s="61">
        <f>N33</f>
        <v>1254860.22</v>
      </c>
      <c r="G33" s="62"/>
      <c r="H33" s="63" t="s">
        <v>72</v>
      </c>
      <c r="I33" s="88"/>
      <c r="J33" s="88"/>
      <c r="K33" s="88"/>
      <c r="L33" s="89"/>
      <c r="M33" s="60" t="s">
        <v>73</v>
      </c>
      <c r="N33" s="90">
        <f>S27+S28</f>
        <v>1254860.22</v>
      </c>
      <c r="O33" s="91"/>
      <c r="P33" s="91"/>
      <c r="Q33" s="91"/>
      <c r="R33" s="91"/>
      <c r="S33" s="91"/>
      <c r="T33" s="112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ht="30" customHeight="1" spans="1:16384">
      <c r="A34" s="60"/>
      <c r="B34" s="60"/>
      <c r="C34" s="60" t="s">
        <v>74</v>
      </c>
      <c r="D34" s="60"/>
      <c r="E34" s="60"/>
      <c r="F34" s="61">
        <v>0</v>
      </c>
      <c r="G34" s="62"/>
      <c r="H34" s="64"/>
      <c r="I34" s="92"/>
      <c r="J34" s="92"/>
      <c r="K34" s="92"/>
      <c r="L34" s="93"/>
      <c r="M34" s="60" t="s">
        <v>75</v>
      </c>
      <c r="N34" s="94">
        <f>N33</f>
        <v>1254860.22</v>
      </c>
      <c r="O34" s="95"/>
      <c r="P34" s="95"/>
      <c r="Q34" s="95"/>
      <c r="R34" s="95"/>
      <c r="S34" s="95"/>
      <c r="T34" s="113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3"/>
      <c r="E35" s="4"/>
      <c r="F35" s="4"/>
      <c r="G35" s="4"/>
      <c r="I35" s="4"/>
      <c r="J35" s="4"/>
      <c r="L35" s="4"/>
      <c r="S35" s="4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3"/>
      <c r="E36" s="4"/>
      <c r="F36" s="4"/>
      <c r="G36" s="4"/>
      <c r="I36" s="4"/>
      <c r="J36" s="4"/>
      <c r="L36" s="4"/>
      <c r="S36" s="4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3"/>
      <c r="E37" s="4"/>
      <c r="F37" s="4"/>
      <c r="G37" s="4"/>
      <c r="I37" s="4"/>
      <c r="J37" s="4"/>
      <c r="L37" s="4"/>
      <c r="S37" s="4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3"/>
      <c r="E38" s="4"/>
      <c r="F38" s="4"/>
      <c r="G38" s="4"/>
      <c r="I38" s="4"/>
      <c r="J38" s="4"/>
      <c r="L38" s="4"/>
      <c r="S38" s="4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3"/>
      <c r="E39" s="4"/>
      <c r="F39" s="4"/>
      <c r="G39" s="4"/>
      <c r="I39" s="4"/>
      <c r="J39" s="4"/>
      <c r="L39" s="4"/>
      <c r="S39" s="4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65"/>
      <c r="E40" s="4"/>
      <c r="F40" s="4"/>
      <c r="G40" s="4"/>
      <c r="I40" s="4"/>
      <c r="J40" s="4"/>
      <c r="L40" s="4"/>
      <c r="S40" s="4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</sheetData>
  <mergeCells count="44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32:B32"/>
    <mergeCell ref="C33:E33"/>
    <mergeCell ref="F33:G33"/>
    <mergeCell ref="N33:T33"/>
    <mergeCell ref="C34:E34"/>
    <mergeCell ref="F34:G34"/>
    <mergeCell ref="N34:T34"/>
    <mergeCell ref="A5:A7"/>
    <mergeCell ref="A8:A12"/>
    <mergeCell ref="A13:A14"/>
    <mergeCell ref="S5:S7"/>
    <mergeCell ref="T5:T7"/>
    <mergeCell ref="A33:B34"/>
    <mergeCell ref="H33:L3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第1次</vt:lpstr>
      <vt:lpstr>第二次</vt:lpstr>
      <vt:lpstr>第三次</vt:lpstr>
      <vt:lpstr>第四次</vt:lpstr>
      <vt:lpstr>第五次</vt:lpstr>
      <vt:lpstr>6-1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2017-01-08T04:48:00Z</dcterms:created>
  <dcterms:modified xsi:type="dcterms:W3CDTF">2021-04-30T01:47:39Z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4A0B9A7A8C56458C85B68852FDFBBB16</vt:lpwstr>
  </property>
</Properties>
</file>