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1" sheetId="7" r:id="rId1"/>
    <sheet name="2" sheetId="8" r:id="rId2"/>
    <sheet name="3" sheetId="9" r:id="rId3"/>
    <sheet name="4" sheetId="10" r:id="rId4"/>
    <sheet name="4-1" sheetId="11" r:id="rId5"/>
    <sheet name="5" sheetId="12" r:id="rId6"/>
  </sheets>
  <calcPr calcId="144525" concurrentCalc="0"/>
</workbook>
</file>

<file path=xl/sharedStrings.xml><?xml version="1.0" encoding="utf-8"?>
<sst xmlns="http://schemas.openxmlformats.org/spreadsheetml/2006/main" count="465" uniqueCount="75">
  <si>
    <t xml:space="preserve">工程款支付证书 </t>
  </si>
  <si>
    <t>工程名称</t>
  </si>
  <si>
    <t>芜湖市三山区2018年绿道工程</t>
  </si>
  <si>
    <t>ERP编号</t>
  </si>
  <si>
    <t>档案编号</t>
  </si>
  <si>
    <t>CD2018-108</t>
  </si>
  <si>
    <t>合同金额</t>
  </si>
  <si>
    <t>中标  日期</t>
  </si>
  <si>
    <t>2018.12.20</t>
  </si>
  <si>
    <t>已供工程  资料</t>
  </si>
  <si>
    <t>中标通知书、施工合同、内部承包协议</t>
  </si>
  <si>
    <t>庐江</t>
  </si>
  <si>
    <t>责任   单位</t>
  </si>
  <si>
    <t>业务二部</t>
  </si>
  <si>
    <t>决算金额</t>
  </si>
  <si>
    <t>竣工  日期</t>
  </si>
  <si>
    <t>项目2019.1.18领智能章，社保已交，租金3000</t>
  </si>
  <si>
    <t xml:space="preserve">合肥 </t>
  </si>
  <si>
    <t>责任人</t>
  </si>
  <si>
    <t>陶海文13805538671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</si>
  <si>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</si>
  <si>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</si>
  <si>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</si>
  <si>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</si>
  <si>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</si>
  <si>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</si>
  <si>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</si>
  <si>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</si>
  <si>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</si>
  <si>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</si>
  <si>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</si>
  <si>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</si>
  <si>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</si>
  <si>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</si>
  <si>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本次结算   支付明细</t>
  </si>
  <si>
    <t>中</t>
  </si>
  <si>
    <t>材料</t>
  </si>
  <si>
    <t>建造师占用费1500/月，工期90天。2019.4.3办理外经证500元、</t>
  </si>
  <si>
    <t>合计</t>
  </si>
  <si>
    <t>-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</si>
  <si>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</si>
  <si>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</si>
  <si>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</si>
  <si>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</si>
  <si>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</si>
  <si>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</si>
  <si>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</si>
  <si>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</si>
  <si>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</si>
  <si>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</si>
  <si>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</si>
  <si>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</si>
  <si>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</si>
  <si>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</si>
  <si>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</si>
  <si>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章已销毁</t>
  </si>
  <si>
    <t>沥青分包款</t>
  </si>
  <si>
    <t>本次扣除剩余所有管理费</t>
  </si>
  <si>
    <t>手续费</t>
  </si>
  <si>
    <t>芜湖瑞通道路工程有限公司-沥青分包
开户行：徽行芜湖鸠江支行
账号：1100701021000121008</t>
  </si>
  <si>
    <t>芜湖市星龙防水保温材料有限公司-防裂贴
开户行：芜湖津盛农商银行清水支行
账号：20000330113910300000018</t>
  </si>
  <si>
    <t>芜湖久安交通设施工程有限公司-标志标线分包
开户行：芜湖扬子农商银行三环路分处理
账号：20000501246110300000059</t>
  </si>
  <si>
    <t>芜湖文海劳务服务有限公司-劳务
开户行：农业银行东郊路支行
账号：12632001040018149</t>
  </si>
  <si>
    <t>周转金</t>
  </si>
  <si>
    <t>工程款</t>
  </si>
  <si>
    <t>徽</t>
  </si>
  <si>
    <t>转账费下次扣</t>
  </si>
  <si>
    <t>交工  日期</t>
  </si>
  <si>
    <t>第五次转账费</t>
  </si>
  <si>
    <t>芜湖海文土石方工程有限公司-水泥
开户行：农行芜湖火龙岗支行
账号：1263 4401 0400 0668 0</t>
  </si>
  <si>
    <t>2021/1/28外经证</t>
  </si>
  <si>
    <t>芜湖鹏琪建材有限公司-石子
开户行：建行芜湖乌霞山路支行
账号：3405 0167 3908 0000 0210</t>
  </si>
  <si>
    <t>退陶海文</t>
  </si>
  <si>
    <t>陶海文-垫付材料款
开户行：建行芜湖清水支行
账号：6236 6816 5000 0574 600</t>
  </si>
  <si>
    <t>陶海文-退异地预缴税金
开户行：建行芜湖清水支行
账号：6236 6816 5000 0574 600</t>
  </si>
</sst>
</file>

<file path=xl/styles.xml><?xml version="1.0" encoding="utf-8"?>
<styleSheet xmlns="http://schemas.openxmlformats.org/spreadsheetml/2006/main">
  <numFmts count="12">
    <numFmt numFmtId="176" formatCode="yyyy/m/d;@"/>
    <numFmt numFmtId="41" formatCode="_ * #,##0_ ;_ * \-#,##0_ ;_ * &quot;-&quot;_ ;_ @_ "/>
    <numFmt numFmtId="177" formatCode="#,##0.00_ "/>
    <numFmt numFmtId="178" formatCode="yy/m/d;@"/>
    <numFmt numFmtId="44" formatCode="_ &quot;￥&quot;* #,##0.00_ ;_ &quot;￥&quot;* \-#,##0.00_ ;_ &quot;￥&quot;* &quot;-&quot;??_ ;_ @_ "/>
    <numFmt numFmtId="179" formatCode="0.0%"/>
    <numFmt numFmtId="43" formatCode="_ * #,##0.00_ ;_ * \-#,##0.00_ ;_ * &quot;-&quot;??_ ;_ @_ "/>
    <numFmt numFmtId="180" formatCode="0_ "/>
    <numFmt numFmtId="42" formatCode="_ &quot;￥&quot;* #,##0_ ;_ &quot;￥&quot;* \-#,##0_ ;_ &quot;￥&quot;* &quot;-&quot;_ ;_ @_ "/>
    <numFmt numFmtId="181" formatCode="yy/m/d"/>
    <numFmt numFmtId="182" formatCode="m/d;@"/>
    <numFmt numFmtId="183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1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9" fillId="13" borderId="15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8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178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8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181" fontId="1" fillId="0" borderId="2" xfId="51" applyNumberFormat="1" applyFont="1" applyFill="1" applyBorder="1" applyAlignment="1">
      <alignment horizontal="center" vertical="center" shrinkToFit="1"/>
    </xf>
    <xf numFmtId="179" fontId="1" fillId="0" borderId="2" xfId="19" applyNumberFormat="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shrinkToFit="1"/>
    </xf>
    <xf numFmtId="0" fontId="3" fillId="0" borderId="3" xfId="51" applyFont="1" applyFill="1" applyBorder="1" applyAlignment="1">
      <alignment horizontal="center" vertical="center" wrapText="1"/>
    </xf>
    <xf numFmtId="178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81" fontId="3" fillId="0" borderId="2" xfId="51" applyNumberFormat="1" applyFont="1" applyFill="1" applyBorder="1" applyAlignment="1">
      <alignment horizontal="center" vertical="center" shrinkToFit="1"/>
    </xf>
    <xf numFmtId="179" fontId="3" fillId="0" borderId="2" xfId="19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178" fontId="3" fillId="2" borderId="2" xfId="51" applyNumberFormat="1" applyFont="1" applyFill="1" applyBorder="1" applyAlignment="1">
      <alignment vertical="center" shrinkToFit="1"/>
    </xf>
    <xf numFmtId="14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82" fontId="3" fillId="2" borderId="2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vertical="center" shrinkToFit="1"/>
    </xf>
    <xf numFmtId="9" fontId="3" fillId="0" borderId="2" xfId="19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center" vertical="center" shrinkToFit="1"/>
    </xf>
    <xf numFmtId="177" fontId="7" fillId="3" borderId="2" xfId="51" applyNumberFormat="1" applyFont="1" applyFill="1" applyBorder="1" applyAlignment="1">
      <alignment horizontal="right" vertical="center" shrinkToFit="1"/>
    </xf>
    <xf numFmtId="177" fontId="8" fillId="3" borderId="2" xfId="51" applyNumberFormat="1" applyFont="1" applyFill="1" applyBorder="1" applyAlignment="1">
      <alignment horizontal="center" vertical="center" shrinkToFit="1"/>
    </xf>
    <xf numFmtId="177" fontId="8" fillId="0" borderId="2" xfId="51" applyNumberFormat="1" applyFont="1" applyFill="1" applyBorder="1" applyAlignment="1">
      <alignment horizontal="center" vertical="center" shrinkToFi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0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horizontal="right" vertical="center" shrinkToFit="1"/>
    </xf>
    <xf numFmtId="183" fontId="1" fillId="4" borderId="2" xfId="51" applyNumberFormat="1" applyFont="1" applyFill="1" applyBorder="1" applyAlignment="1">
      <alignment vertical="center"/>
    </xf>
    <xf numFmtId="177" fontId="9" fillId="0" borderId="4" xfId="51" applyNumberFormat="1" applyFont="1" applyFill="1" applyBorder="1" applyAlignment="1">
      <alignment horizontal="center" vertical="center" wrapText="1" shrinkToFit="1"/>
    </xf>
    <xf numFmtId="177" fontId="9" fillId="0" borderId="5" xfId="51" applyNumberFormat="1" applyFont="1" applyFill="1" applyBorder="1" applyAlignment="1">
      <alignment horizontal="center" vertical="center" wrapText="1" shrinkToFit="1"/>
    </xf>
    <xf numFmtId="177" fontId="9" fillId="0" borderId="8" xfId="51" applyNumberFormat="1" applyFont="1" applyFill="1" applyBorder="1" applyAlignment="1">
      <alignment horizontal="center" vertical="center" wrapText="1" shrinkToFit="1"/>
    </xf>
    <xf numFmtId="179" fontId="1" fillId="0" borderId="2" xfId="19" applyNumberFormat="1" applyFont="1" applyFill="1" applyBorder="1" applyAlignment="1" applyProtection="1">
      <alignment horizontal="center" vertical="center" wrapText="1"/>
    </xf>
    <xf numFmtId="177" fontId="1" fillId="0" borderId="2" xfId="51" applyNumberFormat="1" applyFont="1" applyFill="1" applyBorder="1" applyAlignment="1">
      <alignment horizontal="left" vertical="center" wrapText="1"/>
    </xf>
    <xf numFmtId="177" fontId="3" fillId="4" borderId="2" xfId="51" applyNumberFormat="1" applyFont="1" applyFill="1" applyBorder="1" applyAlignment="1">
      <alignment horizontal="right" vertical="center" shrinkToFit="1"/>
    </xf>
    <xf numFmtId="183" fontId="3" fillId="4" borderId="2" xfId="51" applyNumberFormat="1" applyFont="1" applyFill="1" applyBorder="1" applyAlignment="1">
      <alignment vertical="center"/>
    </xf>
    <xf numFmtId="177" fontId="3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left" vertical="center" wrapText="1"/>
    </xf>
    <xf numFmtId="177" fontId="3" fillId="3" borderId="2" xfId="51" applyNumberFormat="1" applyFont="1" applyFill="1" applyBorder="1" applyAlignment="1">
      <alignment horizontal="center" vertical="center" shrinkToFit="1"/>
    </xf>
    <xf numFmtId="177" fontId="3" fillId="3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11" fillId="3" borderId="2" xfId="51" applyNumberFormat="1" applyFont="1" applyFill="1" applyBorder="1" applyAlignment="1">
      <alignment horizontal="center" vertical="center" shrinkToFit="1"/>
    </xf>
    <xf numFmtId="0" fontId="4" fillId="3" borderId="2" xfId="51" applyFont="1" applyFill="1" applyBorder="1" applyAlignment="1">
      <alignment horizontal="center" vertical="center" shrinkToFit="1"/>
    </xf>
    <xf numFmtId="0" fontId="4" fillId="0" borderId="8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/>
    </xf>
    <xf numFmtId="0" fontId="10" fillId="0" borderId="0" xfId="5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Fill="1">
      <alignment vertical="center"/>
    </xf>
    <xf numFmtId="0" fontId="3" fillId="0" borderId="0" xfId="51" applyFont="1" applyFill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8" fontId="1" fillId="2" borderId="2" xfId="51" applyNumberFormat="1" applyFont="1" applyFill="1" applyBorder="1" applyAlignment="1">
      <alignment vertical="center" shrinkToFit="1"/>
    </xf>
    <xf numFmtId="182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77" fontId="1" fillId="3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right" vertical="center" shrinkToFit="1"/>
    </xf>
    <xf numFmtId="179" fontId="3" fillId="0" borderId="2" xfId="19" applyNumberFormat="1" applyFont="1" applyFill="1" applyBorder="1" applyAlignment="1" applyProtection="1">
      <alignment horizontal="center" vertical="center" wrapText="1"/>
    </xf>
    <xf numFmtId="177" fontId="1" fillId="0" borderId="4" xfId="51" applyNumberFormat="1" applyFont="1" applyFill="1" applyBorder="1" applyAlignment="1">
      <alignment horizontal="center" vertical="center" shrinkToFit="1"/>
    </xf>
    <xf numFmtId="177" fontId="1" fillId="0" borderId="5" xfId="51" applyNumberFormat="1" applyFont="1" applyFill="1" applyBorder="1" applyAlignment="1">
      <alignment horizontal="center" vertical="center" shrinkToFit="1"/>
    </xf>
    <xf numFmtId="177" fontId="1" fillId="0" borderId="8" xfId="51" applyNumberFormat="1" applyFont="1" applyFill="1" applyBorder="1" applyAlignment="1">
      <alignment horizontal="center" vertical="center" shrinkToFit="1"/>
    </xf>
    <xf numFmtId="0" fontId="3" fillId="0" borderId="2" xfId="51" applyFont="1" applyFill="1" applyBorder="1" applyAlignment="1">
      <alignment horizontal="center" vertical="center" wrapText="1"/>
    </xf>
    <xf numFmtId="181" fontId="3" fillId="0" borderId="2" xfId="51" applyNumberFormat="1" applyFont="1" applyFill="1" applyBorder="1" applyAlignment="1">
      <alignment horizontal="right" vertical="center" shrinkToFit="1"/>
    </xf>
    <xf numFmtId="179" fontId="3" fillId="0" borderId="2" xfId="19" applyNumberFormat="1" applyFont="1" applyFill="1" applyBorder="1" applyAlignment="1">
      <alignment horizontal="right" vertical="center" wrapText="1"/>
    </xf>
    <xf numFmtId="178" fontId="3" fillId="2" borderId="2" xfId="51" applyNumberFormat="1" applyFont="1" applyFill="1" applyBorder="1" applyAlignment="1">
      <alignment horizontal="center" vertical="center" shrinkToFi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  <xf numFmtId="177" fontId="10" fillId="0" borderId="2" xfId="51" applyNumberFormat="1" applyFont="1" applyFill="1" applyBorder="1" applyAlignment="1">
      <alignment horizontal="right" vertical="center" wrapText="1"/>
    </xf>
    <xf numFmtId="177" fontId="3" fillId="0" borderId="2" xfId="51" applyNumberFormat="1" applyFont="1" applyFill="1" applyBorder="1" applyAlignment="1">
      <alignment horizontal="right" vertical="center"/>
    </xf>
    <xf numFmtId="177" fontId="3" fillId="0" borderId="4" xfId="51" applyNumberFormat="1" applyFont="1" applyFill="1" applyBorder="1" applyAlignment="1">
      <alignment horizontal="center" vertical="center" shrinkToFit="1"/>
    </xf>
    <xf numFmtId="177" fontId="3" fillId="0" borderId="5" xfId="51" applyNumberFormat="1" applyFont="1" applyFill="1" applyBorder="1" applyAlignment="1">
      <alignment horizontal="center" vertical="center" shrinkToFit="1"/>
    </xf>
    <xf numFmtId="177" fontId="3" fillId="0" borderId="8" xfId="51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314325</xdr:colOff>
      <xdr:row>0</xdr:row>
      <xdr:rowOff>314325</xdr:rowOff>
    </xdr:from>
    <xdr:to>
      <xdr:col>29</xdr:col>
      <xdr:colOff>408940</xdr:colOff>
      <xdr:row>18</xdr:row>
      <xdr:rowOff>158115</xdr:rowOff>
    </xdr:to>
    <xdr:pic>
      <xdr:nvPicPr>
        <xdr:cNvPr id="3" name="图片 2" descr="V4L2}E`AS9[KYC~CZG_(6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87460" y="314325"/>
          <a:ext cx="7912735" cy="522541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9</xdr:row>
      <xdr:rowOff>161925</xdr:rowOff>
    </xdr:from>
    <xdr:to>
      <xdr:col>8</xdr:col>
      <xdr:colOff>342900</xdr:colOff>
      <xdr:row>10</xdr:row>
      <xdr:rowOff>76200</xdr:rowOff>
    </xdr:to>
    <xdr:pic>
      <xdr:nvPicPr>
        <xdr:cNvPr id="2" name="图片 1" descr="G_J42KX}{T$`~_SYET4[W[W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87320" y="3209290"/>
          <a:ext cx="1849120" cy="206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33</xdr:row>
      <xdr:rowOff>66675</xdr:rowOff>
    </xdr:from>
    <xdr:to>
      <xdr:col>13</xdr:col>
      <xdr:colOff>457835</xdr:colOff>
      <xdr:row>72</xdr:row>
      <xdr:rowOff>95250</xdr:rowOff>
    </xdr:to>
    <xdr:pic>
      <xdr:nvPicPr>
        <xdr:cNvPr id="4" name="图片 3" descr="~4[YSQOU7SWT}ZUKBZKG9]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6300" y="10957560"/>
          <a:ext cx="6781800" cy="562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323850</xdr:colOff>
      <xdr:row>1</xdr:row>
      <xdr:rowOff>219075</xdr:rowOff>
    </xdr:from>
    <xdr:to>
      <xdr:col>29</xdr:col>
      <xdr:colOff>427990</xdr:colOff>
      <xdr:row>19</xdr:row>
      <xdr:rowOff>97790</xdr:rowOff>
    </xdr:to>
    <xdr:pic>
      <xdr:nvPicPr>
        <xdr:cNvPr id="5" name="图片 4" descr="EFO9B1_U2N(GEM8@QNBDQI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6985" y="535940"/>
          <a:ext cx="7922260" cy="518731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37</xdr:row>
      <xdr:rowOff>57150</xdr:rowOff>
    </xdr:from>
    <xdr:to>
      <xdr:col>14</xdr:col>
      <xdr:colOff>486410</xdr:colOff>
      <xdr:row>73</xdr:row>
      <xdr:rowOff>85725</xdr:rowOff>
    </xdr:to>
    <xdr:pic>
      <xdr:nvPicPr>
        <xdr:cNvPr id="2" name="图片 1" descr="[`9~1LMP9[]2PM{8R@IEAI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4325" y="11424285"/>
          <a:ext cx="7973060" cy="5172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142875</xdr:colOff>
      <xdr:row>1</xdr:row>
      <xdr:rowOff>134620</xdr:rowOff>
    </xdr:from>
    <xdr:to>
      <xdr:col>28</xdr:col>
      <xdr:colOff>353695</xdr:colOff>
      <xdr:row>17</xdr:row>
      <xdr:rowOff>183515</xdr:rowOff>
    </xdr:to>
    <xdr:pic>
      <xdr:nvPicPr>
        <xdr:cNvPr id="4" name="图片 3" descr="WVQI)ZIL70PJ]UNF05ANAN9"/>
        <xdr:cNvPicPr>
          <a:picLocks noChangeAspect="1"/>
        </xdr:cNvPicPr>
      </xdr:nvPicPr>
      <xdr:blipFill>
        <a:blip r:embed="rId1"/>
        <a:srcRect l="7743" t="1326" r="7989" b="321"/>
        <a:stretch>
          <a:fillRect/>
        </a:stretch>
      </xdr:blipFill>
      <xdr:spPr>
        <a:xfrm>
          <a:off x="8772525" y="451485"/>
          <a:ext cx="7618730" cy="4859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142875</xdr:colOff>
      <xdr:row>0</xdr:row>
      <xdr:rowOff>635</xdr:rowOff>
    </xdr:from>
    <xdr:to>
      <xdr:col>29</xdr:col>
      <xdr:colOff>304165</xdr:colOff>
      <xdr:row>14</xdr:row>
      <xdr:rowOff>319405</xdr:rowOff>
    </xdr:to>
    <xdr:pic>
      <xdr:nvPicPr>
        <xdr:cNvPr id="3" name="图片 2" descr="WJWW%JT(B$1K9QJ@DF~)L~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34625" y="635"/>
          <a:ext cx="7979410" cy="51860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238125</xdr:colOff>
      <xdr:row>1</xdr:row>
      <xdr:rowOff>334645</xdr:rowOff>
    </xdr:from>
    <xdr:to>
      <xdr:col>26</xdr:col>
      <xdr:colOff>762000</xdr:colOff>
      <xdr:row>14</xdr:row>
      <xdr:rowOff>614680</xdr:rowOff>
    </xdr:to>
    <xdr:pic>
      <xdr:nvPicPr>
        <xdr:cNvPr id="3" name="图片 2" descr="Z9U4VS0_~VY[9S1`ISY4OT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6175" y="651510"/>
          <a:ext cx="5882005" cy="5210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85725</xdr:colOff>
      <xdr:row>0</xdr:row>
      <xdr:rowOff>85725</xdr:rowOff>
    </xdr:from>
    <xdr:to>
      <xdr:col>30</xdr:col>
      <xdr:colOff>37465</xdr:colOff>
      <xdr:row>13</xdr:row>
      <xdr:rowOff>340360</xdr:rowOff>
    </xdr:to>
    <xdr:pic>
      <xdr:nvPicPr>
        <xdr:cNvPr id="3" name="图片 2" descr="OK{DXO~]%8`0~TH4YLVZUN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53775" y="85725"/>
          <a:ext cx="7874000" cy="486664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17</xdr:row>
      <xdr:rowOff>6350</xdr:rowOff>
    </xdr:from>
    <xdr:to>
      <xdr:col>9</xdr:col>
      <xdr:colOff>713740</xdr:colOff>
      <xdr:row>18</xdr:row>
      <xdr:rowOff>187325</xdr:rowOff>
    </xdr:to>
    <xdr:pic>
      <xdr:nvPicPr>
        <xdr:cNvPr id="4" name="图片 3" descr="6I2GJJRS9N)IN@])5U0}2W9"/>
        <xdr:cNvPicPr>
          <a:picLocks noChangeAspect="1"/>
        </xdr:cNvPicPr>
      </xdr:nvPicPr>
      <xdr:blipFill>
        <a:blip r:embed="rId2"/>
        <a:srcRect r="20392" b="-948"/>
        <a:stretch>
          <a:fillRect/>
        </a:stretch>
      </xdr:blipFill>
      <xdr:spPr>
        <a:xfrm>
          <a:off x="2096135" y="6853555"/>
          <a:ext cx="368744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1"/>
  <sheetViews>
    <sheetView view="pageBreakPreview" zoomScaleNormal="100" zoomScaleSheetLayoutView="100" workbookViewId="0">
      <selection activeCell="F8" sqref="F8:F9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5" t="s">
        <v>3</v>
      </c>
      <c r="M2" s="46">
        <v>10799</v>
      </c>
      <c r="N2" s="47" t="s">
        <v>4</v>
      </c>
      <c r="O2" s="47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9" t="s">
        <v>6</v>
      </c>
      <c r="B3" s="9"/>
      <c r="C3" s="11">
        <v>5766319.51</v>
      </c>
      <c r="D3" s="11"/>
      <c r="E3" s="11" t="s">
        <v>7</v>
      </c>
      <c r="F3" s="12" t="s">
        <v>8</v>
      </c>
      <c r="G3" s="12"/>
      <c r="H3" s="48" t="s">
        <v>9</v>
      </c>
      <c r="I3" s="49" t="s">
        <v>10</v>
      </c>
      <c r="J3" s="50"/>
      <c r="K3" s="50"/>
      <c r="L3" s="50"/>
      <c r="M3" s="51" t="s">
        <v>11</v>
      </c>
      <c r="N3" s="9" t="s">
        <v>12</v>
      </c>
      <c r="O3" s="52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53"/>
      <c r="I4" s="54" t="s">
        <v>16</v>
      </c>
      <c r="J4" s="55"/>
      <c r="K4" s="55"/>
      <c r="L4" s="55"/>
      <c r="M4" s="51" t="s">
        <v>17</v>
      </c>
      <c r="N4" s="11" t="s">
        <v>18</v>
      </c>
      <c r="O4" s="56" t="s">
        <v>19</v>
      </c>
      <c r="P4" s="8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20</v>
      </c>
      <c r="B5" s="9" t="s">
        <v>21</v>
      </c>
      <c r="C5" s="9"/>
      <c r="D5" s="9"/>
      <c r="E5" s="9" t="s">
        <v>22</v>
      </c>
      <c r="F5" s="9"/>
      <c r="G5" s="9" t="s">
        <v>23</v>
      </c>
      <c r="H5" s="9"/>
      <c r="I5" s="9" t="s">
        <v>24</v>
      </c>
      <c r="J5" s="9" t="s">
        <v>25</v>
      </c>
      <c r="K5" s="9"/>
      <c r="L5" s="9" t="s">
        <v>26</v>
      </c>
      <c r="M5" s="9"/>
      <c r="N5" s="11" t="s">
        <v>27</v>
      </c>
      <c r="O5" s="11"/>
      <c r="P5" s="85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3" t="s">
        <v>28</v>
      </c>
      <c r="C6" s="9" t="s">
        <v>29</v>
      </c>
      <c r="D6" s="11" t="s">
        <v>30</v>
      </c>
      <c r="E6" s="13" t="s">
        <v>28</v>
      </c>
      <c r="F6" s="11" t="s">
        <v>30</v>
      </c>
      <c r="G6" s="9" t="s">
        <v>31</v>
      </c>
      <c r="H6" s="11" t="s">
        <v>30</v>
      </c>
      <c r="I6" s="47" t="s">
        <v>30</v>
      </c>
      <c r="J6" s="11" t="s">
        <v>30</v>
      </c>
      <c r="K6" s="9" t="s">
        <v>32</v>
      </c>
      <c r="L6" s="9" t="s">
        <v>30</v>
      </c>
      <c r="M6" s="9" t="s">
        <v>32</v>
      </c>
      <c r="N6" s="11" t="s">
        <v>33</v>
      </c>
      <c r="O6" s="11" t="s">
        <v>30</v>
      </c>
      <c r="P6" s="85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30">
      <c r="A7" s="102" t="s">
        <v>34</v>
      </c>
      <c r="B7" s="28"/>
      <c r="C7" s="26"/>
      <c r="D7" s="75"/>
      <c r="E7" s="103"/>
      <c r="F7" s="75"/>
      <c r="G7" s="104"/>
      <c r="H7" s="74"/>
      <c r="I7" s="74"/>
      <c r="J7" s="75"/>
      <c r="K7" s="106"/>
      <c r="L7" s="107"/>
      <c r="M7" s="108"/>
      <c r="N7" s="69"/>
      <c r="O7" s="75"/>
      <c r="P7" s="87"/>
      <c r="Q7" s="86"/>
      <c r="R7" s="86"/>
      <c r="S7" s="87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="2" customFormat="1" ht="21" customHeight="1" spans="1:29">
      <c r="A8" s="102">
        <v>1</v>
      </c>
      <c r="B8" s="105">
        <v>43574</v>
      </c>
      <c r="C8" s="32" t="s">
        <v>35</v>
      </c>
      <c r="D8" s="33">
        <v>1900000</v>
      </c>
      <c r="E8" s="28">
        <v>43563</v>
      </c>
      <c r="F8" s="33">
        <v>1900000</v>
      </c>
      <c r="G8" s="29">
        <v>0.03</v>
      </c>
      <c r="H8" s="73">
        <f>D8*G8</f>
        <v>57000</v>
      </c>
      <c r="I8" s="73">
        <v>63120</v>
      </c>
      <c r="J8" s="27">
        <v>5000</v>
      </c>
      <c r="K8" s="109"/>
      <c r="L8" s="70"/>
      <c r="M8" s="71"/>
      <c r="N8" s="69" t="s">
        <v>36</v>
      </c>
      <c r="O8" s="73">
        <f>D8-H8-I8-J8</f>
        <v>1774880</v>
      </c>
      <c r="P8" s="86"/>
      <c r="Q8" s="86"/>
      <c r="R8" s="87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="3" customFormat="1" ht="20.1" customHeight="1" spans="1:29">
      <c r="A9" s="24"/>
      <c r="B9" s="25"/>
      <c r="C9" s="26"/>
      <c r="D9" s="27"/>
      <c r="E9" s="28">
        <v>43572</v>
      </c>
      <c r="F9" s="27">
        <v>2400000</v>
      </c>
      <c r="G9" s="29"/>
      <c r="H9" s="67"/>
      <c r="I9" s="68"/>
      <c r="J9" s="110" t="s">
        <v>37</v>
      </c>
      <c r="K9" s="111"/>
      <c r="L9" s="111"/>
      <c r="M9" s="112"/>
      <c r="N9" s="69"/>
      <c r="O9" s="95"/>
      <c r="P9" s="82"/>
      <c r="Q9" s="82"/>
      <c r="R9" s="88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3" customFormat="1" ht="23" customHeight="1" spans="1:29">
      <c r="A10" s="24"/>
      <c r="B10" s="25"/>
      <c r="C10" s="26"/>
      <c r="D10" s="27"/>
      <c r="E10" s="28"/>
      <c r="F10" s="27"/>
      <c r="G10" s="29"/>
      <c r="H10" s="67"/>
      <c r="I10" s="68"/>
      <c r="J10" s="27"/>
      <c r="K10" s="69"/>
      <c r="L10" s="70"/>
      <c r="M10" s="71"/>
      <c r="N10" s="69"/>
      <c r="O10" s="73"/>
      <c r="P10" s="82"/>
      <c r="Q10" s="82"/>
      <c r="R10" s="88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3" customFormat="1" ht="20.1" customHeight="1" spans="1:29">
      <c r="A11" s="24"/>
      <c r="B11" s="25"/>
      <c r="C11" s="26"/>
      <c r="D11" s="27"/>
      <c r="E11" s="28"/>
      <c r="F11" s="27"/>
      <c r="G11" s="29"/>
      <c r="H11" s="67"/>
      <c r="I11" s="68"/>
      <c r="J11" s="27"/>
      <c r="K11" s="69"/>
      <c r="L11" s="70"/>
      <c r="M11" s="71"/>
      <c r="N11" s="69"/>
      <c r="O11" s="95"/>
      <c r="P11" s="82"/>
      <c r="Q11" s="82"/>
      <c r="R11" s="88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3" customFormat="1" ht="20.1" customHeight="1" spans="1:29">
      <c r="A12" s="24"/>
      <c r="B12" s="25"/>
      <c r="C12" s="26"/>
      <c r="D12" s="27"/>
      <c r="E12" s="28"/>
      <c r="F12" s="27"/>
      <c r="G12" s="29"/>
      <c r="H12" s="67"/>
      <c r="I12" s="68"/>
      <c r="J12" s="27"/>
      <c r="K12" s="69"/>
      <c r="L12" s="70"/>
      <c r="M12" s="71"/>
      <c r="N12" s="69"/>
      <c r="O12" s="95"/>
      <c r="P12" s="82"/>
      <c r="Q12" s="82"/>
      <c r="R12" s="88"/>
      <c r="S12" s="89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3" customFormat="1" ht="20.1" customHeight="1" spans="1:29">
      <c r="A13" s="24"/>
      <c r="B13" s="25"/>
      <c r="C13" s="26"/>
      <c r="D13" s="27"/>
      <c r="E13" s="28"/>
      <c r="F13" s="27"/>
      <c r="G13" s="29"/>
      <c r="H13" s="67"/>
      <c r="I13" s="68"/>
      <c r="J13" s="27"/>
      <c r="K13" s="69"/>
      <c r="L13" s="70"/>
      <c r="M13" s="71"/>
      <c r="N13" s="69"/>
      <c r="O13" s="95"/>
      <c r="P13" s="82"/>
      <c r="Q13" s="82"/>
      <c r="R13" s="88"/>
      <c r="S13" s="89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3" customFormat="1" ht="20.1" customHeight="1" spans="1:29">
      <c r="A14" s="24"/>
      <c r="B14" s="25"/>
      <c r="C14" s="26"/>
      <c r="D14" s="27"/>
      <c r="E14" s="28"/>
      <c r="F14" s="27"/>
      <c r="G14" s="29"/>
      <c r="H14" s="67"/>
      <c r="I14" s="68"/>
      <c r="J14" s="27"/>
      <c r="K14" s="69"/>
      <c r="L14" s="70"/>
      <c r="M14" s="71"/>
      <c r="N14" s="69"/>
      <c r="O14" s="95"/>
      <c r="P14" s="82"/>
      <c r="Q14" s="82"/>
      <c r="R14" s="88"/>
      <c r="S14" s="89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3" customFormat="1" ht="20.1" customHeight="1" spans="1:29">
      <c r="A15" s="24"/>
      <c r="B15" s="25"/>
      <c r="C15" s="26"/>
      <c r="D15" s="27"/>
      <c r="E15" s="28"/>
      <c r="F15" s="27"/>
      <c r="G15" s="29"/>
      <c r="H15" s="67"/>
      <c r="I15" s="68"/>
      <c r="J15" s="27"/>
      <c r="K15" s="69"/>
      <c r="L15" s="70"/>
      <c r="M15" s="71"/>
      <c r="N15" s="69"/>
      <c r="O15" s="95"/>
      <c r="P15" s="82"/>
      <c r="Q15" s="82"/>
      <c r="R15" s="88"/>
      <c r="S15" s="89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3" customFormat="1" ht="20.1" customHeight="1" spans="1:29">
      <c r="A16" s="24"/>
      <c r="B16" s="25"/>
      <c r="C16" s="26"/>
      <c r="D16" s="27"/>
      <c r="E16" s="28"/>
      <c r="F16" s="27"/>
      <c r="G16" s="29"/>
      <c r="H16" s="67"/>
      <c r="I16" s="68"/>
      <c r="J16" s="27"/>
      <c r="K16" s="69"/>
      <c r="L16" s="70"/>
      <c r="M16" s="71"/>
      <c r="N16" s="69"/>
      <c r="O16" s="95"/>
      <c r="P16" s="82"/>
      <c r="Q16" s="82"/>
      <c r="R16" s="88"/>
      <c r="S16" s="89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3" customFormat="1" ht="20.1" customHeight="1" spans="1:29">
      <c r="A17" s="24"/>
      <c r="B17" s="25"/>
      <c r="C17" s="26"/>
      <c r="D17" s="27"/>
      <c r="E17" s="28"/>
      <c r="F17" s="27"/>
      <c r="G17" s="29"/>
      <c r="H17" s="67"/>
      <c r="I17" s="68"/>
      <c r="J17" s="27"/>
      <c r="K17" s="69"/>
      <c r="L17" s="70"/>
      <c r="M17" s="71"/>
      <c r="N17" s="69"/>
      <c r="O17" s="95"/>
      <c r="P17" s="82"/>
      <c r="Q17" s="82"/>
      <c r="R17" s="88"/>
      <c r="S17" s="89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3" customFormat="1" ht="20.1" customHeight="1" spans="1:29">
      <c r="A18" s="24"/>
      <c r="B18" s="25"/>
      <c r="C18" s="26"/>
      <c r="D18" s="27"/>
      <c r="E18" s="28"/>
      <c r="F18" s="27"/>
      <c r="G18" s="29"/>
      <c r="H18" s="67"/>
      <c r="I18" s="68"/>
      <c r="J18" s="27"/>
      <c r="K18" s="69"/>
      <c r="L18" s="70"/>
      <c r="M18" s="71"/>
      <c r="N18" s="69"/>
      <c r="O18" s="95"/>
      <c r="P18" s="82"/>
      <c r="Q18" s="82"/>
      <c r="R18" s="88"/>
      <c r="S18" s="89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3" customFormat="1" ht="20.1" customHeight="1" spans="1:29">
      <c r="A19" s="24"/>
      <c r="B19" s="25"/>
      <c r="C19" s="26"/>
      <c r="D19" s="27"/>
      <c r="E19" s="28"/>
      <c r="F19" s="27"/>
      <c r="G19" s="29"/>
      <c r="H19" s="67"/>
      <c r="I19" s="68"/>
      <c r="J19" s="27"/>
      <c r="K19" s="69"/>
      <c r="L19" s="70"/>
      <c r="M19" s="71"/>
      <c r="N19" s="69"/>
      <c r="O19" s="95"/>
      <c r="P19" s="82"/>
      <c r="Q19" s="82"/>
      <c r="R19" s="88"/>
      <c r="S19" s="89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3" customFormat="1" ht="20.1" customHeight="1" spans="1:29">
      <c r="A20" s="24"/>
      <c r="B20" s="25"/>
      <c r="C20" s="26"/>
      <c r="D20" s="27"/>
      <c r="E20" s="28"/>
      <c r="F20" s="27"/>
      <c r="G20" s="29"/>
      <c r="H20" s="67"/>
      <c r="I20" s="68"/>
      <c r="J20" s="27"/>
      <c r="K20" s="69"/>
      <c r="L20" s="70"/>
      <c r="M20" s="71"/>
      <c r="N20" s="69"/>
      <c r="O20" s="95"/>
      <c r="P20" s="82"/>
      <c r="Q20" s="82"/>
      <c r="R20" s="88"/>
      <c r="S20" s="89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="3" customFormat="1" ht="20.1" customHeight="1" spans="1:29">
      <c r="A21" s="24"/>
      <c r="B21" s="25"/>
      <c r="C21" s="26"/>
      <c r="D21" s="27"/>
      <c r="E21" s="28"/>
      <c r="F21" s="27"/>
      <c r="G21" s="29"/>
      <c r="H21" s="67"/>
      <c r="I21" s="68"/>
      <c r="J21" s="27"/>
      <c r="K21" s="69"/>
      <c r="L21" s="70"/>
      <c r="M21" s="71"/>
      <c r="N21" s="69"/>
      <c r="O21" s="95"/>
      <c r="P21" s="82"/>
      <c r="Q21" s="82"/>
      <c r="R21" s="88"/>
      <c r="S21" s="89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="3" customFormat="1" ht="20.1" customHeight="1" spans="1:29">
      <c r="A22" s="24"/>
      <c r="B22" s="25"/>
      <c r="C22" s="26"/>
      <c r="D22" s="27"/>
      <c r="E22" s="28"/>
      <c r="F22" s="27"/>
      <c r="G22" s="29"/>
      <c r="H22" s="67"/>
      <c r="I22" s="68"/>
      <c r="J22" s="27"/>
      <c r="K22" s="69"/>
      <c r="L22" s="70"/>
      <c r="M22" s="71"/>
      <c r="N22" s="69"/>
      <c r="O22" s="95"/>
      <c r="P22" s="82"/>
      <c r="Q22" s="82"/>
      <c r="R22" s="88"/>
      <c r="S22" s="89"/>
      <c r="T22" s="82"/>
      <c r="U22" s="82"/>
      <c r="V22" s="82"/>
      <c r="W22" s="82"/>
      <c r="X22" s="82"/>
      <c r="Y22" s="82"/>
      <c r="Z22" s="82"/>
      <c r="AA22" s="82"/>
      <c r="AB22" s="82"/>
      <c r="AC22" s="82"/>
    </row>
    <row r="23" s="4" customFormat="1" ht="20.25" customHeight="1" spans="1:19">
      <c r="A23" s="90"/>
      <c r="B23" s="91"/>
      <c r="C23" s="16"/>
      <c r="D23" s="17"/>
      <c r="E23" s="92"/>
      <c r="F23" s="93"/>
      <c r="G23" s="94"/>
      <c r="H23" s="96"/>
      <c r="I23" s="96"/>
      <c r="J23" s="97"/>
      <c r="K23" s="59"/>
      <c r="L23" s="47"/>
      <c r="M23" s="11"/>
      <c r="N23" s="59"/>
      <c r="O23" s="96"/>
      <c r="P23" s="85"/>
      <c r="S23"/>
    </row>
    <row r="24" s="4" customFormat="1" ht="20.25" customHeight="1" spans="1:19">
      <c r="A24" s="90"/>
      <c r="B24" s="91"/>
      <c r="C24" s="16"/>
      <c r="D24" s="17"/>
      <c r="E24" s="92"/>
      <c r="F24" s="93"/>
      <c r="G24" s="94"/>
      <c r="H24" s="96"/>
      <c r="I24" s="96"/>
      <c r="J24" s="97"/>
      <c r="K24" s="59"/>
      <c r="L24" s="47"/>
      <c r="M24" s="11"/>
      <c r="N24" s="69"/>
      <c r="O24" s="74"/>
      <c r="P24" s="85"/>
      <c r="S24"/>
    </row>
    <row r="25" s="4" customFormat="1" ht="30" customHeight="1" spans="1:19">
      <c r="A25" s="9" t="s">
        <v>38</v>
      </c>
      <c r="B25" s="9"/>
      <c r="C25" s="37" t="s">
        <v>39</v>
      </c>
      <c r="D25" s="38">
        <f>SUM(D7:D24)</f>
        <v>1900000</v>
      </c>
      <c r="E25" s="37" t="s">
        <v>39</v>
      </c>
      <c r="F25" s="39">
        <f>SUM(F7:F24)</f>
        <v>4300000</v>
      </c>
      <c r="G25" s="37" t="s">
        <v>39</v>
      </c>
      <c r="H25" s="39">
        <f>SUM(H7:H24)</f>
        <v>57000</v>
      </c>
      <c r="I25" s="39">
        <f>SUM(I7:I24)</f>
        <v>63120</v>
      </c>
      <c r="J25" s="39">
        <f>SUM(J7:J24)</f>
        <v>5000</v>
      </c>
      <c r="K25" s="37" t="s">
        <v>39</v>
      </c>
      <c r="L25" s="76">
        <f>SUM(L7:L24)</f>
        <v>0</v>
      </c>
      <c r="M25" s="77" t="s">
        <v>39</v>
      </c>
      <c r="N25" s="37" t="s">
        <v>39</v>
      </c>
      <c r="O25" s="39">
        <f>SUM(O7:O24)</f>
        <v>1774880</v>
      </c>
      <c r="P25" s="85"/>
      <c r="S25"/>
    </row>
    <row r="26" s="4" customFormat="1" ht="30" customHeight="1" spans="1:16">
      <c r="A26" s="9" t="s">
        <v>34</v>
      </c>
      <c r="B26" s="9"/>
      <c r="C26" s="9" t="s">
        <v>40</v>
      </c>
      <c r="D26" s="9"/>
      <c r="E26" s="40">
        <f>E27+L26</f>
        <v>1774880</v>
      </c>
      <c r="F26" s="40"/>
      <c r="G26" s="40"/>
      <c r="H26" s="40"/>
      <c r="I26" s="9" t="s">
        <v>41</v>
      </c>
      <c r="J26" s="9"/>
      <c r="K26" s="9" t="s">
        <v>42</v>
      </c>
      <c r="L26" s="40">
        <v>0</v>
      </c>
      <c r="M26" s="40"/>
      <c r="N26" s="40"/>
      <c r="O26" s="40"/>
      <c r="P26" s="85"/>
    </row>
    <row r="27" s="4" customFormat="1" ht="30" customHeight="1" spans="1:16">
      <c r="A27" s="9"/>
      <c r="B27" s="9"/>
      <c r="C27" s="9" t="s">
        <v>43</v>
      </c>
      <c r="D27" s="9"/>
      <c r="E27" s="41">
        <f>O8</f>
        <v>1774880</v>
      </c>
      <c r="F27" s="41"/>
      <c r="G27" s="41"/>
      <c r="H27" s="41"/>
      <c r="I27" s="9"/>
      <c r="J27" s="9"/>
      <c r="K27" s="9" t="s">
        <v>44</v>
      </c>
      <c r="L27" s="77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7"/>
      <c r="N27" s="77"/>
      <c r="O27" s="77"/>
      <c r="P27" s="85"/>
    </row>
    <row r="28" s="4" customFormat="1" ht="50.1" customHeight="1" spans="1:16">
      <c r="A28" s="9" t="s">
        <v>45</v>
      </c>
      <c r="B28" s="9"/>
      <c r="C28" s="42" t="s">
        <v>46</v>
      </c>
      <c r="D28" s="43"/>
      <c r="E28" s="43"/>
      <c r="F28" s="43"/>
      <c r="G28" s="43"/>
      <c r="H28" s="78"/>
      <c r="I28" s="9" t="s">
        <v>47</v>
      </c>
      <c r="J28" s="9"/>
      <c r="K28" s="9" t="s">
        <v>48</v>
      </c>
      <c r="L28" s="9"/>
      <c r="M28" s="9"/>
      <c r="N28" s="9"/>
      <c r="O28" s="9"/>
      <c r="P28" s="85"/>
    </row>
    <row r="29" s="4" customFormat="1" ht="50.1" customHeight="1" spans="1:16">
      <c r="A29" s="9" t="s">
        <v>49</v>
      </c>
      <c r="B29" s="9"/>
      <c r="C29" s="14"/>
      <c r="D29" s="14"/>
      <c r="E29" s="14"/>
      <c r="F29" s="14"/>
      <c r="G29" s="14"/>
      <c r="H29" s="14"/>
      <c r="I29" s="9" t="s">
        <v>50</v>
      </c>
      <c r="J29" s="9"/>
      <c r="K29" s="14"/>
      <c r="L29" s="14"/>
      <c r="M29" s="14"/>
      <c r="N29" s="14"/>
      <c r="O29" s="14"/>
      <c r="P29" s="85"/>
    </row>
    <row r="30" s="4" customFormat="1" ht="50.1" customHeight="1" spans="1:16">
      <c r="A30" s="9" t="s">
        <v>51</v>
      </c>
      <c r="B30" s="9"/>
      <c r="C30" s="44"/>
      <c r="D30" s="44"/>
      <c r="E30" s="44"/>
      <c r="F30" s="44"/>
      <c r="G30" s="44"/>
      <c r="H30" s="44"/>
      <c r="I30" s="9" t="s">
        <v>52</v>
      </c>
      <c r="J30" s="9"/>
      <c r="K30" s="44"/>
      <c r="L30" s="44"/>
      <c r="M30" s="44"/>
      <c r="N30" s="44"/>
      <c r="O30" s="44"/>
      <c r="P30" s="85"/>
    </row>
    <row r="31" s="4" customFormat="1" ht="50.1" customHeight="1" spans="1:16">
      <c r="A31" s="9" t="s">
        <v>53</v>
      </c>
      <c r="B31" s="9"/>
      <c r="C31" s="44"/>
      <c r="D31" s="44"/>
      <c r="E31" s="44"/>
      <c r="F31" s="44"/>
      <c r="G31" s="44"/>
      <c r="H31" s="44"/>
      <c r="I31" s="9" t="s">
        <v>54</v>
      </c>
      <c r="J31" s="9"/>
      <c r="K31" s="44"/>
      <c r="L31" s="44"/>
      <c r="M31" s="44"/>
      <c r="N31" s="44"/>
      <c r="O31" s="44"/>
      <c r="P31" s="85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5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5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5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5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5"/>
    </row>
    <row r="37" s="4" customFormat="1" ht="13.5" spans="1:16">
      <c r="A37" s="1"/>
      <c r="B37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5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5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5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5"/>
    </row>
    <row r="41" s="4" customFormat="1" spans="1:16">
      <c r="A41" s="1"/>
      <c r="B41" s="5"/>
      <c r="C41" s="1"/>
      <c r="D41" s="6"/>
      <c r="E41" s="5"/>
      <c r="F41" s="6"/>
      <c r="G41" s="1"/>
      <c r="H41" s="6"/>
      <c r="I41" s="1"/>
      <c r="J41" s="6"/>
      <c r="K41" s="1"/>
      <c r="L41" s="7"/>
      <c r="M41" s="7"/>
      <c r="N41" s="1"/>
      <c r="O41" s="6"/>
      <c r="P41" s="85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9:M9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11805555555556" footer="0.511805555555556"/>
  <pageSetup paperSize="9" scale="78" orientation="portrait"/>
  <headerFooter/>
  <rowBreaks count="1" manualBreakCount="1">
    <brk id="32" max="16383" man="1"/>
  </rowBreaks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zoomScaleSheetLayoutView="100" workbookViewId="0">
      <selection activeCell="E22" sqref="E22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7.88333333333333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5" t="s">
        <v>3</v>
      </c>
      <c r="M2" s="46">
        <v>10799</v>
      </c>
      <c r="N2" s="47" t="s">
        <v>4</v>
      </c>
      <c r="O2" s="47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9" t="s">
        <v>6</v>
      </c>
      <c r="B3" s="9"/>
      <c r="C3" s="11">
        <v>5766319.51</v>
      </c>
      <c r="D3" s="11"/>
      <c r="E3" s="11" t="s">
        <v>7</v>
      </c>
      <c r="F3" s="12" t="s">
        <v>8</v>
      </c>
      <c r="G3" s="12"/>
      <c r="H3" s="48" t="s">
        <v>9</v>
      </c>
      <c r="I3" s="49" t="s">
        <v>10</v>
      </c>
      <c r="J3" s="50"/>
      <c r="K3" s="50"/>
      <c r="L3" s="50"/>
      <c r="M3" s="51" t="s">
        <v>11</v>
      </c>
      <c r="N3" s="9" t="s">
        <v>12</v>
      </c>
      <c r="O3" s="52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53"/>
      <c r="I4" s="54" t="s">
        <v>16</v>
      </c>
      <c r="J4" s="55"/>
      <c r="K4" s="55"/>
      <c r="L4" s="55"/>
      <c r="M4" s="51" t="s">
        <v>17</v>
      </c>
      <c r="N4" s="11" t="s">
        <v>18</v>
      </c>
      <c r="O4" s="56" t="s">
        <v>19</v>
      </c>
      <c r="P4" s="8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20</v>
      </c>
      <c r="B5" s="9" t="s">
        <v>21</v>
      </c>
      <c r="C5" s="9"/>
      <c r="D5" s="9"/>
      <c r="E5" s="9" t="s">
        <v>22</v>
      </c>
      <c r="F5" s="9"/>
      <c r="G5" s="9" t="s">
        <v>23</v>
      </c>
      <c r="H5" s="9"/>
      <c r="I5" s="9" t="s">
        <v>24</v>
      </c>
      <c r="J5" s="9" t="s">
        <v>25</v>
      </c>
      <c r="K5" s="9"/>
      <c r="L5" s="9" t="s">
        <v>26</v>
      </c>
      <c r="M5" s="9"/>
      <c r="N5" s="11" t="s">
        <v>27</v>
      </c>
      <c r="O5" s="11"/>
      <c r="P5" s="85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3" t="s">
        <v>28</v>
      </c>
      <c r="C6" s="9" t="s">
        <v>29</v>
      </c>
      <c r="D6" s="11" t="s">
        <v>30</v>
      </c>
      <c r="E6" s="13" t="s">
        <v>28</v>
      </c>
      <c r="F6" s="11" t="s">
        <v>30</v>
      </c>
      <c r="G6" s="9" t="s">
        <v>31</v>
      </c>
      <c r="H6" s="11" t="s">
        <v>30</v>
      </c>
      <c r="I6" s="47" t="s">
        <v>30</v>
      </c>
      <c r="J6" s="11" t="s">
        <v>30</v>
      </c>
      <c r="K6" s="9" t="s">
        <v>32</v>
      </c>
      <c r="L6" s="9" t="s">
        <v>30</v>
      </c>
      <c r="M6" s="9" t="s">
        <v>32</v>
      </c>
      <c r="N6" s="11" t="s">
        <v>33</v>
      </c>
      <c r="O6" s="11" t="s">
        <v>30</v>
      </c>
      <c r="P6" s="85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4">
        <v>1</v>
      </c>
      <c r="B7" s="15">
        <v>43574</v>
      </c>
      <c r="C7" s="16" t="s">
        <v>35</v>
      </c>
      <c r="D7" s="17">
        <v>1900000</v>
      </c>
      <c r="E7" s="18">
        <v>43563</v>
      </c>
      <c r="F7" s="17">
        <v>1900000</v>
      </c>
      <c r="G7" s="19">
        <v>0.03</v>
      </c>
      <c r="H7" s="57">
        <f>D7*G7</f>
        <v>57000</v>
      </c>
      <c r="I7" s="57">
        <v>63120</v>
      </c>
      <c r="J7" s="23">
        <v>5000</v>
      </c>
      <c r="K7" s="58"/>
      <c r="L7" s="47"/>
      <c r="M7" s="11"/>
      <c r="N7" s="59" t="s">
        <v>36</v>
      </c>
      <c r="O7" s="57">
        <f>D7-H7-I7-J7</f>
        <v>1774880</v>
      </c>
      <c r="P7" s="86"/>
      <c r="Q7" s="86"/>
      <c r="R7" s="87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="3" customFormat="1" ht="20.1" customHeight="1" spans="1:29">
      <c r="A8" s="20"/>
      <c r="B8" s="21"/>
      <c r="C8" s="22"/>
      <c r="D8" s="23"/>
      <c r="E8" s="18">
        <v>43572</v>
      </c>
      <c r="F8" s="23">
        <v>2400000</v>
      </c>
      <c r="G8" s="19"/>
      <c r="H8" s="60"/>
      <c r="I8" s="61"/>
      <c r="J8" s="99" t="s">
        <v>37</v>
      </c>
      <c r="K8" s="100"/>
      <c r="L8" s="100"/>
      <c r="M8" s="101"/>
      <c r="N8" s="59"/>
      <c r="O8" s="57"/>
      <c r="P8" s="82"/>
      <c r="Q8" s="82"/>
      <c r="R8" s="88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="3" customFormat="1" ht="23" customHeight="1" spans="1:29">
      <c r="A9" s="24" t="s">
        <v>34</v>
      </c>
      <c r="B9" s="25"/>
      <c r="C9" s="26"/>
      <c r="D9" s="27"/>
      <c r="E9" s="28"/>
      <c r="F9" s="27"/>
      <c r="G9" s="29"/>
      <c r="H9" s="67"/>
      <c r="I9" s="68"/>
      <c r="J9" s="27"/>
      <c r="K9" s="69"/>
      <c r="L9" s="70"/>
      <c r="M9" s="71"/>
      <c r="N9" s="69"/>
      <c r="O9" s="73"/>
      <c r="P9" s="82"/>
      <c r="Q9" s="82"/>
      <c r="R9" s="88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3" customFormat="1" ht="20.1" customHeight="1" spans="1:29">
      <c r="A10" s="24">
        <v>2</v>
      </c>
      <c r="B10" s="25">
        <v>43622</v>
      </c>
      <c r="C10" s="26" t="s">
        <v>35</v>
      </c>
      <c r="D10" s="27">
        <v>1000000</v>
      </c>
      <c r="E10" s="28"/>
      <c r="F10" s="27"/>
      <c r="G10" s="29">
        <v>0.03</v>
      </c>
      <c r="H10" s="67">
        <f>D10*G10</f>
        <v>30000</v>
      </c>
      <c r="I10" s="68">
        <v>0</v>
      </c>
      <c r="J10" s="27">
        <v>0</v>
      </c>
      <c r="K10" s="69"/>
      <c r="L10" s="70"/>
      <c r="M10" s="71"/>
      <c r="N10" s="69" t="s">
        <v>36</v>
      </c>
      <c r="O10" s="73">
        <v>970000</v>
      </c>
      <c r="P10" s="82"/>
      <c r="Q10" s="82"/>
      <c r="R10" s="88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3" customFormat="1" ht="20.1" customHeight="1" spans="1:29">
      <c r="A11" s="24"/>
      <c r="B11" s="25"/>
      <c r="C11" s="26"/>
      <c r="D11" s="27"/>
      <c r="E11" s="28"/>
      <c r="F11" s="27"/>
      <c r="G11" s="29"/>
      <c r="H11" s="67"/>
      <c r="I11" s="68"/>
      <c r="J11" s="27"/>
      <c r="K11" s="69"/>
      <c r="L11" s="70"/>
      <c r="M11" s="71"/>
      <c r="N11" s="69"/>
      <c r="O11" s="95"/>
      <c r="P11" s="82"/>
      <c r="Q11" s="82"/>
      <c r="R11" s="88"/>
      <c r="S11" s="89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3" customFormat="1" ht="20.1" customHeight="1" spans="1:29">
      <c r="A12" s="24"/>
      <c r="B12" s="25"/>
      <c r="C12" s="26"/>
      <c r="D12" s="27"/>
      <c r="E12" s="28"/>
      <c r="F12" s="27"/>
      <c r="G12" s="29"/>
      <c r="H12" s="67"/>
      <c r="I12" s="68"/>
      <c r="J12" s="27"/>
      <c r="K12" s="69"/>
      <c r="L12" s="70"/>
      <c r="M12" s="71"/>
      <c r="N12" s="69"/>
      <c r="O12" s="95"/>
      <c r="P12" s="82"/>
      <c r="Q12" s="82"/>
      <c r="R12" s="88"/>
      <c r="S12" s="89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3" customFormat="1" ht="20.1" customHeight="1" spans="1:29">
      <c r="A13" s="24"/>
      <c r="B13" s="25"/>
      <c r="C13" s="26"/>
      <c r="D13" s="27"/>
      <c r="E13" s="28"/>
      <c r="F13" s="27"/>
      <c r="G13" s="29"/>
      <c r="H13" s="67"/>
      <c r="I13" s="68"/>
      <c r="J13" s="27"/>
      <c r="K13" s="69"/>
      <c r="L13" s="70"/>
      <c r="M13" s="71"/>
      <c r="N13" s="69"/>
      <c r="O13" s="95"/>
      <c r="P13" s="82"/>
      <c r="Q13" s="82"/>
      <c r="R13" s="88"/>
      <c r="S13" s="89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3" customFormat="1" ht="20.1" customHeight="1" spans="1:29">
      <c r="A14" s="24"/>
      <c r="B14" s="25"/>
      <c r="C14" s="26"/>
      <c r="D14" s="27"/>
      <c r="E14" s="28"/>
      <c r="F14" s="27"/>
      <c r="G14" s="29"/>
      <c r="H14" s="67"/>
      <c r="I14" s="68"/>
      <c r="J14" s="27"/>
      <c r="K14" s="69"/>
      <c r="L14" s="70"/>
      <c r="M14" s="71"/>
      <c r="N14" s="69"/>
      <c r="O14" s="95"/>
      <c r="P14" s="82"/>
      <c r="Q14" s="82"/>
      <c r="R14" s="88"/>
      <c r="S14" s="89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3" customFormat="1" ht="20.1" customHeight="1" spans="1:29">
      <c r="A15" s="24"/>
      <c r="B15" s="25"/>
      <c r="C15" s="26"/>
      <c r="D15" s="27"/>
      <c r="E15" s="28"/>
      <c r="F15" s="27"/>
      <c r="G15" s="29"/>
      <c r="H15" s="67"/>
      <c r="I15" s="68"/>
      <c r="J15" s="27"/>
      <c r="K15" s="69"/>
      <c r="L15" s="70"/>
      <c r="M15" s="71"/>
      <c r="N15" s="69"/>
      <c r="O15" s="95"/>
      <c r="P15" s="82"/>
      <c r="Q15" s="82"/>
      <c r="R15" s="88"/>
      <c r="S15" s="89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3" customFormat="1" ht="20.1" customHeight="1" spans="1:29">
      <c r="A16" s="24"/>
      <c r="B16" s="25"/>
      <c r="C16" s="26"/>
      <c r="D16" s="27"/>
      <c r="E16" s="28"/>
      <c r="F16" s="27"/>
      <c r="G16" s="29"/>
      <c r="H16" s="67"/>
      <c r="I16" s="68"/>
      <c r="J16" s="27"/>
      <c r="K16" s="69"/>
      <c r="L16" s="70"/>
      <c r="M16" s="71"/>
      <c r="N16" s="69"/>
      <c r="O16" s="95"/>
      <c r="P16" s="82"/>
      <c r="Q16" s="82"/>
      <c r="R16" s="88"/>
      <c r="S16" s="89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3" customFormat="1" ht="20.1" customHeight="1" spans="1:29">
      <c r="A17" s="24"/>
      <c r="B17" s="25"/>
      <c r="C17" s="26"/>
      <c r="D17" s="27"/>
      <c r="E17" s="28"/>
      <c r="F17" s="27"/>
      <c r="G17" s="29"/>
      <c r="H17" s="67"/>
      <c r="I17" s="68"/>
      <c r="J17" s="27"/>
      <c r="K17" s="69"/>
      <c r="L17" s="70"/>
      <c r="M17" s="71"/>
      <c r="N17" s="69"/>
      <c r="O17" s="95"/>
      <c r="P17" s="82"/>
      <c r="Q17" s="82"/>
      <c r="R17" s="88"/>
      <c r="S17" s="89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3" customFormat="1" ht="20.1" customHeight="1" spans="1:29">
      <c r="A18" s="24"/>
      <c r="B18" s="25"/>
      <c r="C18" s="26"/>
      <c r="D18" s="27"/>
      <c r="E18" s="28"/>
      <c r="F18" s="27"/>
      <c r="G18" s="29"/>
      <c r="H18" s="67"/>
      <c r="I18" s="68"/>
      <c r="J18" s="27"/>
      <c r="K18" s="69"/>
      <c r="L18" s="70"/>
      <c r="M18" s="71"/>
      <c r="N18" s="69"/>
      <c r="O18" s="95"/>
      <c r="P18" s="82"/>
      <c r="Q18" s="82"/>
      <c r="R18" s="88"/>
      <c r="S18" s="89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3" customFormat="1" ht="20.1" customHeight="1" spans="1:29">
      <c r="A19" s="24"/>
      <c r="B19" s="25"/>
      <c r="C19" s="26"/>
      <c r="D19" s="27"/>
      <c r="E19" s="28"/>
      <c r="F19" s="27"/>
      <c r="G19" s="29"/>
      <c r="H19" s="67"/>
      <c r="I19" s="68"/>
      <c r="J19" s="27"/>
      <c r="K19" s="69"/>
      <c r="L19" s="70"/>
      <c r="M19" s="71"/>
      <c r="N19" s="69"/>
      <c r="O19" s="95"/>
      <c r="P19" s="82"/>
      <c r="Q19" s="82"/>
      <c r="R19" s="88"/>
      <c r="S19" s="89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3" customFormat="1" ht="20.1" customHeight="1" spans="1:29">
      <c r="A20" s="24"/>
      <c r="B20" s="25"/>
      <c r="C20" s="26"/>
      <c r="D20" s="27"/>
      <c r="E20" s="28"/>
      <c r="F20" s="27"/>
      <c r="G20" s="29"/>
      <c r="H20" s="67"/>
      <c r="I20" s="68"/>
      <c r="J20" s="27"/>
      <c r="K20" s="69"/>
      <c r="L20" s="70"/>
      <c r="M20" s="71"/>
      <c r="N20" s="69"/>
      <c r="O20" s="95"/>
      <c r="P20" s="82"/>
      <c r="Q20" s="82"/>
      <c r="R20" s="88"/>
      <c r="S20" s="89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="3" customFormat="1" ht="20.1" customHeight="1" spans="1:29">
      <c r="A21" s="24"/>
      <c r="B21" s="25"/>
      <c r="C21" s="26"/>
      <c r="D21" s="27"/>
      <c r="E21" s="28"/>
      <c r="F21" s="27"/>
      <c r="G21" s="29"/>
      <c r="H21" s="67"/>
      <c r="I21" s="68"/>
      <c r="J21" s="27"/>
      <c r="K21" s="69"/>
      <c r="L21" s="70"/>
      <c r="M21" s="71"/>
      <c r="N21" s="69"/>
      <c r="O21" s="95"/>
      <c r="P21" s="82"/>
      <c r="Q21" s="82"/>
      <c r="R21" s="88"/>
      <c r="S21" s="89"/>
      <c r="T21" s="82"/>
      <c r="U21" s="82"/>
      <c r="V21" s="82"/>
      <c r="W21" s="82"/>
      <c r="X21" s="82"/>
      <c r="Y21" s="82"/>
      <c r="Z21" s="82"/>
      <c r="AA21" s="82"/>
      <c r="AB21" s="82"/>
      <c r="AC21" s="82"/>
    </row>
    <row r="22" s="4" customFormat="1" ht="20.25" customHeight="1" spans="1:19">
      <c r="A22" s="90"/>
      <c r="B22" s="91"/>
      <c r="C22" s="16"/>
      <c r="D22" s="17"/>
      <c r="E22" s="92"/>
      <c r="F22" s="93"/>
      <c r="G22" s="94"/>
      <c r="H22" s="96"/>
      <c r="I22" s="96"/>
      <c r="J22" s="97"/>
      <c r="K22" s="59"/>
      <c r="L22" s="47"/>
      <c r="M22" s="11"/>
      <c r="N22" s="59"/>
      <c r="O22" s="96"/>
      <c r="P22" s="85"/>
      <c r="S22"/>
    </row>
    <row r="23" s="4" customFormat="1" ht="20.25" customHeight="1" spans="1:19">
      <c r="A23" s="90"/>
      <c r="B23" s="91"/>
      <c r="C23" s="16"/>
      <c r="D23" s="17"/>
      <c r="E23" s="92"/>
      <c r="F23" s="93"/>
      <c r="G23" s="94"/>
      <c r="H23" s="96"/>
      <c r="I23" s="96"/>
      <c r="J23" s="97"/>
      <c r="K23" s="59"/>
      <c r="L23" s="47"/>
      <c r="M23" s="11"/>
      <c r="N23" s="69"/>
      <c r="O23" s="74"/>
      <c r="P23" s="85"/>
      <c r="S23"/>
    </row>
    <row r="24" s="4" customFormat="1" ht="30" customHeight="1" spans="1:19">
      <c r="A24" s="9" t="s">
        <v>38</v>
      </c>
      <c r="B24" s="9"/>
      <c r="C24" s="37" t="s">
        <v>39</v>
      </c>
      <c r="D24" s="38">
        <f>SUM(D7:D23)</f>
        <v>2900000</v>
      </c>
      <c r="E24" s="37" t="s">
        <v>39</v>
      </c>
      <c r="F24" s="39">
        <f>SUM(F7:F23)</f>
        <v>4300000</v>
      </c>
      <c r="G24" s="37" t="s">
        <v>39</v>
      </c>
      <c r="H24" s="39">
        <f>SUM(H7:H23)</f>
        <v>87000</v>
      </c>
      <c r="I24" s="39">
        <f>SUM(I7:I23)</f>
        <v>63120</v>
      </c>
      <c r="J24" s="39">
        <f>SUM(J7:J23)</f>
        <v>5000</v>
      </c>
      <c r="K24" s="37" t="s">
        <v>39</v>
      </c>
      <c r="L24" s="76">
        <f>SUM(L7:L23)</f>
        <v>0</v>
      </c>
      <c r="M24" s="77" t="s">
        <v>39</v>
      </c>
      <c r="N24" s="37" t="s">
        <v>39</v>
      </c>
      <c r="O24" s="39">
        <f>SUM(O7:O23)</f>
        <v>2744880</v>
      </c>
      <c r="P24" s="85"/>
      <c r="S24"/>
    </row>
    <row r="25" s="4" customFormat="1" ht="30" customHeight="1" spans="1:16">
      <c r="A25" s="9" t="s">
        <v>34</v>
      </c>
      <c r="B25" s="9"/>
      <c r="C25" s="9" t="s">
        <v>40</v>
      </c>
      <c r="D25" s="9"/>
      <c r="E25" s="40">
        <f>E26+L25</f>
        <v>970000</v>
      </c>
      <c r="F25" s="40"/>
      <c r="G25" s="40"/>
      <c r="H25" s="40"/>
      <c r="I25" s="9" t="s">
        <v>41</v>
      </c>
      <c r="J25" s="9"/>
      <c r="K25" s="9" t="s">
        <v>42</v>
      </c>
      <c r="L25" s="40">
        <v>0</v>
      </c>
      <c r="M25" s="40"/>
      <c r="N25" s="40"/>
      <c r="O25" s="40"/>
      <c r="P25" s="85"/>
    </row>
    <row r="26" s="4" customFormat="1" ht="30" customHeight="1" spans="1:16">
      <c r="A26" s="9"/>
      <c r="B26" s="9"/>
      <c r="C26" s="9" t="s">
        <v>43</v>
      </c>
      <c r="D26" s="9"/>
      <c r="E26" s="41">
        <f>O10</f>
        <v>970000</v>
      </c>
      <c r="F26" s="41"/>
      <c r="G26" s="41"/>
      <c r="H26" s="41"/>
      <c r="I26" s="9"/>
      <c r="J26" s="9"/>
      <c r="K26" s="9" t="s">
        <v>44</v>
      </c>
      <c r="L26" s="77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77"/>
      <c r="N26" s="77"/>
      <c r="O26" s="77"/>
      <c r="P26" s="85"/>
    </row>
    <row r="27" s="4" customFormat="1" ht="50.1" customHeight="1" spans="1:16">
      <c r="A27" s="9" t="s">
        <v>45</v>
      </c>
      <c r="B27" s="9"/>
      <c r="C27" s="42" t="s">
        <v>46</v>
      </c>
      <c r="D27" s="43"/>
      <c r="E27" s="43"/>
      <c r="F27" s="43"/>
      <c r="G27" s="43"/>
      <c r="H27" s="78"/>
      <c r="I27" s="9" t="s">
        <v>47</v>
      </c>
      <c r="J27" s="9"/>
      <c r="K27" s="9" t="s">
        <v>48</v>
      </c>
      <c r="L27" s="9"/>
      <c r="M27" s="9"/>
      <c r="N27" s="9"/>
      <c r="O27" s="9"/>
      <c r="P27" s="85"/>
    </row>
    <row r="28" s="4" customFormat="1" ht="50.1" customHeight="1" spans="1:16">
      <c r="A28" s="9" t="s">
        <v>49</v>
      </c>
      <c r="B28" s="9"/>
      <c r="C28" s="14"/>
      <c r="D28" s="14"/>
      <c r="E28" s="14"/>
      <c r="F28" s="14"/>
      <c r="G28" s="14"/>
      <c r="H28" s="14"/>
      <c r="I28" s="9" t="s">
        <v>50</v>
      </c>
      <c r="J28" s="9"/>
      <c r="K28" s="14"/>
      <c r="L28" s="14"/>
      <c r="M28" s="14"/>
      <c r="N28" s="14"/>
      <c r="O28" s="14"/>
      <c r="P28" s="85"/>
    </row>
    <row r="29" s="4" customFormat="1" ht="50.1" customHeight="1" spans="1:16">
      <c r="A29" s="9" t="s">
        <v>51</v>
      </c>
      <c r="B29" s="9"/>
      <c r="C29" s="44"/>
      <c r="D29" s="44"/>
      <c r="E29" s="44"/>
      <c r="F29" s="44"/>
      <c r="G29" s="44"/>
      <c r="H29" s="44"/>
      <c r="I29" s="9" t="s">
        <v>52</v>
      </c>
      <c r="J29" s="9"/>
      <c r="K29" s="44"/>
      <c r="L29" s="44"/>
      <c r="M29" s="44"/>
      <c r="N29" s="44"/>
      <c r="O29" s="44"/>
      <c r="P29" s="85"/>
    </row>
    <row r="30" s="4" customFormat="1" ht="50.1" customHeight="1" spans="1:16">
      <c r="A30" s="9" t="s">
        <v>53</v>
      </c>
      <c r="B30" s="9"/>
      <c r="C30" s="44"/>
      <c r="D30" s="44"/>
      <c r="E30" s="44"/>
      <c r="F30" s="44"/>
      <c r="G30" s="44"/>
      <c r="H30" s="44"/>
      <c r="I30" s="9" t="s">
        <v>54</v>
      </c>
      <c r="J30" s="9"/>
      <c r="K30" s="44"/>
      <c r="L30" s="44"/>
      <c r="M30" s="44"/>
      <c r="N30" s="44"/>
      <c r="O30" s="44"/>
      <c r="P30" s="85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5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5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5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5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5"/>
    </row>
    <row r="36" s="4" customFormat="1" ht="13.5" spans="1:16">
      <c r="A36" s="1"/>
      <c r="B36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5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5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5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5"/>
    </row>
    <row r="40" s="4" customFormat="1" spans="1:16">
      <c r="A40" s="1"/>
      <c r="B40" s="5"/>
      <c r="C40" s="1"/>
      <c r="D40" s="6"/>
      <c r="E40" s="5"/>
      <c r="F40" s="6"/>
      <c r="G40" s="1"/>
      <c r="H40" s="6"/>
      <c r="I40" s="1"/>
      <c r="J40" s="6"/>
      <c r="K40" s="1"/>
      <c r="L40" s="7"/>
      <c r="M40" s="7"/>
      <c r="N40" s="1"/>
      <c r="O40" s="6"/>
      <c r="P40" s="85"/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M8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A25:B26"/>
    <mergeCell ref="I25:J26"/>
  </mergeCells>
  <pageMargins left="0.75" right="0.75" top="1" bottom="1" header="0.5" footer="0.5"/>
  <pageSetup paperSize="9" scale="78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9"/>
  <sheetViews>
    <sheetView view="pageBreakPreview" zoomScaleNormal="100" zoomScaleSheetLayoutView="100"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8.625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5" t="s">
        <v>3</v>
      </c>
      <c r="M2" s="46">
        <v>10799</v>
      </c>
      <c r="N2" s="47" t="s">
        <v>4</v>
      </c>
      <c r="O2" s="47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9" t="s">
        <v>6</v>
      </c>
      <c r="B3" s="9"/>
      <c r="C3" s="11">
        <v>5766319.51</v>
      </c>
      <c r="D3" s="11"/>
      <c r="E3" s="11" t="s">
        <v>7</v>
      </c>
      <c r="F3" s="12" t="s">
        <v>8</v>
      </c>
      <c r="G3" s="12"/>
      <c r="H3" s="48" t="s">
        <v>9</v>
      </c>
      <c r="I3" s="49" t="s">
        <v>10</v>
      </c>
      <c r="J3" s="50"/>
      <c r="K3" s="50"/>
      <c r="L3" s="50"/>
      <c r="M3" s="51" t="s">
        <v>11</v>
      </c>
      <c r="N3" s="9" t="s">
        <v>12</v>
      </c>
      <c r="O3" s="52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53"/>
      <c r="I4" s="54" t="s">
        <v>55</v>
      </c>
      <c r="J4" s="55"/>
      <c r="K4" s="55"/>
      <c r="L4" s="55"/>
      <c r="M4" s="51" t="s">
        <v>17</v>
      </c>
      <c r="N4" s="11" t="s">
        <v>18</v>
      </c>
      <c r="O4" s="56" t="s">
        <v>19</v>
      </c>
      <c r="P4" s="8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20</v>
      </c>
      <c r="B5" s="9" t="s">
        <v>21</v>
      </c>
      <c r="C5" s="9"/>
      <c r="D5" s="9"/>
      <c r="E5" s="9" t="s">
        <v>22</v>
      </c>
      <c r="F5" s="9"/>
      <c r="G5" s="9" t="s">
        <v>23</v>
      </c>
      <c r="H5" s="9"/>
      <c r="I5" s="9" t="s">
        <v>24</v>
      </c>
      <c r="J5" s="9" t="s">
        <v>25</v>
      </c>
      <c r="K5" s="9"/>
      <c r="L5" s="9" t="s">
        <v>26</v>
      </c>
      <c r="M5" s="9"/>
      <c r="N5" s="11" t="s">
        <v>27</v>
      </c>
      <c r="O5" s="11"/>
      <c r="P5" s="85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3" t="s">
        <v>28</v>
      </c>
      <c r="C6" s="9" t="s">
        <v>29</v>
      </c>
      <c r="D6" s="11" t="s">
        <v>30</v>
      </c>
      <c r="E6" s="13" t="s">
        <v>28</v>
      </c>
      <c r="F6" s="11" t="s">
        <v>30</v>
      </c>
      <c r="G6" s="9" t="s">
        <v>31</v>
      </c>
      <c r="H6" s="11" t="s">
        <v>30</v>
      </c>
      <c r="I6" s="47" t="s">
        <v>30</v>
      </c>
      <c r="J6" s="11" t="s">
        <v>30</v>
      </c>
      <c r="K6" s="9" t="s">
        <v>32</v>
      </c>
      <c r="L6" s="9" t="s">
        <v>30</v>
      </c>
      <c r="M6" s="9" t="s">
        <v>32</v>
      </c>
      <c r="N6" s="11" t="s">
        <v>33</v>
      </c>
      <c r="O6" s="11" t="s">
        <v>30</v>
      </c>
      <c r="P6" s="85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4">
        <v>1</v>
      </c>
      <c r="B7" s="15">
        <v>43574</v>
      </c>
      <c r="C7" s="16" t="s">
        <v>35</v>
      </c>
      <c r="D7" s="17">
        <v>1900000</v>
      </c>
      <c r="E7" s="18">
        <v>43563</v>
      </c>
      <c r="F7" s="17">
        <v>1900000</v>
      </c>
      <c r="G7" s="19">
        <v>0.03</v>
      </c>
      <c r="H7" s="57">
        <f>D7*G7</f>
        <v>57000</v>
      </c>
      <c r="I7" s="57">
        <v>63120</v>
      </c>
      <c r="J7" s="23">
        <v>5000</v>
      </c>
      <c r="K7" s="58"/>
      <c r="L7" s="47"/>
      <c r="M7" s="11"/>
      <c r="N7" s="59" t="s">
        <v>36</v>
      </c>
      <c r="O7" s="57">
        <f>D7-H7-I7-J7</f>
        <v>1774880</v>
      </c>
      <c r="P7" s="86"/>
      <c r="Q7" s="86"/>
      <c r="R7" s="87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="3" customFormat="1" ht="20.1" customHeight="1" spans="1:29">
      <c r="A8" s="20"/>
      <c r="B8" s="21"/>
      <c r="C8" s="22"/>
      <c r="D8" s="23"/>
      <c r="E8" s="18">
        <v>43572</v>
      </c>
      <c r="F8" s="23">
        <v>2400000</v>
      </c>
      <c r="G8" s="19"/>
      <c r="H8" s="60"/>
      <c r="I8" s="61"/>
      <c r="J8" s="62" t="s">
        <v>37</v>
      </c>
      <c r="K8" s="63"/>
      <c r="L8" s="63"/>
      <c r="M8" s="64"/>
      <c r="N8" s="59"/>
      <c r="O8" s="57"/>
      <c r="P8" s="82"/>
      <c r="Q8" s="82"/>
      <c r="R8" s="88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="3" customFormat="1" ht="20.1" customHeight="1" spans="1:29">
      <c r="A9" s="20">
        <v>2</v>
      </c>
      <c r="B9" s="21">
        <v>43622</v>
      </c>
      <c r="C9" s="22" t="s">
        <v>35</v>
      </c>
      <c r="D9" s="23">
        <v>1000000</v>
      </c>
      <c r="E9" s="18"/>
      <c r="F9" s="23"/>
      <c r="G9" s="19">
        <v>0.03</v>
      </c>
      <c r="H9" s="60">
        <f>D9*G9</f>
        <v>30000</v>
      </c>
      <c r="I9" s="61">
        <v>0</v>
      </c>
      <c r="J9" s="23">
        <v>0</v>
      </c>
      <c r="K9" s="59"/>
      <c r="L9" s="47"/>
      <c r="M9" s="11"/>
      <c r="N9" s="59" t="s">
        <v>36</v>
      </c>
      <c r="O9" s="57">
        <v>970000</v>
      </c>
      <c r="P9" s="82"/>
      <c r="Q9" s="82"/>
      <c r="R9" s="88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3" customFormat="1" ht="20.1" customHeight="1" spans="1:29">
      <c r="A10" s="24" t="s">
        <v>34</v>
      </c>
      <c r="B10" s="25"/>
      <c r="C10" s="26"/>
      <c r="D10" s="27"/>
      <c r="E10" s="28"/>
      <c r="F10" s="27"/>
      <c r="G10" s="29"/>
      <c r="H10" s="67"/>
      <c r="I10" s="68"/>
      <c r="J10" s="27"/>
      <c r="K10" s="69"/>
      <c r="L10" s="70"/>
      <c r="M10" s="71"/>
      <c r="N10" s="69"/>
      <c r="O10" s="95"/>
      <c r="P10" s="82"/>
      <c r="Q10" s="82"/>
      <c r="R10" s="88"/>
      <c r="S10" s="89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3" customFormat="1" ht="20.1" customHeight="1" spans="1:29">
      <c r="A11" s="24">
        <v>3</v>
      </c>
      <c r="B11" s="25">
        <v>43769</v>
      </c>
      <c r="C11" s="26" t="s">
        <v>35</v>
      </c>
      <c r="D11" s="27">
        <v>1000000</v>
      </c>
      <c r="E11" s="28"/>
      <c r="F11" s="27"/>
      <c r="G11" s="29">
        <v>0.03</v>
      </c>
      <c r="H11" s="67">
        <v>85990</v>
      </c>
      <c r="I11" s="68">
        <v>0</v>
      </c>
      <c r="J11" s="27">
        <v>0</v>
      </c>
      <c r="K11" s="69"/>
      <c r="L11" s="70"/>
      <c r="M11" s="71"/>
      <c r="N11" s="69" t="s">
        <v>56</v>
      </c>
      <c r="O11" s="73">
        <f>D11-H11</f>
        <v>914010</v>
      </c>
      <c r="P11" s="82"/>
      <c r="Q11" s="82"/>
      <c r="R11" s="88"/>
      <c r="S11" s="89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3" customFormat="1" ht="24" customHeight="1" spans="1:29">
      <c r="A12" s="24"/>
      <c r="B12" s="25"/>
      <c r="C12" s="26"/>
      <c r="D12" s="27"/>
      <c r="E12" s="28"/>
      <c r="F12" s="27"/>
      <c r="G12" s="29" t="s">
        <v>57</v>
      </c>
      <c r="H12" s="98"/>
      <c r="I12" s="68"/>
      <c r="J12" s="27"/>
      <c r="K12" s="69"/>
      <c r="L12" s="70"/>
      <c r="M12" s="71"/>
      <c r="N12" s="69"/>
      <c r="O12" s="95"/>
      <c r="P12" s="82"/>
      <c r="Q12" s="82"/>
      <c r="R12" s="88"/>
      <c r="S12" s="89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3" customFormat="1" ht="20.1" customHeight="1" spans="1:29">
      <c r="A13" s="24"/>
      <c r="B13" s="25"/>
      <c r="C13" s="26"/>
      <c r="D13" s="27"/>
      <c r="E13" s="28"/>
      <c r="F13" s="27"/>
      <c r="G13" s="29"/>
      <c r="H13" s="67"/>
      <c r="I13" s="68"/>
      <c r="J13" s="27"/>
      <c r="K13" s="69"/>
      <c r="L13" s="70"/>
      <c r="M13" s="71"/>
      <c r="N13" s="69"/>
      <c r="O13" s="95"/>
      <c r="P13" s="82"/>
      <c r="Q13" s="82"/>
      <c r="R13" s="88"/>
      <c r="S13" s="89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3" customFormat="1" ht="20.1" customHeight="1" spans="1:29">
      <c r="A14" s="24"/>
      <c r="B14" s="25"/>
      <c r="C14" s="26"/>
      <c r="D14" s="27"/>
      <c r="E14" s="28"/>
      <c r="F14" s="27"/>
      <c r="G14" s="29"/>
      <c r="H14" s="67"/>
      <c r="I14" s="68"/>
      <c r="J14" s="27"/>
      <c r="K14" s="69"/>
      <c r="L14" s="70"/>
      <c r="M14" s="71"/>
      <c r="N14" s="69"/>
      <c r="O14" s="95"/>
      <c r="P14" s="82"/>
      <c r="Q14" s="82"/>
      <c r="R14" s="88"/>
      <c r="S14" s="89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3" customFormat="1" ht="20.1" customHeight="1" spans="1:29">
      <c r="A15" s="24"/>
      <c r="B15" s="25"/>
      <c r="C15" s="26"/>
      <c r="D15" s="27"/>
      <c r="E15" s="28"/>
      <c r="F15" s="27"/>
      <c r="G15" s="29"/>
      <c r="H15" s="67"/>
      <c r="I15" s="68"/>
      <c r="J15" s="27"/>
      <c r="K15" s="69"/>
      <c r="L15" s="70"/>
      <c r="M15" s="71"/>
      <c r="N15" s="69"/>
      <c r="O15" s="95"/>
      <c r="P15" s="82"/>
      <c r="Q15" s="82"/>
      <c r="R15" s="88"/>
      <c r="S15" s="89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3" customFormat="1" ht="20.1" customHeight="1" spans="1:29">
      <c r="A16" s="24"/>
      <c r="B16" s="25"/>
      <c r="C16" s="26"/>
      <c r="D16" s="27"/>
      <c r="E16" s="28"/>
      <c r="F16" s="27"/>
      <c r="G16" s="29"/>
      <c r="H16" s="67"/>
      <c r="I16" s="68"/>
      <c r="J16" s="27"/>
      <c r="K16" s="69"/>
      <c r="L16" s="70"/>
      <c r="M16" s="71"/>
      <c r="N16" s="69"/>
      <c r="O16" s="95"/>
      <c r="P16" s="82"/>
      <c r="Q16" s="82"/>
      <c r="R16" s="88"/>
      <c r="S16" s="89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3" customFormat="1" ht="20.1" customHeight="1" spans="1:29">
      <c r="A17" s="24"/>
      <c r="B17" s="25"/>
      <c r="C17" s="26"/>
      <c r="D17" s="27"/>
      <c r="E17" s="28"/>
      <c r="F17" s="27"/>
      <c r="G17" s="29"/>
      <c r="H17" s="67"/>
      <c r="I17" s="68"/>
      <c r="J17" s="27"/>
      <c r="K17" s="69"/>
      <c r="L17" s="70"/>
      <c r="M17" s="71"/>
      <c r="N17" s="69"/>
      <c r="O17" s="95"/>
      <c r="P17" s="82"/>
      <c r="Q17" s="82"/>
      <c r="R17" s="88"/>
      <c r="S17" s="89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3" customFormat="1" ht="20.1" customHeight="1" spans="1:29">
      <c r="A18" s="24"/>
      <c r="B18" s="25"/>
      <c r="C18" s="26"/>
      <c r="D18" s="27"/>
      <c r="E18" s="28"/>
      <c r="F18" s="27"/>
      <c r="G18" s="29"/>
      <c r="H18" s="67"/>
      <c r="I18" s="68"/>
      <c r="J18" s="27"/>
      <c r="K18" s="69"/>
      <c r="L18" s="70"/>
      <c r="M18" s="71"/>
      <c r="N18" s="69"/>
      <c r="O18" s="95"/>
      <c r="P18" s="82"/>
      <c r="Q18" s="82"/>
      <c r="R18" s="88"/>
      <c r="S18" s="89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3" customFormat="1" ht="20.1" customHeight="1" spans="1:29">
      <c r="A19" s="24"/>
      <c r="B19" s="25"/>
      <c r="C19" s="26"/>
      <c r="D19" s="27"/>
      <c r="E19" s="28"/>
      <c r="F19" s="27"/>
      <c r="G19" s="29"/>
      <c r="H19" s="67"/>
      <c r="I19" s="68"/>
      <c r="J19" s="27"/>
      <c r="K19" s="69"/>
      <c r="L19" s="70"/>
      <c r="M19" s="71"/>
      <c r="N19" s="69"/>
      <c r="O19" s="95"/>
      <c r="P19" s="82"/>
      <c r="Q19" s="82"/>
      <c r="R19" s="88"/>
      <c r="S19" s="89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3" customFormat="1" ht="20.1" customHeight="1" spans="1:29">
      <c r="A20" s="24"/>
      <c r="B20" s="25"/>
      <c r="C20" s="26"/>
      <c r="D20" s="27"/>
      <c r="E20" s="28"/>
      <c r="F20" s="27"/>
      <c r="G20" s="29"/>
      <c r="H20" s="67"/>
      <c r="I20" s="68"/>
      <c r="J20" s="27"/>
      <c r="K20" s="69"/>
      <c r="L20" s="70"/>
      <c r="M20" s="71"/>
      <c r="N20" s="69"/>
      <c r="O20" s="95"/>
      <c r="P20" s="82"/>
      <c r="Q20" s="82"/>
      <c r="R20" s="88"/>
      <c r="S20" s="89"/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="4" customFormat="1" ht="20.25" customHeight="1" spans="1:19">
      <c r="A21" s="90"/>
      <c r="B21" s="91"/>
      <c r="C21" s="16"/>
      <c r="D21" s="17"/>
      <c r="E21" s="92"/>
      <c r="F21" s="93"/>
      <c r="G21" s="94"/>
      <c r="H21" s="96"/>
      <c r="I21" s="96"/>
      <c r="J21" s="97"/>
      <c r="K21" s="59"/>
      <c r="L21" s="47"/>
      <c r="M21" s="11"/>
      <c r="N21" s="59"/>
      <c r="O21" s="96"/>
      <c r="P21" s="85"/>
      <c r="S21"/>
    </row>
    <row r="22" s="4" customFormat="1" ht="20.25" customHeight="1" spans="1:19">
      <c r="A22" s="90"/>
      <c r="B22" s="91"/>
      <c r="C22" s="16"/>
      <c r="D22" s="17"/>
      <c r="E22" s="92"/>
      <c r="F22" s="93"/>
      <c r="G22" s="94"/>
      <c r="H22" s="96"/>
      <c r="I22" s="96"/>
      <c r="J22" s="97"/>
      <c r="K22" s="59"/>
      <c r="L22" s="47"/>
      <c r="M22" s="11"/>
      <c r="N22" s="69"/>
      <c r="O22" s="74"/>
      <c r="P22" s="85"/>
      <c r="S22"/>
    </row>
    <row r="23" s="4" customFormat="1" ht="30" customHeight="1" spans="1:19">
      <c r="A23" s="9" t="s">
        <v>38</v>
      </c>
      <c r="B23" s="9"/>
      <c r="C23" s="37" t="s">
        <v>39</v>
      </c>
      <c r="D23" s="38">
        <f>SUM(D7:D22)</f>
        <v>3900000</v>
      </c>
      <c r="E23" s="37" t="s">
        <v>39</v>
      </c>
      <c r="F23" s="39">
        <f>SUM(F7:F22)</f>
        <v>4300000</v>
      </c>
      <c r="G23" s="37" t="s">
        <v>39</v>
      </c>
      <c r="H23" s="39">
        <f>SUM(H7:H22)</f>
        <v>172990</v>
      </c>
      <c r="I23" s="39">
        <f>SUM(I7:I22)</f>
        <v>63120</v>
      </c>
      <c r="J23" s="39">
        <f>SUM(J7:J22)</f>
        <v>5000</v>
      </c>
      <c r="K23" s="37" t="s">
        <v>39</v>
      </c>
      <c r="L23" s="76">
        <f>SUM(L7:L22)</f>
        <v>0</v>
      </c>
      <c r="M23" s="77" t="s">
        <v>39</v>
      </c>
      <c r="N23" s="37" t="s">
        <v>39</v>
      </c>
      <c r="O23" s="39">
        <f>SUM(O7:O22)</f>
        <v>3658890</v>
      </c>
      <c r="P23" s="85"/>
      <c r="S23"/>
    </row>
    <row r="24" s="4" customFormat="1" ht="30" customHeight="1" spans="1:16">
      <c r="A24" s="9" t="s">
        <v>34</v>
      </c>
      <c r="B24" s="9"/>
      <c r="C24" s="9" t="s">
        <v>40</v>
      </c>
      <c r="D24" s="9"/>
      <c r="E24" s="40">
        <v>914010</v>
      </c>
      <c r="F24" s="40"/>
      <c r="G24" s="40"/>
      <c r="H24" s="40"/>
      <c r="I24" s="9" t="s">
        <v>41</v>
      </c>
      <c r="J24" s="9"/>
      <c r="K24" s="9" t="s">
        <v>42</v>
      </c>
      <c r="L24" s="40">
        <v>0</v>
      </c>
      <c r="M24" s="40"/>
      <c r="N24" s="40"/>
      <c r="O24" s="40"/>
      <c r="P24" s="85"/>
    </row>
    <row r="25" s="4" customFormat="1" ht="30" customHeight="1" spans="1:16">
      <c r="A25" s="9"/>
      <c r="B25" s="9"/>
      <c r="C25" s="9" t="s">
        <v>43</v>
      </c>
      <c r="D25" s="9"/>
      <c r="E25" s="41">
        <v>914010</v>
      </c>
      <c r="F25" s="41"/>
      <c r="G25" s="41"/>
      <c r="H25" s="41"/>
      <c r="I25" s="9"/>
      <c r="J25" s="9"/>
      <c r="K25" s="9" t="s">
        <v>44</v>
      </c>
      <c r="L25" s="77" t="str">
        <f>SUBSTITUTE(SUBSTITUTE(TEXT(INT(L24),"[DBNum2][$-804]G/通用格式元"&amp;IF(INT(L24)=L24,"整",""))&amp;TEXT(MID(L24,FIND(".",L24&amp;".0")+1,1),"[DBNum2][$-804]G/通用格式角")&amp;TEXT(MID(L24,FIND(".",L24&amp;".0")+2,1),"[DBNum2][$-804]G/通用格式分"),"零角","零"),"零分","")</f>
        <v>零元整</v>
      </c>
      <c r="M25" s="77"/>
      <c r="N25" s="77"/>
      <c r="O25" s="77"/>
      <c r="P25" s="85"/>
    </row>
    <row r="26" s="4" customFormat="1" ht="50.1" customHeight="1" spans="1:16">
      <c r="A26" s="9" t="s">
        <v>45</v>
      </c>
      <c r="B26" s="9"/>
      <c r="C26" s="42" t="s">
        <v>46</v>
      </c>
      <c r="D26" s="43"/>
      <c r="E26" s="43"/>
      <c r="F26" s="43"/>
      <c r="G26" s="43"/>
      <c r="H26" s="78"/>
      <c r="I26" s="9" t="s">
        <v>47</v>
      </c>
      <c r="J26" s="9"/>
      <c r="K26" s="9"/>
      <c r="L26" s="9"/>
      <c r="M26" s="9"/>
      <c r="N26" s="9"/>
      <c r="O26" s="9"/>
      <c r="P26" s="85"/>
    </row>
    <row r="27" s="4" customFormat="1" ht="50.1" customHeight="1" spans="1:16">
      <c r="A27" s="9" t="s">
        <v>49</v>
      </c>
      <c r="B27" s="9"/>
      <c r="C27" s="14"/>
      <c r="D27" s="14"/>
      <c r="E27" s="14"/>
      <c r="F27" s="14"/>
      <c r="G27" s="14"/>
      <c r="H27" s="14"/>
      <c r="I27" s="9" t="s">
        <v>50</v>
      </c>
      <c r="J27" s="9"/>
      <c r="K27" s="14"/>
      <c r="L27" s="14"/>
      <c r="M27" s="14"/>
      <c r="N27" s="14"/>
      <c r="O27" s="14"/>
      <c r="P27" s="85"/>
    </row>
    <row r="28" s="4" customFormat="1" ht="50.1" customHeight="1" spans="1:16">
      <c r="A28" s="9" t="s">
        <v>51</v>
      </c>
      <c r="B28" s="9"/>
      <c r="C28" s="44"/>
      <c r="D28" s="44"/>
      <c r="E28" s="44"/>
      <c r="F28" s="44"/>
      <c r="G28" s="44"/>
      <c r="H28" s="44"/>
      <c r="I28" s="9" t="s">
        <v>52</v>
      </c>
      <c r="J28" s="9"/>
      <c r="K28" s="44"/>
      <c r="L28" s="44"/>
      <c r="M28" s="44"/>
      <c r="N28" s="44"/>
      <c r="O28" s="44"/>
      <c r="P28" s="85"/>
    </row>
    <row r="29" s="4" customFormat="1" ht="50.1" customHeight="1" spans="1:16">
      <c r="A29" s="9" t="s">
        <v>53</v>
      </c>
      <c r="B29" s="9"/>
      <c r="C29" s="44"/>
      <c r="D29" s="44"/>
      <c r="E29" s="44"/>
      <c r="F29" s="44"/>
      <c r="G29" s="44"/>
      <c r="H29" s="44"/>
      <c r="I29" s="9" t="s">
        <v>54</v>
      </c>
      <c r="J29" s="9"/>
      <c r="K29" s="44"/>
      <c r="L29" s="44"/>
      <c r="M29" s="44"/>
      <c r="N29" s="44"/>
      <c r="O29" s="44"/>
      <c r="P29" s="85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85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5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5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5"/>
    </row>
    <row r="34" s="4" customFormat="1" spans="1:16">
      <c r="A34" s="1"/>
      <c r="B34" s="5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5"/>
    </row>
    <row r="35" s="4" customFormat="1" ht="13.5" spans="1:16">
      <c r="A35" s="1"/>
      <c r="B3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5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5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5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5"/>
    </row>
    <row r="39" s="4" customFormat="1" spans="1:16">
      <c r="A39" s="1"/>
      <c r="B39" s="5"/>
      <c r="C39" s="1"/>
      <c r="D39" s="6"/>
      <c r="E39" s="5"/>
      <c r="F39" s="6"/>
      <c r="G39" s="1"/>
      <c r="H39" s="6"/>
      <c r="I39" s="1"/>
      <c r="J39" s="6"/>
      <c r="K39" s="1"/>
      <c r="L39" s="7"/>
      <c r="M39" s="7"/>
      <c r="N39" s="1"/>
      <c r="O39" s="6"/>
      <c r="P39" s="85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M8"/>
    <mergeCell ref="G12:H12"/>
    <mergeCell ref="A23:B23"/>
    <mergeCell ref="C24:D24"/>
    <mergeCell ref="E24:H24"/>
    <mergeCell ref="L24:O24"/>
    <mergeCell ref="C25:D25"/>
    <mergeCell ref="E25:H25"/>
    <mergeCell ref="L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5:A6"/>
    <mergeCell ref="H3:H4"/>
    <mergeCell ref="A24:B25"/>
    <mergeCell ref="I24:J25"/>
  </mergeCells>
  <pageMargins left="0.75" right="0.75" top="1" bottom="1" header="0.5" footer="0.5"/>
  <pageSetup paperSize="9" scale="77" orientation="portrait"/>
  <headerFooter/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8"/>
  <sheetViews>
    <sheetView workbookViewId="0">
      <selection activeCell="A1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0.5" style="6" customWidth="1"/>
    <col min="5" max="5" width="6.88333333333333" style="5" customWidth="1"/>
    <col min="6" max="6" width="10.6333333333333" style="6" customWidth="1"/>
    <col min="7" max="7" width="4.25" style="1" customWidth="1"/>
    <col min="8" max="8" width="8.88333333333333" style="6" customWidth="1"/>
    <col min="9" max="9" width="9.38333333333333" style="1" customWidth="1"/>
    <col min="10" max="10" width="8.25" style="6" customWidth="1"/>
    <col min="11" max="11" width="7.38333333333333" style="1" customWidth="1"/>
    <col min="12" max="12" width="7.88333333333333" style="7" customWidth="1"/>
    <col min="13" max="13" width="6.55833333333333" style="7" customWidth="1"/>
    <col min="14" max="14" width="29.125" style="1" customWidth="1"/>
    <col min="15" max="15" width="10.1333333333333" style="6" customWidth="1"/>
    <col min="16" max="16" width="9.38333333333333" style="6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1"/>
  </cols>
  <sheetData>
    <row r="1" s="1" customFormat="1" ht="24.95" customHeight="1" spans="1:6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</row>
    <row r="2" s="1" customFormat="1" ht="33" customHeight="1" spans="1:62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45" t="s">
        <v>3</v>
      </c>
      <c r="M2" s="46">
        <v>10799</v>
      </c>
      <c r="N2" s="47" t="s">
        <v>4</v>
      </c>
      <c r="O2" s="47" t="s">
        <v>5</v>
      </c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</row>
    <row r="3" s="1" customFormat="1" ht="34" customHeight="1" spans="1:62">
      <c r="A3" s="9" t="s">
        <v>6</v>
      </c>
      <c r="B3" s="9"/>
      <c r="C3" s="11">
        <v>5766319.51</v>
      </c>
      <c r="D3" s="11"/>
      <c r="E3" s="11" t="s">
        <v>7</v>
      </c>
      <c r="F3" s="12" t="s">
        <v>8</v>
      </c>
      <c r="G3" s="12"/>
      <c r="H3" s="48" t="s">
        <v>9</v>
      </c>
      <c r="I3" s="49" t="s">
        <v>10</v>
      </c>
      <c r="J3" s="50"/>
      <c r="K3" s="50"/>
      <c r="L3" s="50"/>
      <c r="M3" s="51" t="s">
        <v>11</v>
      </c>
      <c r="N3" s="9" t="s">
        <v>12</v>
      </c>
      <c r="O3" s="52" t="s">
        <v>13</v>
      </c>
      <c r="P3" s="83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</row>
    <row r="4" s="1" customFormat="1" ht="30" customHeight="1" spans="1:30">
      <c r="A4" s="9" t="s">
        <v>14</v>
      </c>
      <c r="B4" s="9"/>
      <c r="C4" s="11"/>
      <c r="D4" s="11"/>
      <c r="E4" s="11" t="s">
        <v>15</v>
      </c>
      <c r="F4" s="12"/>
      <c r="G4" s="12"/>
      <c r="H4" s="53"/>
      <c r="I4" s="54" t="s">
        <v>55</v>
      </c>
      <c r="J4" s="55"/>
      <c r="K4" s="55"/>
      <c r="L4" s="55"/>
      <c r="M4" s="51" t="s">
        <v>17</v>
      </c>
      <c r="N4" s="11" t="s">
        <v>18</v>
      </c>
      <c r="O4" s="56" t="s">
        <v>19</v>
      </c>
      <c r="P4" s="8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="1" customFormat="1" ht="27.95" customHeight="1" spans="1:30">
      <c r="A5" s="9" t="s">
        <v>20</v>
      </c>
      <c r="B5" s="9" t="s">
        <v>21</v>
      </c>
      <c r="C5" s="9"/>
      <c r="D5" s="9"/>
      <c r="E5" s="9" t="s">
        <v>22</v>
      </c>
      <c r="F5" s="9"/>
      <c r="G5" s="9" t="s">
        <v>23</v>
      </c>
      <c r="H5" s="9"/>
      <c r="I5" s="9" t="s">
        <v>24</v>
      </c>
      <c r="J5" s="9" t="s">
        <v>25</v>
      </c>
      <c r="K5" s="9"/>
      <c r="L5" s="9" t="s">
        <v>26</v>
      </c>
      <c r="M5" s="9"/>
      <c r="N5" s="11" t="s">
        <v>27</v>
      </c>
      <c r="O5" s="11"/>
      <c r="P5" s="85"/>
      <c r="Q5" s="4"/>
      <c r="R5" s="4"/>
      <c r="S5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="1" customFormat="1" ht="27.95" customHeight="1" spans="1:30">
      <c r="A6" s="9"/>
      <c r="B6" s="13" t="s">
        <v>28</v>
      </c>
      <c r="C6" s="9" t="s">
        <v>29</v>
      </c>
      <c r="D6" s="11" t="s">
        <v>30</v>
      </c>
      <c r="E6" s="13" t="s">
        <v>28</v>
      </c>
      <c r="F6" s="11" t="s">
        <v>30</v>
      </c>
      <c r="G6" s="9" t="s">
        <v>31</v>
      </c>
      <c r="H6" s="11" t="s">
        <v>30</v>
      </c>
      <c r="I6" s="47" t="s">
        <v>30</v>
      </c>
      <c r="J6" s="11" t="s">
        <v>30</v>
      </c>
      <c r="K6" s="9" t="s">
        <v>32</v>
      </c>
      <c r="L6" s="9" t="s">
        <v>30</v>
      </c>
      <c r="M6" s="9" t="s">
        <v>32</v>
      </c>
      <c r="N6" s="11" t="s">
        <v>33</v>
      </c>
      <c r="O6" s="11" t="s">
        <v>30</v>
      </c>
      <c r="P6" s="85"/>
      <c r="Q6" s="4"/>
      <c r="R6" s="4"/>
      <c r="S6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="2" customFormat="1" ht="21" customHeight="1" spans="1:29">
      <c r="A7" s="14">
        <v>1</v>
      </c>
      <c r="B7" s="15">
        <v>43574</v>
      </c>
      <c r="C7" s="16" t="s">
        <v>35</v>
      </c>
      <c r="D7" s="17">
        <v>1900000</v>
      </c>
      <c r="E7" s="18">
        <v>43563</v>
      </c>
      <c r="F7" s="17">
        <v>1900000</v>
      </c>
      <c r="G7" s="19">
        <v>0.03</v>
      </c>
      <c r="H7" s="57">
        <f>D7*G7</f>
        <v>57000</v>
      </c>
      <c r="I7" s="57">
        <v>63120</v>
      </c>
      <c r="J7" s="23">
        <v>5000</v>
      </c>
      <c r="K7" s="58"/>
      <c r="L7" s="47"/>
      <c r="M7" s="11"/>
      <c r="N7" s="59" t="s">
        <v>36</v>
      </c>
      <c r="O7" s="57">
        <f>D7-H7-I7-J7</f>
        <v>1774880</v>
      </c>
      <c r="P7" s="86"/>
      <c r="Q7" s="86"/>
      <c r="R7" s="87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="3" customFormat="1" ht="20.1" customHeight="1" spans="1:29">
      <c r="A8" s="20"/>
      <c r="B8" s="21"/>
      <c r="C8" s="22"/>
      <c r="D8" s="23"/>
      <c r="E8" s="18">
        <v>43572</v>
      </c>
      <c r="F8" s="23">
        <v>2400000</v>
      </c>
      <c r="G8" s="19"/>
      <c r="H8" s="60"/>
      <c r="I8" s="61"/>
      <c r="J8" s="62" t="s">
        <v>37</v>
      </c>
      <c r="K8" s="63"/>
      <c r="L8" s="63"/>
      <c r="M8" s="64"/>
      <c r="N8" s="59"/>
      <c r="O8" s="57"/>
      <c r="P8" s="82"/>
      <c r="Q8" s="82"/>
      <c r="R8" s="88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="3" customFormat="1" ht="20.1" customHeight="1" spans="1:29">
      <c r="A9" s="20">
        <v>2</v>
      </c>
      <c r="B9" s="21">
        <v>43622</v>
      </c>
      <c r="C9" s="22" t="s">
        <v>35</v>
      </c>
      <c r="D9" s="23">
        <v>1000000</v>
      </c>
      <c r="E9" s="18"/>
      <c r="F9" s="23"/>
      <c r="G9" s="19">
        <v>0.03</v>
      </c>
      <c r="H9" s="60">
        <f>D9*G9</f>
        <v>30000</v>
      </c>
      <c r="I9" s="61">
        <v>0</v>
      </c>
      <c r="J9" s="23">
        <v>0</v>
      </c>
      <c r="K9" s="59"/>
      <c r="L9" s="47"/>
      <c r="M9" s="11"/>
      <c r="N9" s="59" t="s">
        <v>36</v>
      </c>
      <c r="O9" s="57">
        <v>970000</v>
      </c>
      <c r="P9" s="82"/>
      <c r="Q9" s="82"/>
      <c r="R9" s="88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</row>
    <row r="10" s="3" customFormat="1" ht="20.1" customHeight="1" spans="1:29">
      <c r="A10" s="20">
        <v>3</v>
      </c>
      <c r="B10" s="21">
        <v>43769</v>
      </c>
      <c r="C10" s="22" t="s">
        <v>35</v>
      </c>
      <c r="D10" s="23">
        <v>1000000</v>
      </c>
      <c r="E10" s="18"/>
      <c r="F10" s="23"/>
      <c r="G10" s="19">
        <v>0.03</v>
      </c>
      <c r="H10" s="60">
        <v>85990</v>
      </c>
      <c r="I10" s="61">
        <v>0</v>
      </c>
      <c r="J10" s="23">
        <v>0</v>
      </c>
      <c r="K10" s="59"/>
      <c r="L10" s="47"/>
      <c r="M10" s="11"/>
      <c r="N10" s="59" t="s">
        <v>56</v>
      </c>
      <c r="O10" s="57">
        <f>D10-H10</f>
        <v>914010</v>
      </c>
      <c r="P10" s="82"/>
      <c r="Q10" s="82"/>
      <c r="R10" s="88"/>
      <c r="S10" s="89"/>
      <c r="T10" s="82"/>
      <c r="U10" s="82"/>
      <c r="V10" s="82"/>
      <c r="W10" s="82"/>
      <c r="X10" s="82"/>
      <c r="Y10" s="82"/>
      <c r="Z10" s="82"/>
      <c r="AA10" s="82"/>
      <c r="AB10" s="82"/>
      <c r="AC10" s="82"/>
    </row>
    <row r="11" s="3" customFormat="1" ht="24" customHeight="1" spans="1:29">
      <c r="A11" s="20"/>
      <c r="B11" s="21"/>
      <c r="C11" s="22"/>
      <c r="D11" s="23"/>
      <c r="E11" s="18"/>
      <c r="F11" s="23"/>
      <c r="G11" s="19" t="s">
        <v>57</v>
      </c>
      <c r="H11" s="65"/>
      <c r="I11" s="61"/>
      <c r="J11" s="23"/>
      <c r="K11" s="59"/>
      <c r="L11" s="47"/>
      <c r="M11" s="11"/>
      <c r="N11" s="59"/>
      <c r="O11" s="57"/>
      <c r="P11" s="82"/>
      <c r="Q11" s="82"/>
      <c r="R11" s="88"/>
      <c r="S11" s="89"/>
      <c r="T11" s="82"/>
      <c r="U11" s="82"/>
      <c r="V11" s="82"/>
      <c r="W11" s="82"/>
      <c r="X11" s="82"/>
      <c r="Y11" s="82"/>
      <c r="Z11" s="82"/>
      <c r="AA11" s="82"/>
      <c r="AB11" s="82"/>
      <c r="AC11" s="82"/>
    </row>
    <row r="12" s="3" customFormat="1" ht="20.1" customHeight="1" spans="1:29">
      <c r="A12" s="24" t="s">
        <v>34</v>
      </c>
      <c r="B12" s="25"/>
      <c r="C12" s="26"/>
      <c r="D12" s="27"/>
      <c r="E12" s="28"/>
      <c r="F12" s="27"/>
      <c r="G12" s="29"/>
      <c r="H12" s="67"/>
      <c r="I12" s="68"/>
      <c r="J12" s="27"/>
      <c r="K12" s="69"/>
      <c r="L12" s="70"/>
      <c r="M12" s="71"/>
      <c r="N12" s="69"/>
      <c r="O12" s="95"/>
      <c r="P12" s="82"/>
      <c r="Q12" s="82"/>
      <c r="R12" s="88"/>
      <c r="S12" s="89"/>
      <c r="T12" s="82"/>
      <c r="U12" s="82"/>
      <c r="V12" s="82"/>
      <c r="W12" s="82"/>
      <c r="X12" s="82"/>
      <c r="Y12" s="82"/>
      <c r="Z12" s="82"/>
      <c r="AA12" s="82"/>
      <c r="AB12" s="82"/>
      <c r="AC12" s="82"/>
    </row>
    <row r="13" s="3" customFormat="1" ht="40" customHeight="1" spans="1:29">
      <c r="A13" s="24">
        <v>4</v>
      </c>
      <c r="B13" s="25">
        <v>43791</v>
      </c>
      <c r="C13" s="26" t="s">
        <v>35</v>
      </c>
      <c r="D13" s="27">
        <v>400000</v>
      </c>
      <c r="E13" s="28"/>
      <c r="F13" s="27"/>
      <c r="G13" s="29"/>
      <c r="H13" s="67">
        <v>0</v>
      </c>
      <c r="I13" s="68">
        <v>0</v>
      </c>
      <c r="J13" s="27">
        <v>100</v>
      </c>
      <c r="K13" s="69" t="s">
        <v>58</v>
      </c>
      <c r="L13" s="70"/>
      <c r="M13" s="71"/>
      <c r="N13" s="72" t="s">
        <v>59</v>
      </c>
      <c r="O13" s="73">
        <v>65465.6</v>
      </c>
      <c r="P13" s="82"/>
      <c r="Q13" s="82"/>
      <c r="R13" s="88"/>
      <c r="S13" s="89"/>
      <c r="T13" s="82"/>
      <c r="U13" s="82"/>
      <c r="V13" s="82"/>
      <c r="W13" s="82"/>
      <c r="X13" s="82"/>
      <c r="Y13" s="82"/>
      <c r="Z13" s="82"/>
      <c r="AA13" s="82"/>
      <c r="AB13" s="82"/>
      <c r="AC13" s="82"/>
    </row>
    <row r="14" s="3" customFormat="1" ht="40" customHeight="1" spans="1:29">
      <c r="A14" s="24"/>
      <c r="B14" s="25"/>
      <c r="C14" s="26"/>
      <c r="D14" s="27"/>
      <c r="E14" s="28"/>
      <c r="F14" s="27"/>
      <c r="G14" s="29"/>
      <c r="H14" s="67"/>
      <c r="I14" s="68"/>
      <c r="J14" s="27"/>
      <c r="K14" s="69"/>
      <c r="L14" s="70"/>
      <c r="M14" s="71"/>
      <c r="N14" s="72" t="s">
        <v>60</v>
      </c>
      <c r="O14" s="73">
        <v>111690.4</v>
      </c>
      <c r="P14" s="82"/>
      <c r="Q14" s="82"/>
      <c r="R14" s="88"/>
      <c r="S14" s="89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="3" customFormat="1" ht="50" customHeight="1" spans="1:29">
      <c r="A15" s="24"/>
      <c r="B15" s="25"/>
      <c r="C15" s="26"/>
      <c r="D15" s="27"/>
      <c r="E15" s="28"/>
      <c r="F15" s="27"/>
      <c r="G15" s="29"/>
      <c r="H15" s="67"/>
      <c r="I15" s="68"/>
      <c r="J15" s="27"/>
      <c r="K15" s="69"/>
      <c r="L15" s="70"/>
      <c r="M15" s="71"/>
      <c r="N15" s="72" t="s">
        <v>61</v>
      </c>
      <c r="O15" s="73">
        <v>184000</v>
      </c>
      <c r="P15" s="82"/>
      <c r="Q15" s="82"/>
      <c r="R15" s="88"/>
      <c r="S15" s="89"/>
      <c r="T15" s="82"/>
      <c r="U15" s="82"/>
      <c r="V15" s="82"/>
      <c r="W15" s="82"/>
      <c r="X15" s="82"/>
      <c r="Y15" s="82"/>
      <c r="Z15" s="82"/>
      <c r="AA15" s="82"/>
      <c r="AB15" s="82"/>
      <c r="AC15" s="82"/>
    </row>
    <row r="16" s="3" customFormat="1" ht="49" customHeight="1" spans="1:29">
      <c r="A16" s="24"/>
      <c r="B16" s="25"/>
      <c r="C16" s="26"/>
      <c r="D16" s="27"/>
      <c r="E16" s="28"/>
      <c r="F16" s="27"/>
      <c r="G16" s="29"/>
      <c r="H16" s="67"/>
      <c r="I16" s="68"/>
      <c r="J16" s="27"/>
      <c r="K16" s="69"/>
      <c r="L16" s="70"/>
      <c r="M16" s="71"/>
      <c r="N16" s="72" t="s">
        <v>62</v>
      </c>
      <c r="O16" s="73">
        <v>38744</v>
      </c>
      <c r="P16" s="82"/>
      <c r="Q16" s="82"/>
      <c r="R16" s="88"/>
      <c r="S16" s="89"/>
      <c r="T16" s="82"/>
      <c r="U16" s="82"/>
      <c r="V16" s="82"/>
      <c r="W16" s="82"/>
      <c r="X16" s="82"/>
      <c r="Y16" s="82"/>
      <c r="Z16" s="82"/>
      <c r="AA16" s="82"/>
      <c r="AB16" s="82"/>
      <c r="AC16" s="82"/>
    </row>
    <row r="17" s="3" customFormat="1" ht="20.1" customHeight="1" spans="1:29">
      <c r="A17" s="24"/>
      <c r="B17" s="25"/>
      <c r="C17" s="26"/>
      <c r="D17" s="27"/>
      <c r="E17" s="28"/>
      <c r="F17" s="27"/>
      <c r="G17" s="29"/>
      <c r="H17" s="67"/>
      <c r="I17" s="68"/>
      <c r="J17" s="27"/>
      <c r="K17" s="69"/>
      <c r="L17" s="70"/>
      <c r="M17" s="71"/>
      <c r="N17" s="69"/>
      <c r="O17" s="95"/>
      <c r="P17" s="82"/>
      <c r="Q17" s="82"/>
      <c r="R17" s="88"/>
      <c r="S17" s="89"/>
      <c r="T17" s="82"/>
      <c r="U17" s="82"/>
      <c r="V17" s="82"/>
      <c r="W17" s="82"/>
      <c r="X17" s="82"/>
      <c r="Y17" s="82"/>
      <c r="Z17" s="82"/>
      <c r="AA17" s="82"/>
      <c r="AB17" s="82"/>
      <c r="AC17" s="82"/>
    </row>
    <row r="18" s="3" customFormat="1" ht="20.1" customHeight="1" spans="1:29">
      <c r="A18" s="24"/>
      <c r="B18" s="25"/>
      <c r="C18" s="26"/>
      <c r="D18" s="27"/>
      <c r="E18" s="28"/>
      <c r="F18" s="27"/>
      <c r="G18" s="29"/>
      <c r="H18" s="67"/>
      <c r="I18" s="68"/>
      <c r="J18" s="27"/>
      <c r="K18" s="69"/>
      <c r="L18" s="70"/>
      <c r="M18" s="71"/>
      <c r="N18" s="69"/>
      <c r="O18" s="95"/>
      <c r="P18" s="82"/>
      <c r="Q18" s="82"/>
      <c r="R18" s="88"/>
      <c r="S18" s="89"/>
      <c r="T18" s="82"/>
      <c r="U18" s="82"/>
      <c r="V18" s="82"/>
      <c r="W18" s="82"/>
      <c r="X18" s="82"/>
      <c r="Y18" s="82"/>
      <c r="Z18" s="82"/>
      <c r="AA18" s="82"/>
      <c r="AB18" s="82"/>
      <c r="AC18" s="82"/>
    </row>
    <row r="19" s="3" customFormat="1" ht="20.1" customHeight="1" spans="1:29">
      <c r="A19" s="24"/>
      <c r="B19" s="25"/>
      <c r="C19" s="26"/>
      <c r="D19" s="27"/>
      <c r="E19" s="28"/>
      <c r="F19" s="27"/>
      <c r="G19" s="29"/>
      <c r="H19" s="67"/>
      <c r="I19" s="68"/>
      <c r="J19" s="27"/>
      <c r="K19" s="69"/>
      <c r="L19" s="70"/>
      <c r="M19" s="71"/>
      <c r="N19" s="69"/>
      <c r="O19" s="95"/>
      <c r="P19" s="82"/>
      <c r="Q19" s="82"/>
      <c r="R19" s="88"/>
      <c r="S19" s="89"/>
      <c r="T19" s="82"/>
      <c r="U19" s="82"/>
      <c r="V19" s="82"/>
      <c r="W19" s="82"/>
      <c r="X19" s="82"/>
      <c r="Y19" s="82"/>
      <c r="Z19" s="82"/>
      <c r="AA19" s="82"/>
      <c r="AB19" s="82"/>
      <c r="AC19" s="82"/>
    </row>
    <row r="20" s="4" customFormat="1" ht="20.25" customHeight="1" spans="1:19">
      <c r="A20" s="90"/>
      <c r="B20" s="91"/>
      <c r="C20" s="16"/>
      <c r="D20" s="17"/>
      <c r="E20" s="92"/>
      <c r="F20" s="93"/>
      <c r="G20" s="94"/>
      <c r="H20" s="96"/>
      <c r="I20" s="96"/>
      <c r="J20" s="97"/>
      <c r="K20" s="59"/>
      <c r="L20" s="47"/>
      <c r="M20" s="11"/>
      <c r="N20" s="59"/>
      <c r="O20" s="96"/>
      <c r="P20" s="85"/>
      <c r="S20"/>
    </row>
    <row r="21" s="4" customFormat="1" ht="20.25" customHeight="1" spans="1:19">
      <c r="A21" s="90"/>
      <c r="B21" s="91"/>
      <c r="C21" s="16"/>
      <c r="D21" s="17"/>
      <c r="E21" s="92"/>
      <c r="F21" s="93"/>
      <c r="G21" s="94"/>
      <c r="H21" s="96"/>
      <c r="I21" s="96"/>
      <c r="J21" s="97"/>
      <c r="K21" s="59"/>
      <c r="L21" s="47"/>
      <c r="M21" s="11"/>
      <c r="N21" s="69"/>
      <c r="O21" s="74"/>
      <c r="P21" s="85"/>
      <c r="S21"/>
    </row>
    <row r="22" s="4" customFormat="1" ht="30" customHeight="1" spans="1:19">
      <c r="A22" s="9" t="s">
        <v>38</v>
      </c>
      <c r="B22" s="9"/>
      <c r="C22" s="37" t="s">
        <v>39</v>
      </c>
      <c r="D22" s="38">
        <f>SUM(D7:D21)</f>
        <v>4300000</v>
      </c>
      <c r="E22" s="37" t="s">
        <v>39</v>
      </c>
      <c r="F22" s="39">
        <f>SUM(F7:F21)</f>
        <v>4300000</v>
      </c>
      <c r="G22" s="37" t="s">
        <v>39</v>
      </c>
      <c r="H22" s="39">
        <f>SUM(H7:H21)</f>
        <v>172990</v>
      </c>
      <c r="I22" s="39">
        <f>SUM(I7:I21)</f>
        <v>63120</v>
      </c>
      <c r="J22" s="39">
        <f>SUM(J7:J21)</f>
        <v>5100</v>
      </c>
      <c r="K22" s="37" t="s">
        <v>39</v>
      </c>
      <c r="L22" s="76">
        <f>SUM(L7:L21)</f>
        <v>0</v>
      </c>
      <c r="M22" s="77" t="s">
        <v>39</v>
      </c>
      <c r="N22" s="37" t="s">
        <v>39</v>
      </c>
      <c r="O22" s="39">
        <f>SUM(O7:O21)</f>
        <v>4058790</v>
      </c>
      <c r="P22" s="85"/>
      <c r="S22"/>
    </row>
    <row r="23" s="4" customFormat="1" ht="30" customHeight="1" spans="1:16">
      <c r="A23" s="9" t="s">
        <v>34</v>
      </c>
      <c r="B23" s="9"/>
      <c r="C23" s="9" t="s">
        <v>40</v>
      </c>
      <c r="D23" s="9"/>
      <c r="E23" s="40">
        <v>400000</v>
      </c>
      <c r="F23" s="40"/>
      <c r="G23" s="40"/>
      <c r="H23" s="40"/>
      <c r="I23" s="9" t="s">
        <v>41</v>
      </c>
      <c r="J23" s="9"/>
      <c r="K23" s="9" t="s">
        <v>42</v>
      </c>
      <c r="L23" s="40">
        <v>0</v>
      </c>
      <c r="M23" s="40"/>
      <c r="N23" s="40"/>
      <c r="O23" s="40"/>
      <c r="P23" s="85"/>
    </row>
    <row r="24" s="4" customFormat="1" ht="30" customHeight="1" spans="1:16">
      <c r="A24" s="9"/>
      <c r="B24" s="9"/>
      <c r="C24" s="9" t="s">
        <v>43</v>
      </c>
      <c r="D24" s="9"/>
      <c r="E24" s="41">
        <v>0</v>
      </c>
      <c r="F24" s="41"/>
      <c r="G24" s="41"/>
      <c r="H24" s="41"/>
      <c r="I24" s="9"/>
      <c r="J24" s="9"/>
      <c r="K24" s="9" t="s">
        <v>44</v>
      </c>
      <c r="L24" s="77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零元整</v>
      </c>
      <c r="M24" s="77"/>
      <c r="N24" s="77"/>
      <c r="O24" s="77"/>
      <c r="P24" s="85"/>
    </row>
    <row r="25" s="4" customFormat="1" ht="50.1" customHeight="1" spans="1:16">
      <c r="A25" s="9" t="s">
        <v>45</v>
      </c>
      <c r="B25" s="9"/>
      <c r="C25" s="42" t="s">
        <v>46</v>
      </c>
      <c r="D25" s="43"/>
      <c r="E25" s="43"/>
      <c r="F25" s="43"/>
      <c r="G25" s="43"/>
      <c r="H25" s="78"/>
      <c r="I25" s="9" t="s">
        <v>47</v>
      </c>
      <c r="J25" s="9"/>
      <c r="K25" s="9"/>
      <c r="L25" s="9"/>
      <c r="M25" s="9"/>
      <c r="N25" s="9"/>
      <c r="O25" s="9"/>
      <c r="P25" s="85"/>
    </row>
    <row r="26" s="4" customFormat="1" ht="50.1" customHeight="1" spans="1:16">
      <c r="A26" s="9" t="s">
        <v>49</v>
      </c>
      <c r="B26" s="9"/>
      <c r="C26" s="14"/>
      <c r="D26" s="14"/>
      <c r="E26" s="14"/>
      <c r="F26" s="14"/>
      <c r="G26" s="14"/>
      <c r="H26" s="14"/>
      <c r="I26" s="9" t="s">
        <v>50</v>
      </c>
      <c r="J26" s="9"/>
      <c r="K26" s="14"/>
      <c r="L26" s="14"/>
      <c r="M26" s="14"/>
      <c r="N26" s="14"/>
      <c r="O26" s="14"/>
      <c r="P26" s="85"/>
    </row>
    <row r="27" s="4" customFormat="1" ht="50.1" customHeight="1" spans="1:16">
      <c r="A27" s="9" t="s">
        <v>51</v>
      </c>
      <c r="B27" s="9"/>
      <c r="C27" s="44"/>
      <c r="D27" s="44"/>
      <c r="E27" s="44"/>
      <c r="F27" s="44"/>
      <c r="G27" s="44"/>
      <c r="H27" s="44"/>
      <c r="I27" s="9" t="s">
        <v>52</v>
      </c>
      <c r="J27" s="9"/>
      <c r="K27" s="44"/>
      <c r="L27" s="44"/>
      <c r="M27" s="44"/>
      <c r="N27" s="44"/>
      <c r="O27" s="44"/>
      <c r="P27" s="85"/>
    </row>
    <row r="28" s="4" customFormat="1" ht="50.1" customHeight="1" spans="1:16">
      <c r="A28" s="9" t="s">
        <v>53</v>
      </c>
      <c r="B28" s="9"/>
      <c r="C28" s="44"/>
      <c r="D28" s="44"/>
      <c r="E28" s="44"/>
      <c r="F28" s="44"/>
      <c r="G28" s="44"/>
      <c r="H28" s="44"/>
      <c r="I28" s="9" t="s">
        <v>54</v>
      </c>
      <c r="J28" s="9"/>
      <c r="K28" s="44"/>
      <c r="L28" s="44"/>
      <c r="M28" s="44"/>
      <c r="N28" s="44"/>
      <c r="O28" s="44"/>
      <c r="P28" s="85"/>
    </row>
    <row r="29" s="4" customFormat="1" spans="1:16">
      <c r="A29" s="1"/>
      <c r="B29" s="5"/>
      <c r="C29" s="1"/>
      <c r="D29" s="6"/>
      <c r="E29" s="5"/>
      <c r="F29" s="6"/>
      <c r="G29" s="1"/>
      <c r="H29" s="6"/>
      <c r="I29" s="1"/>
      <c r="J29" s="6"/>
      <c r="K29" s="1"/>
      <c r="L29" s="7"/>
      <c r="M29" s="7"/>
      <c r="N29" s="1"/>
      <c r="O29" s="6"/>
      <c r="P29" s="85"/>
    </row>
    <row r="30" s="4" customFormat="1" spans="1:16">
      <c r="A30" s="1"/>
      <c r="B30" s="5"/>
      <c r="C30" s="1"/>
      <c r="D30" s="6"/>
      <c r="E30" s="5"/>
      <c r="F30" s="6"/>
      <c r="G30" s="1"/>
      <c r="H30" s="6"/>
      <c r="I30" s="1"/>
      <c r="J30" s="6"/>
      <c r="K30" s="1"/>
      <c r="L30" s="7"/>
      <c r="M30" s="7"/>
      <c r="N30" s="1"/>
      <c r="O30" s="6"/>
      <c r="P30" s="85"/>
    </row>
    <row r="31" s="4" customFormat="1" spans="1:16">
      <c r="A31" s="1"/>
      <c r="B31" s="5"/>
      <c r="C31" s="1"/>
      <c r="D31" s="6"/>
      <c r="E31" s="5"/>
      <c r="F31" s="6"/>
      <c r="G31" s="1"/>
      <c r="H31" s="6"/>
      <c r="I31" s="1"/>
      <c r="J31" s="6"/>
      <c r="K31" s="1"/>
      <c r="L31" s="7"/>
      <c r="M31" s="7"/>
      <c r="N31" s="1"/>
      <c r="O31" s="6"/>
      <c r="P31" s="85"/>
    </row>
    <row r="32" s="4" customFormat="1" spans="1:16">
      <c r="A32" s="1"/>
      <c r="B32" s="5"/>
      <c r="C32" s="1"/>
      <c r="D32" s="6"/>
      <c r="E32" s="5"/>
      <c r="F32" s="6"/>
      <c r="G32" s="1"/>
      <c r="H32" s="6"/>
      <c r="I32" s="1"/>
      <c r="J32" s="6"/>
      <c r="K32" s="1"/>
      <c r="L32" s="7"/>
      <c r="M32" s="7"/>
      <c r="N32" s="1"/>
      <c r="O32" s="6"/>
      <c r="P32" s="85"/>
    </row>
    <row r="33" s="4" customFormat="1" spans="1:16">
      <c r="A33" s="1"/>
      <c r="B33" s="5"/>
      <c r="C33" s="1"/>
      <c r="D33" s="6"/>
      <c r="E33" s="5"/>
      <c r="F33" s="6"/>
      <c r="G33" s="1"/>
      <c r="H33" s="6"/>
      <c r="I33" s="1"/>
      <c r="J33" s="6"/>
      <c r="K33" s="1"/>
      <c r="L33" s="7"/>
      <c r="M33" s="7"/>
      <c r="N33" s="1"/>
      <c r="O33" s="6"/>
      <c r="P33" s="85"/>
    </row>
    <row r="34" s="4" customFormat="1" ht="13.5" spans="1:16">
      <c r="A34" s="1"/>
      <c r="B34"/>
      <c r="C34" s="1"/>
      <c r="D34" s="6"/>
      <c r="E34" s="5"/>
      <c r="F34" s="6"/>
      <c r="G34" s="1"/>
      <c r="H34" s="6"/>
      <c r="I34" s="1"/>
      <c r="J34" s="6"/>
      <c r="K34" s="1"/>
      <c r="L34" s="7"/>
      <c r="M34" s="7"/>
      <c r="N34" s="1"/>
      <c r="O34" s="6"/>
      <c r="P34" s="85"/>
    </row>
    <row r="35" s="4" customFormat="1" spans="1:16">
      <c r="A35" s="1"/>
      <c r="B35" s="5"/>
      <c r="C35" s="1"/>
      <c r="D35" s="6"/>
      <c r="E35" s="5"/>
      <c r="F35" s="6"/>
      <c r="G35" s="1"/>
      <c r="H35" s="6"/>
      <c r="I35" s="1"/>
      <c r="J35" s="6"/>
      <c r="K35" s="1"/>
      <c r="L35" s="7"/>
      <c r="M35" s="7"/>
      <c r="N35" s="1"/>
      <c r="O35" s="6"/>
      <c r="P35" s="85"/>
    </row>
    <row r="36" s="4" customFormat="1" spans="1:16">
      <c r="A36" s="1"/>
      <c r="B36" s="5"/>
      <c r="C36" s="1"/>
      <c r="D36" s="6"/>
      <c r="E36" s="5"/>
      <c r="F36" s="6"/>
      <c r="G36" s="1"/>
      <c r="H36" s="6"/>
      <c r="I36" s="1"/>
      <c r="J36" s="6"/>
      <c r="K36" s="1"/>
      <c r="L36" s="7"/>
      <c r="M36" s="7"/>
      <c r="N36" s="1"/>
      <c r="O36" s="6"/>
      <c r="P36" s="85"/>
    </row>
    <row r="37" s="4" customFormat="1" spans="1:16">
      <c r="A37" s="1"/>
      <c r="B37" s="5"/>
      <c r="C37" s="1"/>
      <c r="D37" s="6"/>
      <c r="E37" s="5"/>
      <c r="F37" s="6"/>
      <c r="G37" s="1"/>
      <c r="H37" s="6"/>
      <c r="I37" s="1"/>
      <c r="J37" s="6"/>
      <c r="K37" s="1"/>
      <c r="L37" s="7"/>
      <c r="M37" s="7"/>
      <c r="N37" s="1"/>
      <c r="O37" s="6"/>
      <c r="P37" s="85"/>
    </row>
    <row r="38" s="4" customFormat="1" spans="1:16">
      <c r="A38" s="1"/>
      <c r="B38" s="5"/>
      <c r="C38" s="1"/>
      <c r="D38" s="6"/>
      <c r="E38" s="5"/>
      <c r="F38" s="6"/>
      <c r="G38" s="1"/>
      <c r="H38" s="6"/>
      <c r="I38" s="1"/>
      <c r="J38" s="6"/>
      <c r="K38" s="1"/>
      <c r="L38" s="7"/>
      <c r="M38" s="7"/>
      <c r="N38" s="1"/>
      <c r="O38" s="6"/>
      <c r="P38" s="85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J8:M8"/>
    <mergeCell ref="G11:H11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H3:H4"/>
    <mergeCell ref="A23:B24"/>
    <mergeCell ref="I23:J2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7"/>
  <sheetViews>
    <sheetView topLeftCell="A4" workbookViewId="0">
      <selection activeCell="A4" sqref="$A1:$XFD1048576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1.5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125" style="1" customWidth="1"/>
    <col min="16" max="16" width="10.1333333333333" style="6" customWidth="1"/>
    <col min="17" max="17" width="9.38333333333333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5" t="s">
        <v>3</v>
      </c>
      <c r="N2" s="46">
        <v>10799</v>
      </c>
      <c r="O2" s="47" t="s">
        <v>4</v>
      </c>
      <c r="P2" s="47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9" t="s">
        <v>6</v>
      </c>
      <c r="B3" s="9"/>
      <c r="C3" s="11">
        <v>5766319.51</v>
      </c>
      <c r="D3" s="11"/>
      <c r="E3" s="11"/>
      <c r="F3" s="11" t="s">
        <v>7</v>
      </c>
      <c r="G3" s="12" t="s">
        <v>8</v>
      </c>
      <c r="H3" s="12"/>
      <c r="I3" s="48" t="s">
        <v>9</v>
      </c>
      <c r="J3" s="49" t="s">
        <v>10</v>
      </c>
      <c r="K3" s="50"/>
      <c r="L3" s="50"/>
      <c r="M3" s="50"/>
      <c r="N3" s="51" t="s">
        <v>11</v>
      </c>
      <c r="O3" s="9" t="s">
        <v>12</v>
      </c>
      <c r="P3" s="52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9" t="s">
        <v>14</v>
      </c>
      <c r="B4" s="9"/>
      <c r="C4" s="11"/>
      <c r="D4" s="11"/>
      <c r="E4" s="11"/>
      <c r="F4" s="11" t="s">
        <v>15</v>
      </c>
      <c r="G4" s="12"/>
      <c r="H4" s="12"/>
      <c r="I4" s="53"/>
      <c r="J4" s="54" t="s">
        <v>55</v>
      </c>
      <c r="K4" s="55"/>
      <c r="L4" s="55"/>
      <c r="M4" s="55"/>
      <c r="N4" s="51" t="s">
        <v>17</v>
      </c>
      <c r="O4" s="11" t="s">
        <v>18</v>
      </c>
      <c r="P4" s="56" t="s">
        <v>19</v>
      </c>
      <c r="Q4" s="8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20</v>
      </c>
      <c r="B5" s="9" t="s">
        <v>21</v>
      </c>
      <c r="C5" s="9"/>
      <c r="D5" s="9"/>
      <c r="E5" s="9"/>
      <c r="F5" s="9" t="s">
        <v>22</v>
      </c>
      <c r="G5" s="9"/>
      <c r="H5" s="9" t="s">
        <v>23</v>
      </c>
      <c r="I5" s="9"/>
      <c r="J5" s="9" t="s">
        <v>24</v>
      </c>
      <c r="K5" s="9" t="s">
        <v>25</v>
      </c>
      <c r="L5" s="9"/>
      <c r="M5" s="9" t="s">
        <v>26</v>
      </c>
      <c r="N5" s="9"/>
      <c r="O5" s="11" t="s">
        <v>27</v>
      </c>
      <c r="P5" s="11"/>
      <c r="Q5" s="85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3" t="s">
        <v>28</v>
      </c>
      <c r="C6" s="9" t="s">
        <v>29</v>
      </c>
      <c r="D6" s="9" t="s">
        <v>63</v>
      </c>
      <c r="E6" s="11" t="s">
        <v>64</v>
      </c>
      <c r="F6" s="13" t="s">
        <v>28</v>
      </c>
      <c r="G6" s="11" t="s">
        <v>30</v>
      </c>
      <c r="H6" s="9" t="s">
        <v>31</v>
      </c>
      <c r="I6" s="11" t="s">
        <v>30</v>
      </c>
      <c r="J6" s="47" t="s">
        <v>30</v>
      </c>
      <c r="K6" s="11" t="s">
        <v>30</v>
      </c>
      <c r="L6" s="9" t="s">
        <v>32</v>
      </c>
      <c r="M6" s="9" t="s">
        <v>30</v>
      </c>
      <c r="N6" s="9" t="s">
        <v>32</v>
      </c>
      <c r="O6" s="11" t="s">
        <v>33</v>
      </c>
      <c r="P6" s="11" t="s">
        <v>30</v>
      </c>
      <c r="Q6" s="85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21" customHeight="1" spans="1:30">
      <c r="A7" s="14">
        <v>1</v>
      </c>
      <c r="B7" s="15">
        <v>43574</v>
      </c>
      <c r="C7" s="16" t="s">
        <v>35</v>
      </c>
      <c r="D7" s="16"/>
      <c r="E7" s="17">
        <v>1900000</v>
      </c>
      <c r="F7" s="18">
        <v>43563</v>
      </c>
      <c r="G7" s="17">
        <v>1900000</v>
      </c>
      <c r="H7" s="19">
        <v>0.03</v>
      </c>
      <c r="I7" s="57">
        <f>E7*H7</f>
        <v>57000</v>
      </c>
      <c r="J7" s="57">
        <v>63120</v>
      </c>
      <c r="K7" s="23">
        <v>5000</v>
      </c>
      <c r="L7" s="58"/>
      <c r="M7" s="47"/>
      <c r="N7" s="11"/>
      <c r="O7" s="59" t="s">
        <v>36</v>
      </c>
      <c r="P7" s="57">
        <f>E7-I7-J7-K7</f>
        <v>1774880</v>
      </c>
      <c r="Q7" s="86"/>
      <c r="R7" s="86"/>
      <c r="S7" s="87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="3" customFormat="1" ht="20.1" customHeight="1" spans="1:30">
      <c r="A8" s="20"/>
      <c r="B8" s="21"/>
      <c r="C8" s="22"/>
      <c r="D8" s="22"/>
      <c r="E8" s="23"/>
      <c r="F8" s="18">
        <v>43572</v>
      </c>
      <c r="G8" s="23">
        <v>2400000</v>
      </c>
      <c r="H8" s="19"/>
      <c r="I8" s="60"/>
      <c r="J8" s="61"/>
      <c r="K8" s="62" t="s">
        <v>37</v>
      </c>
      <c r="L8" s="63"/>
      <c r="M8" s="63"/>
      <c r="N8" s="64"/>
      <c r="O8" s="59"/>
      <c r="P8" s="57"/>
      <c r="Q8" s="82"/>
      <c r="R8" s="82"/>
      <c r="S8" s="88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3" customFormat="1" ht="20.1" customHeight="1" spans="1:30">
      <c r="A9" s="20">
        <v>2</v>
      </c>
      <c r="B9" s="21">
        <v>43622</v>
      </c>
      <c r="C9" s="22" t="s">
        <v>35</v>
      </c>
      <c r="D9" s="22"/>
      <c r="E9" s="23">
        <v>1000000</v>
      </c>
      <c r="F9" s="18"/>
      <c r="G9" s="23"/>
      <c r="H9" s="19">
        <v>0.03</v>
      </c>
      <c r="I9" s="60">
        <f>E9*H9</f>
        <v>30000</v>
      </c>
      <c r="J9" s="61">
        <v>0</v>
      </c>
      <c r="K9" s="23">
        <v>0</v>
      </c>
      <c r="L9" s="59"/>
      <c r="M9" s="47"/>
      <c r="N9" s="11"/>
      <c r="O9" s="59" t="s">
        <v>36</v>
      </c>
      <c r="P9" s="57">
        <v>970000</v>
      </c>
      <c r="Q9" s="82"/>
      <c r="R9" s="82"/>
      <c r="S9" s="88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3" customFormat="1" ht="20.1" customHeight="1" spans="1:30">
      <c r="A10" s="20">
        <v>3</v>
      </c>
      <c r="B10" s="21">
        <v>43769</v>
      </c>
      <c r="C10" s="22" t="s">
        <v>35</v>
      </c>
      <c r="D10" s="22"/>
      <c r="E10" s="23">
        <v>1000000</v>
      </c>
      <c r="F10" s="18"/>
      <c r="G10" s="23"/>
      <c r="H10" s="19">
        <v>0.03</v>
      </c>
      <c r="I10" s="60">
        <v>85990</v>
      </c>
      <c r="J10" s="61">
        <v>0</v>
      </c>
      <c r="K10" s="23">
        <v>0</v>
      </c>
      <c r="L10" s="59"/>
      <c r="M10" s="47"/>
      <c r="N10" s="11"/>
      <c r="O10" s="59" t="s">
        <v>56</v>
      </c>
      <c r="P10" s="57">
        <f>E10-I10</f>
        <v>914010</v>
      </c>
      <c r="Q10" s="82"/>
      <c r="R10" s="82"/>
      <c r="S10" s="88"/>
      <c r="T10" s="89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3" customFormat="1" ht="24" customHeight="1" spans="1:30">
      <c r="A11" s="20"/>
      <c r="B11" s="21"/>
      <c r="C11" s="22"/>
      <c r="D11" s="22"/>
      <c r="E11" s="23"/>
      <c r="F11" s="18"/>
      <c r="G11" s="23"/>
      <c r="H11" s="19" t="s">
        <v>57</v>
      </c>
      <c r="I11" s="65"/>
      <c r="J11" s="61"/>
      <c r="K11" s="23"/>
      <c r="L11" s="59"/>
      <c r="M11" s="47"/>
      <c r="N11" s="11"/>
      <c r="O11" s="59"/>
      <c r="P11" s="57"/>
      <c r="Q11" s="82"/>
      <c r="R11" s="82"/>
      <c r="S11" s="88"/>
      <c r="T11" s="89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3" customFormat="1" ht="40" customHeight="1" spans="1:30">
      <c r="A12" s="20">
        <v>4</v>
      </c>
      <c r="B12" s="21">
        <v>43791</v>
      </c>
      <c r="C12" s="22" t="s">
        <v>35</v>
      </c>
      <c r="D12" s="22"/>
      <c r="E12" s="23">
        <v>400000</v>
      </c>
      <c r="F12" s="18"/>
      <c r="G12" s="23"/>
      <c r="H12" s="19"/>
      <c r="I12" s="60">
        <v>0</v>
      </c>
      <c r="J12" s="61">
        <v>0</v>
      </c>
      <c r="K12" s="23">
        <v>100</v>
      </c>
      <c r="L12" s="59" t="s">
        <v>58</v>
      </c>
      <c r="M12" s="47"/>
      <c r="N12" s="11"/>
      <c r="O12" s="66" t="s">
        <v>59</v>
      </c>
      <c r="P12" s="57">
        <v>65465.6</v>
      </c>
      <c r="Q12" s="82"/>
      <c r="R12" s="82"/>
      <c r="S12" s="88"/>
      <c r="T12" s="89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3" customFormat="1" ht="40" customHeight="1" spans="1:30">
      <c r="A13" s="20"/>
      <c r="B13" s="21"/>
      <c r="C13" s="22"/>
      <c r="D13" s="22"/>
      <c r="E13" s="23"/>
      <c r="F13" s="18"/>
      <c r="G13" s="23"/>
      <c r="H13" s="19"/>
      <c r="I13" s="60"/>
      <c r="J13" s="61"/>
      <c r="K13" s="23"/>
      <c r="L13" s="59"/>
      <c r="M13" s="47"/>
      <c r="N13" s="11"/>
      <c r="O13" s="66" t="s">
        <v>60</v>
      </c>
      <c r="P13" s="57">
        <v>111690.4</v>
      </c>
      <c r="Q13" s="82"/>
      <c r="R13" s="82"/>
      <c r="S13" s="88"/>
      <c r="T13" s="89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3" customFormat="1" ht="50" customHeight="1" spans="1:30">
      <c r="A14" s="20"/>
      <c r="B14" s="21"/>
      <c r="C14" s="22"/>
      <c r="D14" s="22"/>
      <c r="E14" s="23"/>
      <c r="F14" s="18"/>
      <c r="G14" s="23"/>
      <c r="H14" s="19"/>
      <c r="I14" s="60"/>
      <c r="J14" s="61"/>
      <c r="K14" s="23"/>
      <c r="L14" s="59"/>
      <c r="M14" s="47"/>
      <c r="N14" s="11"/>
      <c r="O14" s="66" t="s">
        <v>61</v>
      </c>
      <c r="P14" s="57">
        <v>184000</v>
      </c>
      <c r="Q14" s="82"/>
      <c r="R14" s="82"/>
      <c r="S14" s="88"/>
      <c r="T14" s="89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3" customFormat="1" ht="49" customHeight="1" spans="1:30">
      <c r="A15" s="20"/>
      <c r="B15" s="21"/>
      <c r="C15" s="22"/>
      <c r="D15" s="22"/>
      <c r="E15" s="23"/>
      <c r="F15" s="18"/>
      <c r="G15" s="23"/>
      <c r="H15" s="19"/>
      <c r="I15" s="60"/>
      <c r="J15" s="61"/>
      <c r="K15" s="23"/>
      <c r="L15" s="59"/>
      <c r="M15" s="47"/>
      <c r="N15" s="11"/>
      <c r="O15" s="66" t="s">
        <v>62</v>
      </c>
      <c r="P15" s="57">
        <v>38744</v>
      </c>
      <c r="Q15" s="82"/>
      <c r="R15" s="82"/>
      <c r="S15" s="88"/>
      <c r="T15" s="89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3" customFormat="1" ht="40" customHeight="1" spans="1:30">
      <c r="A16" s="24">
        <v>5</v>
      </c>
      <c r="B16" s="25">
        <v>44098</v>
      </c>
      <c r="C16" s="26" t="s">
        <v>65</v>
      </c>
      <c r="D16" s="33">
        <v>622151.3</v>
      </c>
      <c r="E16" s="27"/>
      <c r="F16" s="28"/>
      <c r="G16" s="27"/>
      <c r="H16" s="29"/>
      <c r="I16" s="67"/>
      <c r="J16" s="68"/>
      <c r="K16" s="27"/>
      <c r="L16" s="69" t="s">
        <v>66</v>
      </c>
      <c r="M16" s="70"/>
      <c r="N16" s="71"/>
      <c r="O16" s="72" t="s">
        <v>59</v>
      </c>
      <c r="P16" s="73">
        <v>622151.3</v>
      </c>
      <c r="Q16" s="82"/>
      <c r="R16" s="82"/>
      <c r="S16" s="88"/>
      <c r="T16" s="89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3" customFormat="1" ht="20.1" customHeight="1" spans="1:30">
      <c r="A17" s="24"/>
      <c r="B17" s="25"/>
      <c r="C17" s="26"/>
      <c r="D17" s="26"/>
      <c r="E17" s="27"/>
      <c r="F17" s="28"/>
      <c r="G17" s="27"/>
      <c r="H17" s="29"/>
      <c r="I17" s="67"/>
      <c r="J17" s="68"/>
      <c r="K17" s="27"/>
      <c r="L17" s="69"/>
      <c r="M17" s="70"/>
      <c r="N17" s="71"/>
      <c r="O17" s="69"/>
      <c r="P17" s="95"/>
      <c r="Q17" s="82"/>
      <c r="R17" s="82"/>
      <c r="S17" s="88"/>
      <c r="T17" s="89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3" customFormat="1" ht="20.1" customHeight="1" spans="1:30">
      <c r="A18" s="24"/>
      <c r="B18" s="25"/>
      <c r="C18" s="26"/>
      <c r="D18" s="26"/>
      <c r="E18" s="27"/>
      <c r="F18" s="28"/>
      <c r="G18" s="27"/>
      <c r="H18" s="29"/>
      <c r="I18" s="67"/>
      <c r="J18" s="68"/>
      <c r="K18" s="27"/>
      <c r="L18" s="69"/>
      <c r="M18" s="70"/>
      <c r="N18" s="71"/>
      <c r="O18" s="69"/>
      <c r="P18" s="95"/>
      <c r="Q18" s="82"/>
      <c r="R18" s="82"/>
      <c r="S18" s="88"/>
      <c r="T18" s="89"/>
      <c r="U18" s="82"/>
      <c r="V18" s="82"/>
      <c r="W18" s="82"/>
      <c r="X18" s="82"/>
      <c r="Y18" s="82"/>
      <c r="Z18" s="82"/>
      <c r="AA18" s="82"/>
      <c r="AB18" s="82"/>
      <c r="AC18" s="82"/>
      <c r="AD18" s="82"/>
    </row>
    <row r="19" s="4" customFormat="1" ht="20.25" customHeight="1" spans="1:20">
      <c r="A19" s="90"/>
      <c r="B19" s="91"/>
      <c r="C19" s="16"/>
      <c r="D19" s="16"/>
      <c r="E19" s="17"/>
      <c r="F19" s="92"/>
      <c r="G19" s="93"/>
      <c r="H19" s="94"/>
      <c r="I19" s="96"/>
      <c r="J19" s="96"/>
      <c r="K19" s="97"/>
      <c r="L19" s="59"/>
      <c r="M19" s="47"/>
      <c r="N19" s="11"/>
      <c r="O19" s="59"/>
      <c r="P19" s="96"/>
      <c r="Q19" s="85"/>
      <c r="T19"/>
    </row>
    <row r="20" s="4" customFormat="1" ht="20.25" customHeight="1" spans="1:20">
      <c r="A20" s="90"/>
      <c r="B20" s="91"/>
      <c r="C20" s="16"/>
      <c r="D20" s="16"/>
      <c r="E20" s="17"/>
      <c r="F20" s="92"/>
      <c r="G20" s="93"/>
      <c r="H20" s="94"/>
      <c r="I20" s="96"/>
      <c r="J20" s="96"/>
      <c r="K20" s="97"/>
      <c r="L20" s="59"/>
      <c r="M20" s="47"/>
      <c r="N20" s="11"/>
      <c r="O20" s="69"/>
      <c r="P20" s="74"/>
      <c r="Q20" s="85"/>
      <c r="T20"/>
    </row>
    <row r="21" s="4" customFormat="1" ht="30" customHeight="1" spans="1:20">
      <c r="A21" s="9" t="s">
        <v>38</v>
      </c>
      <c r="B21" s="9"/>
      <c r="C21" s="37" t="s">
        <v>39</v>
      </c>
      <c r="D21" s="37">
        <f>SUM(D7:D20)</f>
        <v>622151.3</v>
      </c>
      <c r="E21" s="38">
        <f>SUM(E7:E20)</f>
        <v>4300000</v>
      </c>
      <c r="F21" s="37" t="s">
        <v>39</v>
      </c>
      <c r="G21" s="39">
        <f>SUM(G7:G20)</f>
        <v>4300000</v>
      </c>
      <c r="H21" s="37" t="s">
        <v>39</v>
      </c>
      <c r="I21" s="39">
        <f>SUM(I7:I20)</f>
        <v>172990</v>
      </c>
      <c r="J21" s="39">
        <f>SUM(J7:J20)</f>
        <v>63120</v>
      </c>
      <c r="K21" s="39">
        <f>SUM(K7:K20)</f>
        <v>5100</v>
      </c>
      <c r="L21" s="37" t="s">
        <v>39</v>
      </c>
      <c r="M21" s="76">
        <f>SUM(M7:M20)</f>
        <v>0</v>
      </c>
      <c r="N21" s="77" t="s">
        <v>39</v>
      </c>
      <c r="O21" s="37" t="s">
        <v>39</v>
      </c>
      <c r="P21" s="39">
        <f>SUM(P7:P20)</f>
        <v>4680941.3</v>
      </c>
      <c r="Q21" s="85"/>
      <c r="T21"/>
    </row>
    <row r="22" s="4" customFormat="1" ht="30" customHeight="1" spans="1:17">
      <c r="A22" s="9" t="s">
        <v>34</v>
      </c>
      <c r="B22" s="9"/>
      <c r="C22" s="9" t="s">
        <v>40</v>
      </c>
      <c r="D22" s="9"/>
      <c r="E22" s="9"/>
      <c r="F22" s="40">
        <v>622151.3</v>
      </c>
      <c r="G22" s="40"/>
      <c r="H22" s="40"/>
      <c r="I22" s="40"/>
      <c r="J22" s="9" t="s">
        <v>41</v>
      </c>
      <c r="K22" s="9"/>
      <c r="L22" s="9" t="s">
        <v>42</v>
      </c>
      <c r="M22" s="40">
        <v>0</v>
      </c>
      <c r="N22" s="40"/>
      <c r="O22" s="40"/>
      <c r="P22" s="40"/>
      <c r="Q22" s="85"/>
    </row>
    <row r="23" s="4" customFormat="1" ht="30" customHeight="1" spans="1:17">
      <c r="A23" s="9"/>
      <c r="B23" s="9"/>
      <c r="C23" s="9" t="s">
        <v>43</v>
      </c>
      <c r="D23" s="9"/>
      <c r="E23" s="9"/>
      <c r="F23" s="41">
        <v>0</v>
      </c>
      <c r="G23" s="41"/>
      <c r="H23" s="41"/>
      <c r="I23" s="41"/>
      <c r="J23" s="9"/>
      <c r="K23" s="9"/>
      <c r="L23" s="9" t="s">
        <v>44</v>
      </c>
      <c r="M23" s="77" t="str">
        <f>SUBSTITUTE(SUBSTITUTE(TEXT(INT(M22),"[DBNum2][$-804]G/通用格式元"&amp;IF(INT(M22)=M22,"整",""))&amp;TEXT(MID(M22,FIND(".",M22&amp;".0")+1,1),"[DBNum2][$-804]G/通用格式角")&amp;TEXT(MID(M22,FIND(".",M22&amp;".0")+2,1),"[DBNum2][$-804]G/通用格式分"),"零角","零"),"零分","")</f>
        <v>零元整</v>
      </c>
      <c r="N23" s="77"/>
      <c r="O23" s="77"/>
      <c r="P23" s="77"/>
      <c r="Q23" s="85"/>
    </row>
    <row r="24" s="4" customFormat="1" ht="50.1" customHeight="1" spans="1:17">
      <c r="A24" s="9" t="s">
        <v>45</v>
      </c>
      <c r="B24" s="9"/>
      <c r="C24" s="42" t="s">
        <v>46</v>
      </c>
      <c r="D24" s="43"/>
      <c r="E24" s="43"/>
      <c r="F24" s="43"/>
      <c r="G24" s="43"/>
      <c r="H24" s="43"/>
      <c r="I24" s="78"/>
      <c r="J24" s="9" t="s">
        <v>47</v>
      </c>
      <c r="K24" s="9"/>
      <c r="L24" s="9"/>
      <c r="M24" s="9"/>
      <c r="N24" s="9"/>
      <c r="O24" s="9"/>
      <c r="P24" s="9"/>
      <c r="Q24" s="85"/>
    </row>
    <row r="25" s="4" customFormat="1" ht="50.1" customHeight="1" spans="1:17">
      <c r="A25" s="9" t="s">
        <v>49</v>
      </c>
      <c r="B25" s="9"/>
      <c r="C25" s="14"/>
      <c r="D25" s="14"/>
      <c r="E25" s="14"/>
      <c r="F25" s="14"/>
      <c r="G25" s="14"/>
      <c r="H25" s="14"/>
      <c r="I25" s="14"/>
      <c r="J25" s="9" t="s">
        <v>50</v>
      </c>
      <c r="K25" s="9"/>
      <c r="L25" s="14"/>
      <c r="M25" s="14"/>
      <c r="N25" s="14"/>
      <c r="O25" s="14"/>
      <c r="P25" s="14"/>
      <c r="Q25" s="85"/>
    </row>
    <row r="26" s="4" customFormat="1" ht="50.1" customHeight="1" spans="1:17">
      <c r="A26" s="9" t="s">
        <v>51</v>
      </c>
      <c r="B26" s="9"/>
      <c r="C26" s="44"/>
      <c r="D26" s="44"/>
      <c r="E26" s="44"/>
      <c r="F26" s="44"/>
      <c r="G26" s="44"/>
      <c r="H26" s="44"/>
      <c r="I26" s="44"/>
      <c r="J26" s="9" t="s">
        <v>52</v>
      </c>
      <c r="K26" s="9"/>
      <c r="L26" s="44"/>
      <c r="M26" s="44"/>
      <c r="N26" s="44"/>
      <c r="O26" s="44"/>
      <c r="P26" s="44"/>
      <c r="Q26" s="85"/>
    </row>
    <row r="27" s="4" customFormat="1" ht="50.1" customHeight="1" spans="1:17">
      <c r="A27" s="9" t="s">
        <v>53</v>
      </c>
      <c r="B27" s="9"/>
      <c r="C27" s="44"/>
      <c r="D27" s="44"/>
      <c r="E27" s="44"/>
      <c r="F27" s="44"/>
      <c r="G27" s="44"/>
      <c r="H27" s="44"/>
      <c r="I27" s="44"/>
      <c r="J27" s="9" t="s">
        <v>54</v>
      </c>
      <c r="K27" s="9"/>
      <c r="L27" s="44"/>
      <c r="M27" s="44"/>
      <c r="N27" s="44"/>
      <c r="O27" s="44"/>
      <c r="P27" s="44"/>
      <c r="Q27" s="85"/>
    </row>
    <row r="28" s="4" customFormat="1" spans="1:17">
      <c r="A28" s="1"/>
      <c r="B28" s="5"/>
      <c r="C28" s="1"/>
      <c r="D28" s="1"/>
      <c r="E28" s="6"/>
      <c r="F28" s="5"/>
      <c r="G28" s="6"/>
      <c r="H28" s="1"/>
      <c r="I28" s="6"/>
      <c r="J28" s="1"/>
      <c r="K28" s="6"/>
      <c r="L28" s="1"/>
      <c r="M28" s="7"/>
      <c r="N28" s="7"/>
      <c r="O28" s="1"/>
      <c r="P28" s="6"/>
      <c r="Q28" s="85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5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5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5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5"/>
    </row>
    <row r="33" s="4" customFormat="1" ht="13.5" spans="1:17">
      <c r="A33" s="1"/>
      <c r="B33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5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5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5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5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5"/>
    </row>
  </sheetData>
  <mergeCells count="46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K8:N8"/>
    <mergeCell ref="H11:I11"/>
    <mergeCell ref="A21:B21"/>
    <mergeCell ref="C22:E22"/>
    <mergeCell ref="F22:I22"/>
    <mergeCell ref="M22:P22"/>
    <mergeCell ref="C23:E23"/>
    <mergeCell ref="F23:I23"/>
    <mergeCell ref="M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5:A6"/>
    <mergeCell ref="I3:I4"/>
    <mergeCell ref="A22:B23"/>
    <mergeCell ref="J22:K2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7"/>
  <sheetViews>
    <sheetView tabSelected="1" topLeftCell="A10" workbookViewId="0">
      <selection activeCell="O17" sqref="O17"/>
    </sheetView>
  </sheetViews>
  <sheetFormatPr defaultColWidth="9" defaultRowHeight="11.25"/>
  <cols>
    <col min="1" max="1" width="4.25" style="1" customWidth="1"/>
    <col min="2" max="2" width="6.75" style="5" customWidth="1"/>
    <col min="3" max="3" width="2.88333333333333" style="1" customWidth="1"/>
    <col min="4" max="4" width="11.5" style="1" customWidth="1"/>
    <col min="5" max="5" width="10.5" style="6" customWidth="1"/>
    <col min="6" max="6" width="6.88333333333333" style="5" customWidth="1"/>
    <col min="7" max="7" width="10.6333333333333" style="6" customWidth="1"/>
    <col min="8" max="8" width="4.25" style="1" customWidth="1"/>
    <col min="9" max="9" width="8.88333333333333" style="6" customWidth="1"/>
    <col min="10" max="10" width="9.38333333333333" style="1" customWidth="1"/>
    <col min="11" max="11" width="8.25" style="6" customWidth="1"/>
    <col min="12" max="12" width="7.38333333333333" style="1" customWidth="1"/>
    <col min="13" max="13" width="7.88333333333333" style="7" customWidth="1"/>
    <col min="14" max="14" width="6.55833333333333" style="7" customWidth="1"/>
    <col min="15" max="15" width="29.125" style="1" customWidth="1"/>
    <col min="16" max="16" width="10.1333333333333" style="6" customWidth="1"/>
    <col min="17" max="17" width="10.75" style="6" customWidth="1"/>
    <col min="18" max="19" width="4.38333333333333" style="4" customWidth="1"/>
    <col min="20" max="20" width="13.25" style="4" customWidth="1"/>
    <col min="21" max="21" width="5.88333333333333" style="4" customWidth="1"/>
    <col min="22" max="22" width="10.6333333333333" style="4" customWidth="1"/>
    <col min="23" max="23" width="5.75" style="4" customWidth="1"/>
    <col min="24" max="24" width="5.63333333333333" style="4" customWidth="1"/>
    <col min="25" max="25" width="5.13333333333333" style="4" customWidth="1"/>
    <col min="26" max="26" width="5.88333333333333" style="4" customWidth="1"/>
    <col min="27" max="28" width="10.6333333333333" style="4" customWidth="1"/>
    <col min="29" max="29" width="5.63333333333333" style="4" customWidth="1"/>
    <col min="30" max="30" width="5.38333333333333" style="4" customWidth="1"/>
    <col min="31" max="31" width="7.13333333333333" style="4" customWidth="1"/>
    <col min="32" max="16384" width="9" style="1"/>
  </cols>
  <sheetData>
    <row r="1" s="1" customFormat="1" ht="24.95" customHeight="1" spans="1:6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79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</row>
    <row r="2" s="1" customFormat="1" ht="33" customHeight="1" spans="1:63">
      <c r="A2" s="9" t="s">
        <v>1</v>
      </c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45" t="s">
        <v>3</v>
      </c>
      <c r="N2" s="46">
        <v>10799</v>
      </c>
      <c r="O2" s="47" t="s">
        <v>4</v>
      </c>
      <c r="P2" s="47" t="s">
        <v>5</v>
      </c>
      <c r="Q2" s="81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</row>
    <row r="3" s="1" customFormat="1" ht="34" customHeight="1" spans="1:63">
      <c r="A3" s="9" t="s">
        <v>6</v>
      </c>
      <c r="B3" s="9"/>
      <c r="C3" s="11">
        <v>5766319.51</v>
      </c>
      <c r="D3" s="11"/>
      <c r="E3" s="11"/>
      <c r="F3" s="11" t="s">
        <v>7</v>
      </c>
      <c r="G3" s="12" t="s">
        <v>8</v>
      </c>
      <c r="H3" s="12"/>
      <c r="I3" s="48" t="s">
        <v>9</v>
      </c>
      <c r="J3" s="49" t="s">
        <v>10</v>
      </c>
      <c r="K3" s="50"/>
      <c r="L3" s="50"/>
      <c r="M3" s="50"/>
      <c r="N3" s="51" t="s">
        <v>11</v>
      </c>
      <c r="O3" s="9" t="s">
        <v>12</v>
      </c>
      <c r="P3" s="52" t="s">
        <v>13</v>
      </c>
      <c r="Q3" s="83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</row>
    <row r="4" s="1" customFormat="1" ht="30" customHeight="1" spans="1:31">
      <c r="A4" s="9" t="s">
        <v>14</v>
      </c>
      <c r="B4" s="9"/>
      <c r="C4" s="11">
        <v>5708385.21</v>
      </c>
      <c r="D4" s="11"/>
      <c r="E4" s="11"/>
      <c r="F4" s="11" t="s">
        <v>67</v>
      </c>
      <c r="G4" s="12">
        <v>43552</v>
      </c>
      <c r="H4" s="12"/>
      <c r="I4" s="53"/>
      <c r="J4" s="54" t="s">
        <v>55</v>
      </c>
      <c r="K4" s="55"/>
      <c r="L4" s="55"/>
      <c r="M4" s="55"/>
      <c r="N4" s="51" t="s">
        <v>17</v>
      </c>
      <c r="O4" s="11" t="s">
        <v>18</v>
      </c>
      <c r="P4" s="56" t="s">
        <v>19</v>
      </c>
      <c r="Q4" s="8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="1" customFormat="1" ht="27.95" customHeight="1" spans="1:31">
      <c r="A5" s="9" t="s">
        <v>20</v>
      </c>
      <c r="B5" s="9" t="s">
        <v>21</v>
      </c>
      <c r="C5" s="9"/>
      <c r="D5" s="9"/>
      <c r="E5" s="9"/>
      <c r="F5" s="9" t="s">
        <v>22</v>
      </c>
      <c r="G5" s="9"/>
      <c r="H5" s="9" t="s">
        <v>23</v>
      </c>
      <c r="I5" s="9"/>
      <c r="J5" s="9" t="s">
        <v>24</v>
      </c>
      <c r="K5" s="9" t="s">
        <v>25</v>
      </c>
      <c r="L5" s="9"/>
      <c r="M5" s="9" t="s">
        <v>26</v>
      </c>
      <c r="N5" s="9"/>
      <c r="O5" s="11" t="s">
        <v>27</v>
      </c>
      <c r="P5" s="11"/>
      <c r="Q5" s="85"/>
      <c r="R5" s="4"/>
      <c r="S5" s="4"/>
      <c r="T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="1" customFormat="1" ht="27.95" customHeight="1" spans="1:31">
      <c r="A6" s="9"/>
      <c r="B6" s="13" t="s">
        <v>28</v>
      </c>
      <c r="C6" s="9" t="s">
        <v>29</v>
      </c>
      <c r="D6" s="9" t="s">
        <v>63</v>
      </c>
      <c r="E6" s="11" t="s">
        <v>64</v>
      </c>
      <c r="F6" s="13" t="s">
        <v>28</v>
      </c>
      <c r="G6" s="11" t="s">
        <v>30</v>
      </c>
      <c r="H6" s="9" t="s">
        <v>31</v>
      </c>
      <c r="I6" s="11" t="s">
        <v>30</v>
      </c>
      <c r="J6" s="47" t="s">
        <v>30</v>
      </c>
      <c r="K6" s="11" t="s">
        <v>30</v>
      </c>
      <c r="L6" s="9" t="s">
        <v>32</v>
      </c>
      <c r="M6" s="9" t="s">
        <v>30</v>
      </c>
      <c r="N6" s="9" t="s">
        <v>32</v>
      </c>
      <c r="O6" s="11" t="s">
        <v>33</v>
      </c>
      <c r="P6" s="11" t="s">
        <v>30</v>
      </c>
      <c r="Q6" s="85"/>
      <c r="R6" s="4"/>
      <c r="S6" s="4"/>
      <c r="T6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="2" customFormat="1" ht="21" customHeight="1" spans="1:30">
      <c r="A7" s="14">
        <v>1</v>
      </c>
      <c r="B7" s="15">
        <v>43574</v>
      </c>
      <c r="C7" s="16" t="s">
        <v>35</v>
      </c>
      <c r="D7" s="16"/>
      <c r="E7" s="17">
        <v>1900000</v>
      </c>
      <c r="F7" s="18">
        <v>43563</v>
      </c>
      <c r="G7" s="17">
        <v>1900000</v>
      </c>
      <c r="H7" s="19">
        <v>0.03</v>
      </c>
      <c r="I7" s="57">
        <f>E7*H7</f>
        <v>57000</v>
      </c>
      <c r="J7" s="57">
        <v>63120</v>
      </c>
      <c r="K7" s="23">
        <v>5000</v>
      </c>
      <c r="L7" s="58"/>
      <c r="M7" s="47"/>
      <c r="N7" s="11"/>
      <c r="O7" s="59" t="s">
        <v>36</v>
      </c>
      <c r="P7" s="57">
        <f>E7-I7-J7-K7</f>
        <v>1774880</v>
      </c>
      <c r="Q7" s="86"/>
      <c r="R7" s="86"/>
      <c r="S7" s="87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="3" customFormat="1" ht="20.1" customHeight="1" spans="1:30">
      <c r="A8" s="20"/>
      <c r="B8" s="21"/>
      <c r="C8" s="22"/>
      <c r="D8" s="22"/>
      <c r="E8" s="23"/>
      <c r="F8" s="18">
        <v>43572</v>
      </c>
      <c r="G8" s="23">
        <v>2400000</v>
      </c>
      <c r="H8" s="19"/>
      <c r="I8" s="60"/>
      <c r="J8" s="61"/>
      <c r="K8" s="62" t="s">
        <v>37</v>
      </c>
      <c r="L8" s="63"/>
      <c r="M8" s="63"/>
      <c r="N8" s="64"/>
      <c r="O8" s="59"/>
      <c r="P8" s="57"/>
      <c r="Q8" s="82"/>
      <c r="R8" s="82"/>
      <c r="S8" s="88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</row>
    <row r="9" s="3" customFormat="1" ht="20.1" customHeight="1" spans="1:30">
      <c r="A9" s="20">
        <v>2</v>
      </c>
      <c r="B9" s="21">
        <v>43622</v>
      </c>
      <c r="C9" s="22" t="s">
        <v>35</v>
      </c>
      <c r="D9" s="22"/>
      <c r="E9" s="23">
        <v>1000000</v>
      </c>
      <c r="F9" s="18"/>
      <c r="G9" s="23"/>
      <c r="H9" s="19">
        <v>0.03</v>
      </c>
      <c r="I9" s="60">
        <f>E9*H9</f>
        <v>30000</v>
      </c>
      <c r="J9" s="61">
        <v>0</v>
      </c>
      <c r="K9" s="23">
        <v>0</v>
      </c>
      <c r="L9" s="59"/>
      <c r="M9" s="47"/>
      <c r="N9" s="11"/>
      <c r="O9" s="59" t="s">
        <v>36</v>
      </c>
      <c r="P9" s="57">
        <v>970000</v>
      </c>
      <c r="Q9" s="82"/>
      <c r="R9" s="82"/>
      <c r="S9" s="88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</row>
    <row r="10" s="3" customFormat="1" ht="20.1" customHeight="1" spans="1:30">
      <c r="A10" s="20">
        <v>3</v>
      </c>
      <c r="B10" s="21">
        <v>43769</v>
      </c>
      <c r="C10" s="22" t="s">
        <v>35</v>
      </c>
      <c r="D10" s="22"/>
      <c r="E10" s="23">
        <v>1000000</v>
      </c>
      <c r="F10" s="18"/>
      <c r="G10" s="23"/>
      <c r="H10" s="19">
        <v>0.03</v>
      </c>
      <c r="I10" s="60">
        <v>85990</v>
      </c>
      <c r="J10" s="61">
        <v>0</v>
      </c>
      <c r="K10" s="23">
        <v>0</v>
      </c>
      <c r="L10" s="59"/>
      <c r="M10" s="47"/>
      <c r="N10" s="11"/>
      <c r="O10" s="59" t="s">
        <v>56</v>
      </c>
      <c r="P10" s="57">
        <f>E10-I10</f>
        <v>914010</v>
      </c>
      <c r="Q10" s="82"/>
      <c r="R10" s="82"/>
      <c r="S10" s="88"/>
      <c r="T10" s="89"/>
      <c r="U10" s="82"/>
      <c r="V10" s="82"/>
      <c r="W10" s="82"/>
      <c r="X10" s="82"/>
      <c r="Y10" s="82"/>
      <c r="Z10" s="82"/>
      <c r="AA10" s="82"/>
      <c r="AB10" s="82"/>
      <c r="AC10" s="82"/>
      <c r="AD10" s="82"/>
    </row>
    <row r="11" s="3" customFormat="1" ht="24" customHeight="1" spans="1:30">
      <c r="A11" s="20"/>
      <c r="B11" s="21"/>
      <c r="C11" s="22"/>
      <c r="D11" s="22"/>
      <c r="E11" s="23"/>
      <c r="F11" s="18"/>
      <c r="G11" s="23"/>
      <c r="H11" s="19" t="s">
        <v>57</v>
      </c>
      <c r="I11" s="65"/>
      <c r="J11" s="61"/>
      <c r="K11" s="23"/>
      <c r="L11" s="59"/>
      <c r="M11" s="47"/>
      <c r="N11" s="11"/>
      <c r="O11" s="59"/>
      <c r="P11" s="57"/>
      <c r="Q11" s="82"/>
      <c r="R11" s="82"/>
      <c r="S11" s="88"/>
      <c r="T11" s="89"/>
      <c r="U11" s="82"/>
      <c r="V11" s="82"/>
      <c r="W11" s="82"/>
      <c r="X11" s="82"/>
      <c r="Y11" s="82"/>
      <c r="Z11" s="82"/>
      <c r="AA11" s="82"/>
      <c r="AB11" s="82"/>
      <c r="AC11" s="82"/>
      <c r="AD11" s="82"/>
    </row>
    <row r="12" s="3" customFormat="1" ht="40" customHeight="1" spans="1:30">
      <c r="A12" s="20">
        <v>4</v>
      </c>
      <c r="B12" s="21">
        <v>43791</v>
      </c>
      <c r="C12" s="22" t="s">
        <v>35</v>
      </c>
      <c r="D12" s="22"/>
      <c r="E12" s="23">
        <v>400000</v>
      </c>
      <c r="F12" s="18"/>
      <c r="G12" s="23"/>
      <c r="H12" s="19"/>
      <c r="I12" s="60">
        <v>0</v>
      </c>
      <c r="J12" s="61">
        <v>0</v>
      </c>
      <c r="K12" s="23">
        <v>100</v>
      </c>
      <c r="L12" s="59" t="s">
        <v>58</v>
      </c>
      <c r="M12" s="47"/>
      <c r="N12" s="11"/>
      <c r="O12" s="66" t="s">
        <v>59</v>
      </c>
      <c r="P12" s="57">
        <v>65465.6</v>
      </c>
      <c r="Q12" s="82"/>
      <c r="R12" s="82"/>
      <c r="S12" s="88"/>
      <c r="T12" s="89"/>
      <c r="U12" s="82"/>
      <c r="V12" s="82"/>
      <c r="W12" s="82"/>
      <c r="X12" s="82"/>
      <c r="Y12" s="82"/>
      <c r="Z12" s="82"/>
      <c r="AA12" s="82"/>
      <c r="AB12" s="82"/>
      <c r="AC12" s="82"/>
      <c r="AD12" s="82"/>
    </row>
    <row r="13" s="3" customFormat="1" ht="40" customHeight="1" spans="1:30">
      <c r="A13" s="20"/>
      <c r="B13" s="21"/>
      <c r="C13" s="22"/>
      <c r="D13" s="22"/>
      <c r="E13" s="23"/>
      <c r="F13" s="18"/>
      <c r="G13" s="23"/>
      <c r="H13" s="19"/>
      <c r="I13" s="60"/>
      <c r="J13" s="61"/>
      <c r="K13" s="23"/>
      <c r="L13" s="59"/>
      <c r="M13" s="47"/>
      <c r="N13" s="11"/>
      <c r="O13" s="66" t="s">
        <v>60</v>
      </c>
      <c r="P13" s="57">
        <v>111690.4</v>
      </c>
      <c r="Q13" s="82"/>
      <c r="R13" s="82"/>
      <c r="S13" s="88"/>
      <c r="T13" s="89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="3" customFormat="1" ht="50" customHeight="1" spans="1:30">
      <c r="A14" s="20"/>
      <c r="B14" s="21"/>
      <c r="C14" s="22"/>
      <c r="D14" s="22"/>
      <c r="E14" s="23"/>
      <c r="F14" s="18"/>
      <c r="G14" s="23"/>
      <c r="H14" s="19"/>
      <c r="I14" s="60"/>
      <c r="J14" s="61"/>
      <c r="K14" s="23"/>
      <c r="L14" s="59"/>
      <c r="M14" s="47"/>
      <c r="N14" s="11"/>
      <c r="O14" s="66" t="s">
        <v>61</v>
      </c>
      <c r="P14" s="57">
        <v>184000</v>
      </c>
      <c r="Q14" s="82"/>
      <c r="R14" s="82"/>
      <c r="S14" s="88"/>
      <c r="T14" s="89"/>
      <c r="U14" s="82"/>
      <c r="V14" s="82"/>
      <c r="W14" s="82"/>
      <c r="X14" s="82"/>
      <c r="Y14" s="82"/>
      <c r="Z14" s="82"/>
      <c r="AA14" s="82"/>
      <c r="AB14" s="82"/>
      <c r="AC14" s="82"/>
      <c r="AD14" s="82"/>
    </row>
    <row r="15" s="3" customFormat="1" ht="49" customHeight="1" spans="1:30">
      <c r="A15" s="20"/>
      <c r="B15" s="21"/>
      <c r="C15" s="22"/>
      <c r="D15" s="22"/>
      <c r="E15" s="23"/>
      <c r="F15" s="18"/>
      <c r="G15" s="23"/>
      <c r="H15" s="19"/>
      <c r="I15" s="60"/>
      <c r="J15" s="61"/>
      <c r="K15" s="23"/>
      <c r="L15" s="59"/>
      <c r="M15" s="47"/>
      <c r="N15" s="11"/>
      <c r="O15" s="66" t="s">
        <v>62</v>
      </c>
      <c r="P15" s="57">
        <v>38744</v>
      </c>
      <c r="Q15" s="82"/>
      <c r="R15" s="82"/>
      <c r="S15" s="88"/>
      <c r="T15" s="89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="3" customFormat="1" ht="40" customHeight="1" spans="1:30">
      <c r="A16" s="20">
        <v>5</v>
      </c>
      <c r="B16" s="21">
        <v>44098</v>
      </c>
      <c r="C16" s="22" t="s">
        <v>65</v>
      </c>
      <c r="D16" s="17">
        <v>622151.3</v>
      </c>
      <c r="E16" s="23"/>
      <c r="F16" s="18"/>
      <c r="G16" s="23"/>
      <c r="H16" s="19"/>
      <c r="I16" s="60"/>
      <c r="J16" s="61"/>
      <c r="K16" s="23"/>
      <c r="L16" s="59" t="s">
        <v>66</v>
      </c>
      <c r="M16" s="47"/>
      <c r="N16" s="11"/>
      <c r="O16" s="66" t="s">
        <v>59</v>
      </c>
      <c r="P16" s="57">
        <v>622151.3</v>
      </c>
      <c r="Q16" s="82"/>
      <c r="R16" s="82"/>
      <c r="S16" s="88"/>
      <c r="T16" s="89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="3" customFormat="1" ht="37" customHeight="1" spans="1:30">
      <c r="A17" s="24">
        <v>6</v>
      </c>
      <c r="B17" s="25">
        <v>44253</v>
      </c>
      <c r="C17" s="26" t="s">
        <v>35</v>
      </c>
      <c r="D17" s="26"/>
      <c r="E17" s="27">
        <v>1408385.21</v>
      </c>
      <c r="F17" s="28"/>
      <c r="G17" s="27"/>
      <c r="H17" s="29"/>
      <c r="I17" s="67">
        <v>0</v>
      </c>
      <c r="J17" s="68">
        <v>28636.68</v>
      </c>
      <c r="K17" s="27">
        <v>100</v>
      </c>
      <c r="L17" s="69" t="s">
        <v>68</v>
      </c>
      <c r="M17" s="70"/>
      <c r="N17" s="71"/>
      <c r="O17" s="72" t="s">
        <v>69</v>
      </c>
      <c r="P17" s="73">
        <v>215000</v>
      </c>
      <c r="Q17" s="82"/>
      <c r="R17" s="82"/>
      <c r="S17" s="88"/>
      <c r="T17" s="89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="3" customFormat="1" ht="39" customHeight="1" spans="1:30">
      <c r="A18" s="24"/>
      <c r="B18" s="25"/>
      <c r="C18" s="26"/>
      <c r="D18" s="26"/>
      <c r="E18" s="27"/>
      <c r="F18" s="28"/>
      <c r="G18" s="27"/>
      <c r="H18" s="29"/>
      <c r="I18" s="67"/>
      <c r="J18" s="68"/>
      <c r="K18" s="27">
        <v>500</v>
      </c>
      <c r="L18" s="69" t="s">
        <v>70</v>
      </c>
      <c r="M18" s="70"/>
      <c r="N18" s="71"/>
      <c r="O18" s="72" t="s">
        <v>71</v>
      </c>
      <c r="P18" s="73">
        <v>150000</v>
      </c>
      <c r="Q18" s="82"/>
      <c r="R18" s="82"/>
      <c r="S18" s="88"/>
      <c r="T18" s="89"/>
      <c r="U18" s="82"/>
      <c r="V18" s="82"/>
      <c r="W18" s="82"/>
      <c r="X18" s="82"/>
      <c r="Y18" s="82"/>
      <c r="Z18" s="82"/>
      <c r="AA18" s="82"/>
      <c r="AB18" s="82"/>
      <c r="AC18" s="82"/>
      <c r="AD18" s="82"/>
    </row>
    <row r="19" s="4" customFormat="1" ht="37" customHeight="1" spans="1:20">
      <c r="A19" s="30"/>
      <c r="B19" s="31"/>
      <c r="C19" s="32"/>
      <c r="D19" s="33">
        <v>-622151.3</v>
      </c>
      <c r="E19" s="33" t="s">
        <v>72</v>
      </c>
      <c r="F19" s="34"/>
      <c r="G19" s="35"/>
      <c r="H19" s="36"/>
      <c r="I19" s="74"/>
      <c r="J19" s="74"/>
      <c r="K19" s="27">
        <v>450</v>
      </c>
      <c r="L19" s="69" t="s">
        <v>58</v>
      </c>
      <c r="M19" s="70"/>
      <c r="N19" s="71"/>
      <c r="O19" s="72" t="s">
        <v>73</v>
      </c>
      <c r="P19" s="74">
        <v>299320</v>
      </c>
      <c r="Q19" s="85"/>
      <c r="T19"/>
    </row>
    <row r="20" s="4" customFormat="1" ht="36" customHeight="1" spans="1:20">
      <c r="A20" s="30"/>
      <c r="B20" s="31"/>
      <c r="C20" s="32"/>
      <c r="D20" s="32"/>
      <c r="E20" s="33"/>
      <c r="F20" s="34"/>
      <c r="G20" s="35"/>
      <c r="H20" s="36"/>
      <c r="I20" s="74"/>
      <c r="J20" s="74"/>
      <c r="K20" s="75"/>
      <c r="L20" s="69"/>
      <c r="M20" s="70"/>
      <c r="N20" s="71"/>
      <c r="O20" s="72" t="s">
        <v>74</v>
      </c>
      <c r="P20" s="74">
        <v>92227.23</v>
      </c>
      <c r="Q20" s="85"/>
      <c r="T20"/>
    </row>
    <row r="21" s="4" customFormat="1" ht="30" customHeight="1" spans="1:20">
      <c r="A21" s="9" t="s">
        <v>38</v>
      </c>
      <c r="B21" s="9"/>
      <c r="C21" s="37" t="s">
        <v>39</v>
      </c>
      <c r="D21" s="37">
        <f t="shared" ref="D21:G21" si="0">SUM(D7:D20)</f>
        <v>0</v>
      </c>
      <c r="E21" s="38">
        <f t="shared" si="0"/>
        <v>5708385.21</v>
      </c>
      <c r="F21" s="37" t="s">
        <v>39</v>
      </c>
      <c r="G21" s="39">
        <f t="shared" si="0"/>
        <v>4300000</v>
      </c>
      <c r="H21" s="37" t="s">
        <v>39</v>
      </c>
      <c r="I21" s="39">
        <f t="shared" ref="I21:K21" si="1">SUM(I7:I20)</f>
        <v>172990</v>
      </c>
      <c r="J21" s="39">
        <f t="shared" si="1"/>
        <v>91756.68</v>
      </c>
      <c r="K21" s="39">
        <f t="shared" si="1"/>
        <v>6150</v>
      </c>
      <c r="L21" s="37" t="s">
        <v>39</v>
      </c>
      <c r="M21" s="76">
        <f>SUM(M7:M20)</f>
        <v>0</v>
      </c>
      <c r="N21" s="77" t="s">
        <v>39</v>
      </c>
      <c r="O21" s="37" t="s">
        <v>39</v>
      </c>
      <c r="P21" s="39">
        <f>SUM(P7:P20)</f>
        <v>5437488.53</v>
      </c>
      <c r="Q21" s="85"/>
      <c r="T21"/>
    </row>
    <row r="22" s="4" customFormat="1" ht="30" customHeight="1" spans="1:17">
      <c r="A22" s="9" t="s">
        <v>34</v>
      </c>
      <c r="B22" s="9"/>
      <c r="C22" s="9" t="s">
        <v>40</v>
      </c>
      <c r="D22" s="9"/>
      <c r="E22" s="9"/>
      <c r="F22" s="40">
        <f>P17+P18+P19+P20-D19</f>
        <v>1378698.53</v>
      </c>
      <c r="G22" s="40"/>
      <c r="H22" s="40"/>
      <c r="I22" s="40"/>
      <c r="J22" s="9" t="s">
        <v>41</v>
      </c>
      <c r="K22" s="9"/>
      <c r="L22" s="9" t="s">
        <v>42</v>
      </c>
      <c r="M22" s="40">
        <v>0</v>
      </c>
      <c r="N22" s="40"/>
      <c r="O22" s="40"/>
      <c r="P22" s="40"/>
      <c r="Q22" s="85"/>
    </row>
    <row r="23" s="4" customFormat="1" ht="30" customHeight="1" spans="1:17">
      <c r="A23" s="9"/>
      <c r="B23" s="9"/>
      <c r="C23" s="9" t="s">
        <v>43</v>
      </c>
      <c r="D23" s="9"/>
      <c r="E23" s="9"/>
      <c r="F23" s="41">
        <v>0</v>
      </c>
      <c r="G23" s="41"/>
      <c r="H23" s="41"/>
      <c r="I23" s="41"/>
      <c r="J23" s="9"/>
      <c r="K23" s="9"/>
      <c r="L23" s="9" t="s">
        <v>44</v>
      </c>
      <c r="M23" s="77" t="str">
        <f>SUBSTITUTE(SUBSTITUTE(TEXT(INT(M22),"[DBNum2][$-804]G/通用格式元"&amp;IF(INT(M22)=M22,"整",""))&amp;TEXT(MID(M22,FIND(".",M22&amp;".0")+1,1),"[DBNum2][$-804]G/通用格式角")&amp;TEXT(MID(M22,FIND(".",M22&amp;".0")+2,1),"[DBNum2][$-804]G/通用格式分"),"零角","零"),"零分","")</f>
        <v>零元整</v>
      </c>
      <c r="N23" s="77"/>
      <c r="O23" s="77"/>
      <c r="P23" s="77"/>
      <c r="Q23" s="85"/>
    </row>
    <row r="24" s="4" customFormat="1" ht="50.1" customHeight="1" spans="1:17">
      <c r="A24" s="9" t="s">
        <v>45</v>
      </c>
      <c r="B24" s="9"/>
      <c r="C24" s="42" t="s">
        <v>46</v>
      </c>
      <c r="D24" s="43"/>
      <c r="E24" s="43"/>
      <c r="F24" s="43"/>
      <c r="G24" s="43"/>
      <c r="H24" s="43"/>
      <c r="I24" s="78"/>
      <c r="J24" s="9" t="s">
        <v>47</v>
      </c>
      <c r="K24" s="9"/>
      <c r="L24" s="9"/>
      <c r="M24" s="9"/>
      <c r="N24" s="9"/>
      <c r="O24" s="9"/>
      <c r="P24" s="9"/>
      <c r="Q24" s="85"/>
    </row>
    <row r="25" s="4" customFormat="1" ht="50.1" customHeight="1" spans="1:17">
      <c r="A25" s="9" t="s">
        <v>49</v>
      </c>
      <c r="B25" s="9"/>
      <c r="C25" s="14"/>
      <c r="D25" s="14"/>
      <c r="E25" s="14"/>
      <c r="F25" s="14"/>
      <c r="G25" s="14"/>
      <c r="H25" s="14"/>
      <c r="I25" s="14"/>
      <c r="J25" s="9" t="s">
        <v>50</v>
      </c>
      <c r="K25" s="9"/>
      <c r="L25" s="14"/>
      <c r="M25" s="14"/>
      <c r="N25" s="14"/>
      <c r="O25" s="14"/>
      <c r="P25" s="14"/>
      <c r="Q25" s="85"/>
    </row>
    <row r="26" s="4" customFormat="1" ht="50.1" customHeight="1" spans="1:17">
      <c r="A26" s="9" t="s">
        <v>51</v>
      </c>
      <c r="B26" s="9"/>
      <c r="C26" s="44"/>
      <c r="D26" s="44"/>
      <c r="E26" s="44"/>
      <c r="F26" s="44"/>
      <c r="G26" s="44"/>
      <c r="H26" s="44"/>
      <c r="I26" s="44"/>
      <c r="J26" s="9" t="s">
        <v>52</v>
      </c>
      <c r="K26" s="9"/>
      <c r="L26" s="44"/>
      <c r="M26" s="44"/>
      <c r="N26" s="44"/>
      <c r="O26" s="44"/>
      <c r="P26" s="44"/>
      <c r="Q26" s="85"/>
    </row>
    <row r="27" s="4" customFormat="1" ht="50.1" customHeight="1" spans="1:17">
      <c r="A27" s="9" t="s">
        <v>53</v>
      </c>
      <c r="B27" s="9"/>
      <c r="C27" s="44"/>
      <c r="D27" s="44"/>
      <c r="E27" s="44"/>
      <c r="F27" s="44"/>
      <c r="G27" s="44"/>
      <c r="H27" s="44"/>
      <c r="I27" s="44"/>
      <c r="J27" s="9" t="s">
        <v>54</v>
      </c>
      <c r="K27" s="9"/>
      <c r="L27" s="44"/>
      <c r="M27" s="44"/>
      <c r="N27" s="44"/>
      <c r="O27" s="44"/>
      <c r="P27" s="44"/>
      <c r="Q27" s="85"/>
    </row>
    <row r="28" s="4" customFormat="1" spans="1:17">
      <c r="A28" s="1"/>
      <c r="B28" s="5"/>
      <c r="C28" s="1"/>
      <c r="D28" s="1"/>
      <c r="E28" s="6"/>
      <c r="F28" s="5"/>
      <c r="G28" s="6"/>
      <c r="H28" s="1"/>
      <c r="I28" s="6"/>
      <c r="J28" s="1"/>
      <c r="K28" s="6"/>
      <c r="L28" s="1"/>
      <c r="M28" s="7"/>
      <c r="N28" s="7"/>
      <c r="O28" s="1"/>
      <c r="P28" s="6"/>
      <c r="Q28" s="85"/>
    </row>
    <row r="29" s="4" customFormat="1" spans="1:17">
      <c r="A29" s="1"/>
      <c r="B29" s="5"/>
      <c r="C29" s="1"/>
      <c r="D29" s="1"/>
      <c r="E29" s="6"/>
      <c r="F29" s="5"/>
      <c r="G29" s="6"/>
      <c r="H29" s="1"/>
      <c r="I29" s="6"/>
      <c r="J29" s="1"/>
      <c r="K29" s="6"/>
      <c r="L29" s="1"/>
      <c r="M29" s="7"/>
      <c r="N29" s="7"/>
      <c r="O29" s="1"/>
      <c r="P29" s="6"/>
      <c r="Q29" s="85"/>
    </row>
    <row r="30" s="4" customFormat="1" spans="1:17">
      <c r="A30" s="1"/>
      <c r="B30" s="5"/>
      <c r="C30" s="1"/>
      <c r="D30" s="1"/>
      <c r="E30" s="6"/>
      <c r="F30" s="5"/>
      <c r="G30" s="6"/>
      <c r="H30" s="1"/>
      <c r="I30" s="6"/>
      <c r="J30" s="1"/>
      <c r="K30" s="6"/>
      <c r="L30" s="1"/>
      <c r="M30" s="7"/>
      <c r="N30" s="7"/>
      <c r="O30" s="1"/>
      <c r="P30" s="6"/>
      <c r="Q30" s="85"/>
    </row>
    <row r="31" s="4" customFormat="1" spans="1:17">
      <c r="A31" s="1"/>
      <c r="B31" s="5"/>
      <c r="C31" s="1"/>
      <c r="D31" s="1"/>
      <c r="E31" s="6"/>
      <c r="F31" s="5"/>
      <c r="G31" s="6"/>
      <c r="H31" s="1"/>
      <c r="I31" s="6"/>
      <c r="J31" s="1"/>
      <c r="K31" s="6"/>
      <c r="L31" s="1"/>
      <c r="M31" s="7"/>
      <c r="N31" s="7"/>
      <c r="O31" s="1"/>
      <c r="P31" s="6"/>
      <c r="Q31" s="85"/>
    </row>
    <row r="32" s="4" customFormat="1" spans="1:17">
      <c r="A32" s="1"/>
      <c r="B32" s="5"/>
      <c r="C32" s="1"/>
      <c r="D32" s="1"/>
      <c r="E32" s="6"/>
      <c r="F32" s="5"/>
      <c r="G32" s="6"/>
      <c r="H32" s="1"/>
      <c r="I32" s="6"/>
      <c r="J32" s="1"/>
      <c r="K32" s="6"/>
      <c r="L32" s="1"/>
      <c r="M32" s="7"/>
      <c r="N32" s="7"/>
      <c r="O32" s="1"/>
      <c r="P32" s="6"/>
      <c r="Q32" s="85"/>
    </row>
    <row r="33" s="4" customFormat="1" ht="13.5" spans="1:17">
      <c r="A33" s="1"/>
      <c r="B33"/>
      <c r="C33" s="1"/>
      <c r="D33" s="1"/>
      <c r="E33" s="6"/>
      <c r="F33" s="5"/>
      <c r="G33" s="6"/>
      <c r="H33" s="1"/>
      <c r="I33" s="6"/>
      <c r="J33" s="1"/>
      <c r="K33" s="6"/>
      <c r="L33" s="1"/>
      <c r="M33" s="7"/>
      <c r="N33" s="7"/>
      <c r="O33" s="1"/>
      <c r="P33" s="6"/>
      <c r="Q33" s="85"/>
    </row>
    <row r="34" s="4" customFormat="1" spans="1:17">
      <c r="A34" s="1"/>
      <c r="B34" s="5"/>
      <c r="C34" s="1"/>
      <c r="D34" s="1"/>
      <c r="E34" s="6"/>
      <c r="F34" s="5"/>
      <c r="G34" s="6"/>
      <c r="H34" s="1"/>
      <c r="I34" s="6"/>
      <c r="J34" s="1"/>
      <c r="K34" s="6"/>
      <c r="L34" s="1"/>
      <c r="M34" s="7"/>
      <c r="N34" s="7"/>
      <c r="O34" s="1"/>
      <c r="P34" s="6"/>
      <c r="Q34" s="85"/>
    </row>
    <row r="35" s="4" customFormat="1" spans="1:17">
      <c r="A35" s="1"/>
      <c r="B35" s="5"/>
      <c r="C35" s="1"/>
      <c r="D35" s="1"/>
      <c r="E35" s="6"/>
      <c r="F35" s="5"/>
      <c r="G35" s="6"/>
      <c r="H35" s="1"/>
      <c r="I35" s="6"/>
      <c r="J35" s="1"/>
      <c r="K35" s="6"/>
      <c r="L35" s="1"/>
      <c r="M35" s="7"/>
      <c r="N35" s="7"/>
      <c r="O35" s="1"/>
      <c r="P35" s="6"/>
      <c r="Q35" s="85"/>
    </row>
    <row r="36" s="4" customFormat="1" spans="1:17">
      <c r="A36" s="1"/>
      <c r="B36" s="5"/>
      <c r="C36" s="1"/>
      <c r="D36" s="1"/>
      <c r="E36" s="6"/>
      <c r="F36" s="5"/>
      <c r="G36" s="6"/>
      <c r="H36" s="1"/>
      <c r="I36" s="6"/>
      <c r="J36" s="1"/>
      <c r="K36" s="6"/>
      <c r="L36" s="1"/>
      <c r="M36" s="7"/>
      <c r="N36" s="7"/>
      <c r="O36" s="1"/>
      <c r="P36" s="6"/>
      <c r="Q36" s="85"/>
    </row>
    <row r="37" s="4" customFormat="1" spans="1:17">
      <c r="A37" s="1"/>
      <c r="B37" s="5"/>
      <c r="C37" s="1"/>
      <c r="D37" s="1"/>
      <c r="E37" s="6"/>
      <c r="F37" s="5"/>
      <c r="G37" s="6"/>
      <c r="H37" s="1"/>
      <c r="I37" s="6"/>
      <c r="J37" s="1"/>
      <c r="K37" s="6"/>
      <c r="L37" s="1"/>
      <c r="M37" s="7"/>
      <c r="N37" s="7"/>
      <c r="O37" s="1"/>
      <c r="P37" s="6"/>
      <c r="Q37" s="85"/>
    </row>
  </sheetData>
  <mergeCells count="46">
    <mergeCell ref="A1:P1"/>
    <mergeCell ref="A2:B2"/>
    <mergeCell ref="C2:L2"/>
    <mergeCell ref="A3:B3"/>
    <mergeCell ref="C3:E3"/>
    <mergeCell ref="G3:H3"/>
    <mergeCell ref="J3:M3"/>
    <mergeCell ref="A4:B4"/>
    <mergeCell ref="C4:E4"/>
    <mergeCell ref="G4:H4"/>
    <mergeCell ref="J4:M4"/>
    <mergeCell ref="B5:E5"/>
    <mergeCell ref="F5:G5"/>
    <mergeCell ref="H5:I5"/>
    <mergeCell ref="K5:L5"/>
    <mergeCell ref="M5:N5"/>
    <mergeCell ref="O5:P5"/>
    <mergeCell ref="K8:N8"/>
    <mergeCell ref="H11:I11"/>
    <mergeCell ref="A21:B21"/>
    <mergeCell ref="C22:E22"/>
    <mergeCell ref="F22:I22"/>
    <mergeCell ref="M22:P22"/>
    <mergeCell ref="C23:E23"/>
    <mergeCell ref="F23:I23"/>
    <mergeCell ref="M23:P23"/>
    <mergeCell ref="A24:B24"/>
    <mergeCell ref="C24:I24"/>
    <mergeCell ref="J24:K24"/>
    <mergeCell ref="L24:P24"/>
    <mergeCell ref="A25:B25"/>
    <mergeCell ref="C25:I25"/>
    <mergeCell ref="J25:K25"/>
    <mergeCell ref="L25:P25"/>
    <mergeCell ref="A26:B26"/>
    <mergeCell ref="C26:I26"/>
    <mergeCell ref="J26:K26"/>
    <mergeCell ref="L26:P26"/>
    <mergeCell ref="A27:B27"/>
    <mergeCell ref="C27:I27"/>
    <mergeCell ref="J27:K27"/>
    <mergeCell ref="L27:P27"/>
    <mergeCell ref="A5:A6"/>
    <mergeCell ref="I3:I4"/>
    <mergeCell ref="A22:B23"/>
    <mergeCell ref="J22:K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2021-03-19T07:03:47Z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