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780" activeTab="5"/>
  </bookViews>
  <sheets>
    <sheet name="第一次" sheetId="3" r:id="rId1"/>
    <sheet name="1-2" sheetId="4" r:id="rId2"/>
    <sheet name="1-3" sheetId="5" r:id="rId3"/>
    <sheet name="1-4" sheetId="6" r:id="rId4"/>
    <sheet name="2-1" sheetId="7" r:id="rId5"/>
    <sheet name="3-1" sheetId="8" r:id="rId6"/>
  </sheets>
  <calcPr calcId="144525"/>
</workbook>
</file>

<file path=xl/sharedStrings.xml><?xml version="1.0" encoding="utf-8"?>
<sst xmlns="http://schemas.openxmlformats.org/spreadsheetml/2006/main" count="584" uniqueCount="96">
  <si>
    <t xml:space="preserve">工程款支付证书 </t>
  </si>
  <si>
    <t>工程名称</t>
  </si>
  <si>
    <t>潜山市2018年危桥改造工程（黄铺镇二组桥）（小额)</t>
  </si>
  <si>
    <t>建设单位</t>
  </si>
  <si>
    <t>潜山市黄埔镇人民政府</t>
  </si>
  <si>
    <t>ERP编号</t>
  </si>
  <si>
    <t>档案编号</t>
  </si>
  <si>
    <t>2018096</t>
  </si>
  <si>
    <t>合同金额</t>
  </si>
  <si>
    <t>中标时间</t>
  </si>
  <si>
    <t>已提供工程资料</t>
  </si>
  <si>
    <t>中标书、施工合同原件</t>
  </si>
  <si>
    <t>保存地址</t>
  </si>
  <si>
    <t>合肥</t>
  </si>
  <si>
    <t>责任单位</t>
  </si>
  <si>
    <t>第十大区安徽省</t>
  </si>
  <si>
    <t>决算金额</t>
  </si>
  <si>
    <t>决算时间</t>
  </si>
  <si>
    <t>项目部印章</t>
  </si>
  <si>
    <t>无</t>
  </si>
  <si>
    <t>施工人</t>
  </si>
  <si>
    <t>欧阳晓彬13966437377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</si>
  <si>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</si>
  <si>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</si>
  <si>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</si>
  <si>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</si>
  <si>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</si>
  <si>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</si>
  <si>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</si>
  <si>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</si>
  <si>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</si>
  <si>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</si>
  <si>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</si>
  <si>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</si>
  <si>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</si>
  <si>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</si>
  <si>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</si>
  <si>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</si>
  <si>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</si>
  <si>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</si>
  <si>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</si>
  <si>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</si>
  <si>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</si>
  <si>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</si>
  <si>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</si>
  <si>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</si>
  <si>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</si>
  <si>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</si>
  <si>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</si>
  <si>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</si>
  <si>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</si>
  <si>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</si>
  <si>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</si>
  <si>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安庆市宜茂商贸有限公司-螺纹钢
开户行：安庆农村商业银行汽车城支行
账号：20010008488566600000012</t>
  </si>
  <si>
    <t>安庆市开发区建华水暖经营部-波纹管
开户行：中国农业银行安庆开发区支行
账号：1265 0801 0400 07183</t>
  </si>
  <si>
    <t>中行</t>
  </si>
  <si>
    <t>175 202 745 165</t>
  </si>
  <si>
    <t>扣除全部管理费</t>
  </si>
  <si>
    <t>2020-1-10外经证办理500元，建造师暂用费1500*4</t>
  </si>
  <si>
    <t>暂扣企税</t>
  </si>
  <si>
    <t>安庆市泽楷贸易有限公司-水泥
开户行：工商银行安庆人民路支行
账号：1309 0041 1920 0060 032</t>
  </si>
  <si>
    <t>农行长沙电力支行</t>
  </si>
  <si>
    <t>6228 4810 9883 2175 478</t>
  </si>
  <si>
    <t>转账费</t>
  </si>
  <si>
    <t>2019-11-14巡查费用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</si>
  <si>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</si>
  <si>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</si>
  <si>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</si>
  <si>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</si>
  <si>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</si>
  <si>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</si>
  <si>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</si>
  <si>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</si>
  <si>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肆拾万零捌仟柒佰壹拾陆元整</t>
  </si>
  <si>
    <t>欧阳晓彬-零星材料
开户行：农行长沙电力支行
账号：6228 4810 9883 2175 478</t>
  </si>
  <si>
    <t>贰万捌仟陆佰玖拾玖元整</t>
  </si>
  <si>
    <t>欧阳晓彬-黄砂
开户行：农行长沙电力支行
账号：6228 4810 9883 2175 478</t>
  </si>
  <si>
    <t>潜山市礼义钢材经营部-钢材
开户行：中国工商银行潜山县支行
账号：1309 0780 0920 0279 290</t>
  </si>
  <si>
    <t>欧阳晓彬-石子
开户行：农行长沙电力支行
账号：6228 4810 9883 2175 478</t>
  </si>
  <si>
    <t>潜山县黄铺镇先进免烧砖厂-免烧砖
开户行：潜山农村商业银行黄铺支行
账号：6215 5084 1260 0042 263</t>
  </si>
  <si>
    <t>5206 8432 3131 0000 02</t>
  </si>
  <si>
    <t>安庆市宜茂商贸有限公司-螺纹钢
开户行：安庆农村商业银行汽车城支行
账号：2001 0008 4885 6660 0000 012</t>
  </si>
  <si>
    <t>壹拾贰万壹仟壹佰贰拾肆元陆角陆分</t>
  </si>
  <si>
    <t>安庆市泽楷贸易有限公司-水泥
开户行：工商银行安庆人民路支行
账号：1309 0041 1920 0060 052</t>
  </si>
  <si>
    <t>退暂扣企税</t>
  </si>
  <si>
    <t>伍万壹仟柒佰叁拾肆元伍角陆分</t>
  </si>
  <si>
    <t>中标书、施工合同原件、投资协议、交工验收、审计</t>
  </si>
  <si>
    <t>扣除全部管理费（合同价）</t>
  </si>
  <si>
    <t>1752 5719 0682</t>
  </si>
  <si>
    <t>补扣管理费（至审计价）</t>
  </si>
  <si>
    <t>2021/2/3外经证</t>
  </si>
  <si>
    <t>潜山市崛源建筑工程有限公司-劳务
开户行：安徽潜山江淮村镇银行痘姆支行
账号：2001 0057 2709 6660 0000 01</t>
  </si>
  <si>
    <t>潜山市崛源建筑工程有限公司-机械
开户行：安徽潜山江淮村镇银行痘姆支行
账号：2001 0057 2709 6660 0000 01</t>
  </si>
  <si>
    <t>企税1.6%</t>
  </si>
  <si>
    <t>增值税及附加</t>
  </si>
  <si>
    <t>水利基金、印花税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</si>
</sst>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%"/>
    <numFmt numFmtId="178" formatCode="yy/m/d;@"/>
    <numFmt numFmtId="179" formatCode="#,##0.00_ "/>
    <numFmt numFmtId="180" formatCode="yyyy&quot;年&quot;m&quot;月&quot;d&quot;日&quot;;@"/>
    <numFmt numFmtId="181" formatCode="0_ "/>
    <numFmt numFmtId="182" formatCode="0.00_);[Red]\(0.00\)"/>
    <numFmt numFmtId="183" formatCode="#,##0_ "/>
    <numFmt numFmtId="184" formatCode="[DBNum2][$RMB]General;[Red][DBNum2][$RMB]General"/>
  </numFmts>
  <fonts count="36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13" applyNumberFormat="0" applyAlignment="0" applyProtection="0">
      <alignment vertical="center"/>
    </xf>
    <xf numFmtId="44" fontId="5" fillId="0" borderId="0">
      <protection locked="0"/>
    </xf>
    <xf numFmtId="41" fontId="15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9" borderId="14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5" fillId="0" borderId="0">
      <protection locked="0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13" borderId="17" applyNumberFormat="0" applyAlignment="0" applyProtection="0">
      <alignment vertical="center"/>
    </xf>
    <xf numFmtId="0" fontId="29" fillId="13" borderId="13" applyNumberFormat="0" applyAlignment="0" applyProtection="0">
      <alignment vertical="center"/>
    </xf>
    <xf numFmtId="0" fontId="30" fillId="14" borderId="18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35" fillId="0" borderId="0">
      <protection locked="0"/>
    </xf>
  </cellStyleXfs>
  <cellXfs count="133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179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wrapText="1"/>
    </xf>
    <xf numFmtId="180" fontId="3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8" fontId="3" fillId="2" borderId="2" xfId="50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80" fontId="0" fillId="2" borderId="6" xfId="50" applyNumberFormat="1" applyFont="1" applyFill="1" applyBorder="1" applyAlignment="1" applyProtection="1">
      <alignment horizontal="center" vertical="center" shrinkToFit="1"/>
    </xf>
    <xf numFmtId="176" fontId="0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vertical="center"/>
    </xf>
    <xf numFmtId="181" fontId="0" fillId="0" borderId="2" xfId="0" applyNumberFormat="1" applyFont="1" applyFill="1" applyBorder="1" applyAlignment="1">
      <alignment horizontal="center" vertical="center"/>
    </xf>
    <xf numFmtId="179" fontId="1" fillId="2" borderId="2" xfId="50" applyNumberFormat="1" applyFont="1" applyFill="1" applyBorder="1" applyAlignment="1" applyProtection="1">
      <alignment horizontal="right" vertical="center" shrinkToFit="1"/>
    </xf>
    <xf numFmtId="177" fontId="1" fillId="2" borderId="2" xfId="19" applyNumberFormat="1" applyFont="1" applyFill="1" applyBorder="1" applyAlignment="1" applyProtection="1">
      <alignment horizontal="center" vertical="center" wrapText="1"/>
    </xf>
    <xf numFmtId="180" fontId="0" fillId="0" borderId="2" xfId="0" applyNumberFormat="1" applyFont="1" applyFill="1" applyBorder="1" applyAlignment="1">
      <alignment horizontal="center" vertical="center"/>
    </xf>
    <xf numFmtId="179" fontId="1" fillId="2" borderId="4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vertical="center" shrinkToFit="1"/>
    </xf>
    <xf numFmtId="176" fontId="0" fillId="0" borderId="2" xfId="0" applyNumberFormat="1" applyFont="1" applyFill="1" applyBorder="1" applyAlignment="1">
      <alignment horizontal="center" vertical="center" wrapText="1"/>
    </xf>
    <xf numFmtId="179" fontId="1" fillId="2" borderId="2" xfId="50" applyNumberFormat="1" applyFont="1" applyFill="1" applyBorder="1" applyAlignment="1" applyProtection="1">
      <alignment horizontal="left" vertical="center" wrapText="1" shrinkToFit="1"/>
    </xf>
    <xf numFmtId="180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vertical="center"/>
    </xf>
    <xf numFmtId="176" fontId="5" fillId="0" borderId="2" xfId="0" applyNumberFormat="1" applyFont="1" applyFill="1" applyBorder="1" applyAlignment="1">
      <alignment horizontal="center" vertical="center"/>
    </xf>
    <xf numFmtId="180" fontId="0" fillId="0" borderId="7" xfId="0" applyNumberFormat="1" applyFont="1" applyFill="1" applyBorder="1" applyAlignment="1">
      <alignment horizontal="center" vertical="center"/>
    </xf>
    <xf numFmtId="180" fontId="0" fillId="2" borderId="2" xfId="50" applyNumberFormat="1" applyFont="1" applyFill="1" applyBorder="1" applyAlignment="1" applyProtection="1">
      <alignment horizontal="center" vertical="center" shrinkToFit="1"/>
    </xf>
    <xf numFmtId="179" fontId="6" fillId="2" borderId="2" xfId="50" applyNumberFormat="1" applyFont="1" applyFill="1" applyBorder="1" applyAlignment="1" applyProtection="1">
      <alignment horizontal="right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6" fontId="1" fillId="2" borderId="2" xfId="4" applyNumberFormat="1" applyFont="1" applyFill="1" applyBorder="1" applyAlignment="1" applyProtection="1">
      <alignment horizontal="center" vertical="center" wrapText="1"/>
    </xf>
    <xf numFmtId="179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179" fontId="1" fillId="2" borderId="2" xfId="50" applyNumberFormat="1" applyFont="1" applyFill="1" applyBorder="1" applyAlignment="1" applyProtection="1">
      <alignment vertical="center" wrapText="1" shrinkToFit="1"/>
    </xf>
    <xf numFmtId="181" fontId="0" fillId="0" borderId="2" xfId="0" applyNumberFormat="1" applyFont="1" applyFill="1" applyBorder="1" applyAlignment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80" fontId="7" fillId="2" borderId="2" xfId="50" applyNumberFormat="1" applyFont="1" applyFill="1" applyBorder="1" applyAlignment="1" applyProtection="1">
      <alignment horizontal="center" vertical="center" shrinkToFit="1"/>
    </xf>
    <xf numFmtId="0" fontId="8" fillId="2" borderId="2" xfId="50" applyFont="1" applyFill="1" applyBorder="1" applyAlignment="1" applyProtection="1">
      <alignment horizontal="center" vertical="center" wrapText="1"/>
    </xf>
    <xf numFmtId="180" fontId="8" fillId="2" borderId="2" xfId="50" applyNumberFormat="1" applyFont="1" applyFill="1" applyBorder="1" applyAlignment="1" applyProtection="1">
      <alignment horizontal="center" vertical="center" shrinkToFit="1"/>
    </xf>
    <xf numFmtId="176" fontId="8" fillId="0" borderId="2" xfId="0" applyNumberFormat="1" applyFont="1" applyFill="1" applyBorder="1" applyAlignment="1">
      <alignment vertical="center"/>
    </xf>
    <xf numFmtId="176" fontId="9" fillId="2" borderId="2" xfId="4" applyNumberFormat="1" applyFont="1" applyFill="1" applyBorder="1" applyAlignment="1" applyProtection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179" fontId="9" fillId="2" borderId="2" xfId="50" applyNumberFormat="1" applyFont="1" applyFill="1" applyBorder="1" applyAlignment="1" applyProtection="1">
      <alignment vertical="center" wrapText="1" shrinkToFit="1"/>
    </xf>
    <xf numFmtId="9" fontId="9" fillId="2" borderId="2" xfId="19" applyFont="1" applyFill="1" applyBorder="1" applyAlignment="1" applyProtection="1">
      <alignment horizontal="center" vertical="center" wrapText="1"/>
    </xf>
    <xf numFmtId="0" fontId="9" fillId="2" borderId="2" xfId="50" applyFont="1" applyFill="1" applyBorder="1" applyAlignment="1" applyProtection="1">
      <alignment horizontal="center" vertical="center" wrapText="1"/>
    </xf>
    <xf numFmtId="180" fontId="10" fillId="2" borderId="2" xfId="50" applyNumberFormat="1" applyFont="1" applyFill="1" applyBorder="1" applyAlignment="1" applyProtection="1">
      <alignment horizontal="center" vertical="center" shrinkToFit="1"/>
    </xf>
    <xf numFmtId="49" fontId="9" fillId="2" borderId="2" xfId="50" applyNumberFormat="1" applyFont="1" applyFill="1" applyBorder="1" applyAlignment="1" applyProtection="1">
      <alignment horizontal="center" vertical="center" wrapText="1"/>
    </xf>
    <xf numFmtId="179" fontId="9" fillId="2" borderId="2" xfId="50" applyNumberFormat="1" applyFont="1" applyFill="1" applyBorder="1" applyAlignment="1" applyProtection="1">
      <alignment horizontal="center" vertical="center" wrapText="1" shrinkToFit="1"/>
    </xf>
    <xf numFmtId="49" fontId="9" fillId="2" borderId="2" xfId="50" applyNumberFormat="1" applyFont="1" applyFill="1" applyBorder="1" applyAlignment="1" applyProtection="1">
      <alignment horizontal="center" vertical="center" wrapText="1" shrinkToFit="1"/>
    </xf>
    <xf numFmtId="0" fontId="3" fillId="2" borderId="2" xfId="50" applyFont="1" applyFill="1" applyBorder="1" applyAlignment="1" applyProtection="1">
      <alignment horizontal="center" vertical="center" shrinkToFit="1"/>
    </xf>
    <xf numFmtId="176" fontId="3" fillId="2" borderId="2" xfId="50" applyNumberFormat="1" applyFont="1" applyFill="1" applyBorder="1" applyAlignment="1" applyProtection="1">
      <alignment horizontal="center" vertical="center" shrinkToFit="1"/>
    </xf>
    <xf numFmtId="179" fontId="11" fillId="2" borderId="2" xfId="50" applyNumberFormat="1" applyFont="1" applyFill="1" applyBorder="1" applyAlignment="1" applyProtection="1">
      <alignment horizontal="right" vertical="center" shrinkToFit="1"/>
    </xf>
    <xf numFmtId="0" fontId="12" fillId="2" borderId="2" xfId="50" applyFont="1" applyFill="1" applyBorder="1" applyAlignment="1" applyProtection="1">
      <alignment horizontal="center" vertical="center" wrapText="1"/>
    </xf>
    <xf numFmtId="182" fontId="13" fillId="2" borderId="3" xfId="50" applyNumberFormat="1" applyFont="1" applyFill="1" applyBorder="1" applyAlignment="1" applyProtection="1">
      <alignment horizontal="center" vertical="center" shrinkToFit="1"/>
    </xf>
    <xf numFmtId="182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8" xfId="50" applyFont="1" applyFill="1" applyBorder="1" applyAlignment="1" applyProtection="1">
      <alignment horizontal="center" vertical="center" wrapText="1"/>
    </xf>
    <xf numFmtId="0" fontId="13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9" fontId="1" fillId="2" borderId="2" xfId="50" applyNumberFormat="1" applyFont="1" applyFill="1" applyBorder="1" applyAlignment="1" applyProtection="1">
      <alignment horizontal="center" vertical="center" wrapText="1"/>
    </xf>
    <xf numFmtId="179" fontId="3" fillId="2" borderId="2" xfId="50" applyNumberFormat="1" applyFont="1" applyFill="1" applyBorder="1" applyAlignment="1" applyProtection="1">
      <alignment horizontal="right" vertical="center" shrinkToFit="1"/>
    </xf>
    <xf numFmtId="183" fontId="1" fillId="2" borderId="2" xfId="50" applyNumberFormat="1" applyFont="1" applyFill="1" applyBorder="1" applyAlignment="1" applyProtection="1">
      <alignment vertical="center" shrinkToFit="1"/>
    </xf>
    <xf numFmtId="179" fontId="1" fillId="2" borderId="2" xfId="50" applyNumberFormat="1" applyFont="1" applyFill="1" applyBorder="1" applyAlignment="1" applyProtection="1">
      <alignment vertical="center" wrapText="1"/>
    </xf>
    <xf numFmtId="183" fontId="1" fillId="2" borderId="2" xfId="50" applyNumberFormat="1" applyFont="1" applyFill="1" applyBorder="1" applyAlignment="1" applyProtection="1">
      <alignment horizontal="center" vertical="center" shrinkToFit="1"/>
    </xf>
    <xf numFmtId="179" fontId="9" fillId="2" borderId="2" xfId="50" applyNumberFormat="1" applyFont="1" applyFill="1" applyBorder="1" applyAlignment="1" applyProtection="1">
      <alignment horizontal="right" vertical="center" shrinkToFit="1"/>
    </xf>
    <xf numFmtId="179" fontId="9" fillId="2" borderId="2" xfId="50" applyNumberFormat="1" applyFont="1" applyFill="1" applyBorder="1" applyAlignment="1" applyProtection="1">
      <alignment horizontal="center" vertical="center" shrinkToFit="1"/>
    </xf>
    <xf numFmtId="0" fontId="9" fillId="2" borderId="2" xfId="50" applyFont="1" applyFill="1" applyBorder="1" applyAlignment="1" applyProtection="1">
      <alignment horizontal="center" vertical="center"/>
    </xf>
    <xf numFmtId="179" fontId="9" fillId="2" borderId="2" xfId="50" applyNumberFormat="1" applyFont="1" applyFill="1" applyBorder="1" applyAlignment="1" applyProtection="1">
      <alignment horizontal="center" vertical="center" wrapText="1"/>
    </xf>
    <xf numFmtId="0" fontId="13" fillId="2" borderId="10" xfId="50" applyFont="1" applyFill="1" applyBorder="1" applyAlignment="1" applyProtection="1">
      <alignment horizontal="center" vertical="center" wrapText="1"/>
    </xf>
    <xf numFmtId="0" fontId="13" fillId="2" borderId="11" xfId="50" applyFont="1" applyFill="1" applyBorder="1" applyAlignment="1" applyProtection="1">
      <alignment horizontal="center" vertical="center" wrapText="1"/>
    </xf>
    <xf numFmtId="179" fontId="13" fillId="2" borderId="3" xfId="50" applyNumberFormat="1" applyFont="1" applyFill="1" applyBorder="1" applyAlignment="1" applyProtection="1">
      <alignment horizontal="center" vertical="center" shrinkToFit="1"/>
    </xf>
    <xf numFmtId="179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1" xfId="50" applyFont="1" applyFill="1" applyBorder="1" applyAlignment="1" applyProtection="1">
      <alignment horizontal="center" vertical="center" wrapText="1"/>
    </xf>
    <xf numFmtId="0" fontId="13" fillId="2" borderId="12" xfId="50" applyFont="1" applyFill="1" applyBorder="1" applyAlignment="1" applyProtection="1">
      <alignment horizontal="center" vertical="center" wrapText="1"/>
    </xf>
    <xf numFmtId="184" fontId="13" fillId="2" borderId="3" xfId="50" applyNumberFormat="1" applyFont="1" applyFill="1" applyBorder="1" applyAlignment="1" applyProtection="1">
      <alignment horizontal="center" vertical="center" shrinkToFit="1"/>
    </xf>
    <xf numFmtId="184" fontId="13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9" fontId="4" fillId="2" borderId="2" xfId="50" applyNumberFormat="1" applyFont="1" applyFill="1" applyBorder="1" applyAlignment="1" applyProtection="1">
      <alignment horizontal="center" vertical="center" wrapText="1"/>
    </xf>
    <xf numFmtId="179" fontId="7" fillId="2" borderId="2" xfId="50" applyNumberFormat="1" applyFont="1" applyFill="1" applyBorder="1" applyAlignment="1" applyProtection="1">
      <alignment horizontal="center" vertical="center" wrapText="1"/>
    </xf>
    <xf numFmtId="179" fontId="3" fillId="3" borderId="3" xfId="50" applyNumberFormat="1" applyFont="1" applyFill="1" applyBorder="1" applyAlignment="1" applyProtection="1">
      <alignment horizontal="center" vertical="center" wrapText="1"/>
    </xf>
    <xf numFmtId="179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9" fontId="3" fillId="2" borderId="3" xfId="50" applyNumberFormat="1" applyFont="1" applyFill="1" applyBorder="1" applyAlignment="1" applyProtection="1">
      <alignment vertical="center" wrapText="1"/>
    </xf>
    <xf numFmtId="179" fontId="3" fillId="2" borderId="5" xfId="50" applyNumberFormat="1" applyFont="1" applyFill="1" applyBorder="1" applyAlignment="1" applyProtection="1">
      <alignment vertical="center" wrapText="1"/>
    </xf>
    <xf numFmtId="179" fontId="0" fillId="2" borderId="2" xfId="50" applyNumberFormat="1" applyFont="1" applyFill="1" applyBorder="1" applyAlignment="1" applyProtection="1">
      <alignment horizontal="left" vertical="center" wrapText="1"/>
    </xf>
    <xf numFmtId="179" fontId="0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 wrapText="1"/>
    </xf>
    <xf numFmtId="176" fontId="1" fillId="2" borderId="2" xfId="50" applyNumberFormat="1" applyFont="1" applyFill="1" applyBorder="1" applyAlignment="1" applyProtection="1">
      <alignment horizontal="center" vertical="center"/>
    </xf>
    <xf numFmtId="176" fontId="0" fillId="2" borderId="2" xfId="0" applyNumberFormat="1" applyFont="1" applyFill="1" applyBorder="1" applyAlignment="1">
      <alignment vertical="center"/>
    </xf>
    <xf numFmtId="10" fontId="8" fillId="0" borderId="2" xfId="0" applyNumberFormat="1" applyFont="1" applyFill="1" applyBorder="1" applyAlignment="1">
      <alignment vertical="center" wrapText="1"/>
    </xf>
    <xf numFmtId="179" fontId="14" fillId="2" borderId="2" xfId="50" applyNumberFormat="1" applyFont="1" applyFill="1" applyBorder="1" applyAlignment="1" applyProtection="1">
      <alignment horizontal="center" vertical="center" wrapText="1"/>
    </xf>
    <xf numFmtId="176" fontId="8" fillId="2" borderId="2" xfId="0" applyNumberFormat="1" applyFont="1" applyFill="1" applyBorder="1" applyAlignment="1">
      <alignment vertical="center"/>
    </xf>
    <xf numFmtId="176" fontId="3" fillId="2" borderId="2" xfId="50" applyNumberFormat="1" applyFont="1" applyFill="1" applyBorder="1" applyAlignment="1" applyProtection="1">
      <alignment horizontal="right" vertical="center"/>
    </xf>
    <xf numFmtId="179" fontId="13" fillId="2" borderId="4" xfId="50" applyNumberFormat="1" applyFont="1" applyFill="1" applyBorder="1" applyAlignment="1" applyProtection="1">
      <alignment horizontal="center" vertical="center" shrinkToFit="1"/>
    </xf>
    <xf numFmtId="184" fontId="13" fillId="2" borderId="4" xfId="50" applyNumberFormat="1" applyFont="1" applyFill="1" applyBorder="1" applyAlignment="1" applyProtection="1">
      <alignment horizontal="center" vertical="center" shrinkToFit="1"/>
    </xf>
    <xf numFmtId="177" fontId="9" fillId="2" borderId="2" xfId="19" applyNumberFormat="1" applyFont="1" applyFill="1" applyBorder="1" applyAlignment="1" applyProtection="1">
      <alignment horizontal="center" vertical="center" wrapText="1"/>
    </xf>
    <xf numFmtId="179" fontId="1" fillId="2" borderId="2" xfId="50" applyNumberFormat="1" applyFont="1" applyFill="1" applyBorder="1" applyAlignment="1" applyProtection="1">
      <alignment horizontal="right" vertical="center" wrapText="1"/>
    </xf>
    <xf numFmtId="179" fontId="1" fillId="2" borderId="4" xfId="50" applyNumberFormat="1" applyFont="1" applyFill="1" applyBorder="1" applyAlignment="1" applyProtection="1">
      <alignment horizontal="center" vertical="center" wrapText="1"/>
    </xf>
    <xf numFmtId="0" fontId="13" fillId="2" borderId="3" xfId="50" applyFont="1" applyFill="1" applyBorder="1" applyAlignment="1" applyProtection="1">
      <alignment horizontal="center" vertical="center" shrinkToFit="1"/>
    </xf>
    <xf numFmtId="0" fontId="13" fillId="2" borderId="5" xfId="50" applyFont="1" applyFill="1" applyBorder="1" applyAlignment="1" applyProtection="1">
      <alignment horizontal="center" vertical="center" shrinkToFit="1"/>
    </xf>
    <xf numFmtId="0" fontId="13" fillId="2" borderId="4" xfId="50" applyFont="1" applyFill="1" applyBorder="1" applyAlignment="1" applyProtection="1">
      <alignment horizontal="center" vertical="center" shrinkToFit="1"/>
    </xf>
    <xf numFmtId="181" fontId="8" fillId="0" borderId="2" xfId="0" applyNumberFormat="1" applyFont="1" applyFill="1" applyBorder="1" applyAlignment="1">
      <alignment horizontal="center" vertical="center" wrapText="1"/>
    </xf>
    <xf numFmtId="10" fontId="8" fillId="0" borderId="2" xfId="0" applyNumberFormat="1" applyFont="1" applyFill="1" applyBorder="1" applyAlignment="1">
      <alignment vertical="center"/>
    </xf>
    <xf numFmtId="180" fontId="8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179" fontId="9" fillId="2" borderId="2" xfId="50" applyNumberFormat="1" applyFont="1" applyFill="1" applyBorder="1" applyAlignment="1" applyProtection="1">
      <alignment horizontal="left" vertical="center" wrapText="1" shrinkToFit="1"/>
    </xf>
    <xf numFmtId="180" fontId="8" fillId="0" borderId="7" xfId="0" applyNumberFormat="1" applyFont="1" applyFill="1" applyBorder="1" applyAlignment="1">
      <alignment horizontal="center" vertical="center"/>
    </xf>
    <xf numFmtId="181" fontId="8" fillId="0" borderId="2" xfId="0" applyNumberFormat="1" applyFont="1" applyFill="1" applyBorder="1" applyAlignment="1">
      <alignment horizontal="center" vertical="center"/>
    </xf>
    <xf numFmtId="183" fontId="9" fillId="2" borderId="2" xfId="50" applyNumberFormat="1" applyFont="1" applyFill="1" applyBorder="1" applyAlignment="1" applyProtection="1">
      <alignment horizontal="center" vertical="center" shrinkToFit="1"/>
    </xf>
    <xf numFmtId="179" fontId="9" fillId="2" borderId="2" xfId="50" applyNumberFormat="1" applyFont="1" applyFill="1" applyBorder="1" applyAlignment="1" applyProtection="1">
      <alignment vertical="center" wrapText="1"/>
    </xf>
    <xf numFmtId="179" fontId="8" fillId="2" borderId="2" xfId="50" applyNumberFormat="1" applyFont="1" applyFill="1" applyBorder="1" applyAlignment="1" applyProtection="1">
      <alignment horizontal="left" vertical="center" wrapText="1"/>
    </xf>
    <xf numFmtId="179" fontId="14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/>
    </xf>
    <xf numFmtId="179" fontId="8" fillId="2" borderId="2" xfId="50" applyNumberFormat="1" applyFont="1" applyFill="1" applyBorder="1" applyAlignment="1" applyProtection="1">
      <alignment horizontal="right" vertical="center" shrinkToFit="1"/>
    </xf>
    <xf numFmtId="179" fontId="9" fillId="2" borderId="2" xfId="50" applyNumberFormat="1" applyFont="1" applyFill="1" applyBorder="1" applyAlignment="1" applyProtection="1">
      <alignment vertical="center" shrinkToFit="1"/>
    </xf>
    <xf numFmtId="179" fontId="9" fillId="2" borderId="4" xfId="50" applyNumberFormat="1" applyFont="1" applyFill="1" applyBorder="1" applyAlignment="1" applyProtection="1">
      <alignment horizontal="right" vertical="center" shrinkToFit="1"/>
    </xf>
    <xf numFmtId="183" fontId="9" fillId="2" borderId="2" xfId="50" applyNumberFormat="1" applyFont="1" applyFill="1" applyBorder="1" applyAlignment="1" applyProtection="1">
      <alignment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4" Type="http://schemas.openxmlformats.org/officeDocument/2006/relationships/image" Target="../media/image6.png"/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5" Type="http://schemas.openxmlformats.org/officeDocument/2006/relationships/image" Target="../media/image8.png"/><Relationship Id="rId4" Type="http://schemas.openxmlformats.org/officeDocument/2006/relationships/image" Target="../media/image7.png"/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115570</xdr:colOff>
      <xdr:row>22</xdr:row>
      <xdr:rowOff>149860</xdr:rowOff>
    </xdr:from>
    <xdr:to>
      <xdr:col>8</xdr:col>
      <xdr:colOff>212090</xdr:colOff>
      <xdr:row>47</xdr:row>
      <xdr:rowOff>55245</xdr:rowOff>
    </xdr:to>
    <xdr:pic>
      <xdr:nvPicPr>
        <xdr:cNvPr id="3" name="图片 2" descr="DFO@NM(YJAJL(J[8DEGX@AC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680" y="9056370"/>
          <a:ext cx="8456295" cy="4191635"/>
        </a:xfrm>
        <a:prstGeom prst="rect">
          <a:avLst/>
        </a:prstGeom>
      </xdr:spPr>
    </xdr:pic>
    <xdr:clientData/>
  </xdr:twoCellAnchor>
  <xdr:twoCellAnchor editAs="oneCell">
    <xdr:from>
      <xdr:col>9</xdr:col>
      <xdr:colOff>518160</xdr:colOff>
      <xdr:row>7</xdr:row>
      <xdr:rowOff>441960</xdr:rowOff>
    </xdr:from>
    <xdr:to>
      <xdr:col>12</xdr:col>
      <xdr:colOff>481965</xdr:colOff>
      <xdr:row>8</xdr:row>
      <xdr:rowOff>608965</xdr:rowOff>
    </xdr:to>
    <xdr:pic>
      <xdr:nvPicPr>
        <xdr:cNvPr id="2" name="图片 1" descr="AERTDAZQQVHAX81Z%GVZP9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910445" y="2884170"/>
          <a:ext cx="2173605" cy="7385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115570</xdr:colOff>
      <xdr:row>22</xdr:row>
      <xdr:rowOff>149860</xdr:rowOff>
    </xdr:from>
    <xdr:to>
      <xdr:col>8</xdr:col>
      <xdr:colOff>212090</xdr:colOff>
      <xdr:row>47</xdr:row>
      <xdr:rowOff>55245</xdr:rowOff>
    </xdr:to>
    <xdr:pic>
      <xdr:nvPicPr>
        <xdr:cNvPr id="2" name="图片 1" descr="DFO@NM(YJAJL(J[8DEGX@AC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0680" y="9437370"/>
          <a:ext cx="8456295" cy="4191635"/>
        </a:xfrm>
        <a:prstGeom prst="rect">
          <a:avLst/>
        </a:prstGeom>
      </xdr:spPr>
    </xdr:pic>
    <xdr:clientData/>
  </xdr:twoCellAnchor>
  <xdr:twoCellAnchor editAs="oneCell">
    <xdr:from>
      <xdr:col>9</xdr:col>
      <xdr:colOff>518160</xdr:colOff>
      <xdr:row>7</xdr:row>
      <xdr:rowOff>441960</xdr:rowOff>
    </xdr:from>
    <xdr:to>
      <xdr:col>12</xdr:col>
      <xdr:colOff>481965</xdr:colOff>
      <xdr:row>8</xdr:row>
      <xdr:rowOff>608965</xdr:rowOff>
    </xdr:to>
    <xdr:pic>
      <xdr:nvPicPr>
        <xdr:cNvPr id="3" name="图片 2" descr="AERTDAZQQVHAX81Z%GVZP9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910445" y="2884170"/>
          <a:ext cx="2173605" cy="7385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22</xdr:row>
      <xdr:rowOff>104140</xdr:rowOff>
    </xdr:from>
    <xdr:to>
      <xdr:col>6</xdr:col>
      <xdr:colOff>1090295</xdr:colOff>
      <xdr:row>46</xdr:row>
      <xdr:rowOff>9525</xdr:rowOff>
    </xdr:to>
    <xdr:pic>
      <xdr:nvPicPr>
        <xdr:cNvPr id="2" name="图片 1" descr="DFO@NM(YJAJL(J[8DEGX@AC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420350"/>
          <a:ext cx="7992745" cy="4020185"/>
        </a:xfrm>
        <a:prstGeom prst="rect">
          <a:avLst/>
        </a:prstGeom>
      </xdr:spPr>
    </xdr:pic>
    <xdr:clientData/>
  </xdr:twoCellAnchor>
  <xdr:twoCellAnchor editAs="oneCell">
    <xdr:from>
      <xdr:col>9</xdr:col>
      <xdr:colOff>518160</xdr:colOff>
      <xdr:row>7</xdr:row>
      <xdr:rowOff>441960</xdr:rowOff>
    </xdr:from>
    <xdr:to>
      <xdr:col>12</xdr:col>
      <xdr:colOff>481965</xdr:colOff>
      <xdr:row>8</xdr:row>
      <xdr:rowOff>608965</xdr:rowOff>
    </xdr:to>
    <xdr:pic>
      <xdr:nvPicPr>
        <xdr:cNvPr id="3" name="图片 2" descr="AERTDAZQQVHAX81Z%GVZP9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910445" y="2884170"/>
          <a:ext cx="2173605" cy="738505"/>
        </a:xfrm>
        <a:prstGeom prst="rect">
          <a:avLst/>
        </a:prstGeom>
      </xdr:spPr>
    </xdr:pic>
    <xdr:clientData/>
  </xdr:twoCellAnchor>
  <xdr:twoCellAnchor editAs="oneCell">
    <xdr:from>
      <xdr:col>6</xdr:col>
      <xdr:colOff>720725</xdr:colOff>
      <xdr:row>23</xdr:row>
      <xdr:rowOff>144145</xdr:rowOff>
    </xdr:from>
    <xdr:to>
      <xdr:col>13</xdr:col>
      <xdr:colOff>485775</xdr:colOff>
      <xdr:row>48</xdr:row>
      <xdr:rowOff>102870</xdr:rowOff>
    </xdr:to>
    <xdr:pic>
      <xdr:nvPicPr>
        <xdr:cNvPr id="4" name="图片 3" descr="9K2J]@%FIYYRKWUC3F)2O~E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623810" y="10631805"/>
          <a:ext cx="5691505" cy="42449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22</xdr:row>
      <xdr:rowOff>104140</xdr:rowOff>
    </xdr:from>
    <xdr:to>
      <xdr:col>6</xdr:col>
      <xdr:colOff>1090295</xdr:colOff>
      <xdr:row>46</xdr:row>
      <xdr:rowOff>9525</xdr:rowOff>
    </xdr:to>
    <xdr:pic>
      <xdr:nvPicPr>
        <xdr:cNvPr id="2" name="图片 1" descr="DFO@NM(YJAJL(J[8DEGX@AC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0610850"/>
          <a:ext cx="7992745" cy="4020185"/>
        </a:xfrm>
        <a:prstGeom prst="rect">
          <a:avLst/>
        </a:prstGeom>
      </xdr:spPr>
    </xdr:pic>
    <xdr:clientData/>
  </xdr:twoCellAnchor>
  <xdr:twoCellAnchor editAs="oneCell">
    <xdr:from>
      <xdr:col>9</xdr:col>
      <xdr:colOff>518160</xdr:colOff>
      <xdr:row>7</xdr:row>
      <xdr:rowOff>441960</xdr:rowOff>
    </xdr:from>
    <xdr:to>
      <xdr:col>12</xdr:col>
      <xdr:colOff>481965</xdr:colOff>
      <xdr:row>8</xdr:row>
      <xdr:rowOff>608965</xdr:rowOff>
    </xdr:to>
    <xdr:pic>
      <xdr:nvPicPr>
        <xdr:cNvPr id="3" name="图片 2" descr="AERTDAZQQVHAX81Z%GVZP9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910445" y="2884170"/>
          <a:ext cx="2173605" cy="738505"/>
        </a:xfrm>
        <a:prstGeom prst="rect">
          <a:avLst/>
        </a:prstGeom>
      </xdr:spPr>
    </xdr:pic>
    <xdr:clientData/>
  </xdr:twoCellAnchor>
  <xdr:twoCellAnchor editAs="oneCell">
    <xdr:from>
      <xdr:col>6</xdr:col>
      <xdr:colOff>720725</xdr:colOff>
      <xdr:row>23</xdr:row>
      <xdr:rowOff>144145</xdr:rowOff>
    </xdr:from>
    <xdr:to>
      <xdr:col>13</xdr:col>
      <xdr:colOff>485775</xdr:colOff>
      <xdr:row>48</xdr:row>
      <xdr:rowOff>102870</xdr:rowOff>
    </xdr:to>
    <xdr:pic>
      <xdr:nvPicPr>
        <xdr:cNvPr id="4" name="图片 3" descr="9K2J]@%FIYYRKWUC3F)2O~E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623810" y="10822305"/>
          <a:ext cx="5691505" cy="42449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518160</xdr:colOff>
      <xdr:row>7</xdr:row>
      <xdr:rowOff>441960</xdr:rowOff>
    </xdr:from>
    <xdr:to>
      <xdr:col>12</xdr:col>
      <xdr:colOff>481965</xdr:colOff>
      <xdr:row>8</xdr:row>
      <xdr:rowOff>608965</xdr:rowOff>
    </xdr:to>
    <xdr:pic>
      <xdr:nvPicPr>
        <xdr:cNvPr id="3" name="图片 2" descr="AERTDAZQQVHAX81Z%GVZP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10445" y="2884170"/>
          <a:ext cx="2173605" cy="738505"/>
        </a:xfrm>
        <a:prstGeom prst="rect">
          <a:avLst/>
        </a:prstGeom>
      </xdr:spPr>
    </xdr:pic>
    <xdr:clientData/>
  </xdr:twoCellAnchor>
  <xdr:twoCellAnchor editAs="oneCell">
    <xdr:from>
      <xdr:col>0</xdr:col>
      <xdr:colOff>12065</xdr:colOff>
      <xdr:row>25</xdr:row>
      <xdr:rowOff>95250</xdr:rowOff>
    </xdr:from>
    <xdr:to>
      <xdr:col>6</xdr:col>
      <xdr:colOff>955040</xdr:colOff>
      <xdr:row>53</xdr:row>
      <xdr:rowOff>66675</xdr:rowOff>
    </xdr:to>
    <xdr:pic>
      <xdr:nvPicPr>
        <xdr:cNvPr id="5" name="图片 4" descr="`N@OP7~@`JHWZ9B}5HAZ@A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065" y="12278360"/>
          <a:ext cx="7846060" cy="4772025"/>
        </a:xfrm>
        <a:prstGeom prst="rect">
          <a:avLst/>
        </a:prstGeom>
      </xdr:spPr>
    </xdr:pic>
    <xdr:clientData/>
  </xdr:twoCellAnchor>
  <xdr:twoCellAnchor editAs="oneCell">
    <xdr:from>
      <xdr:col>5</xdr:col>
      <xdr:colOff>314325</xdr:colOff>
      <xdr:row>20</xdr:row>
      <xdr:rowOff>19050</xdr:rowOff>
    </xdr:from>
    <xdr:to>
      <xdr:col>11</xdr:col>
      <xdr:colOff>12700</xdr:colOff>
      <xdr:row>21</xdr:row>
      <xdr:rowOff>209550</xdr:rowOff>
    </xdr:to>
    <xdr:pic>
      <xdr:nvPicPr>
        <xdr:cNvPr id="2" name="图片 1" descr="{I]36{{ZU~~T8_7MK)LYILN"/>
        <xdr:cNvPicPr>
          <a:picLocks noChangeAspect="1"/>
        </xdr:cNvPicPr>
      </xdr:nvPicPr>
      <xdr:blipFill>
        <a:blip r:embed="rId3"/>
        <a:srcRect r="15916" b="5645"/>
        <a:stretch>
          <a:fillRect/>
        </a:stretch>
      </xdr:blipFill>
      <xdr:spPr>
        <a:xfrm>
          <a:off x="5607050" y="9941560"/>
          <a:ext cx="5271135" cy="749300"/>
        </a:xfrm>
        <a:prstGeom prst="rect">
          <a:avLst/>
        </a:prstGeom>
      </xdr:spPr>
    </xdr:pic>
    <xdr:clientData/>
  </xdr:twoCellAnchor>
  <xdr:twoCellAnchor editAs="oneCell">
    <xdr:from>
      <xdr:col>11</xdr:col>
      <xdr:colOff>60325</xdr:colOff>
      <xdr:row>21</xdr:row>
      <xdr:rowOff>3175</xdr:rowOff>
    </xdr:from>
    <xdr:to>
      <xdr:col>12</xdr:col>
      <xdr:colOff>1041400</xdr:colOff>
      <xdr:row>21</xdr:row>
      <xdr:rowOff>447675</xdr:rowOff>
    </xdr:to>
    <xdr:pic>
      <xdr:nvPicPr>
        <xdr:cNvPr id="4" name="图片 3" descr="RAYKD0E4758H5@YHJL5~82B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925810" y="10484485"/>
          <a:ext cx="1717675" cy="4445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518160</xdr:colOff>
      <xdr:row>7</xdr:row>
      <xdr:rowOff>441960</xdr:rowOff>
    </xdr:from>
    <xdr:to>
      <xdr:col>12</xdr:col>
      <xdr:colOff>481965</xdr:colOff>
      <xdr:row>8</xdr:row>
      <xdr:rowOff>608965</xdr:rowOff>
    </xdr:to>
    <xdr:pic>
      <xdr:nvPicPr>
        <xdr:cNvPr id="2" name="图片 1" descr="AERTDAZQQVHAX81Z%GVZP9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910445" y="2884170"/>
          <a:ext cx="2173605" cy="738505"/>
        </a:xfrm>
        <a:prstGeom prst="rect">
          <a:avLst/>
        </a:prstGeom>
      </xdr:spPr>
    </xdr:pic>
    <xdr:clientData/>
  </xdr:twoCellAnchor>
  <xdr:twoCellAnchor editAs="oneCell">
    <xdr:from>
      <xdr:col>5</xdr:col>
      <xdr:colOff>504825</xdr:colOff>
      <xdr:row>20</xdr:row>
      <xdr:rowOff>28575</xdr:rowOff>
    </xdr:from>
    <xdr:to>
      <xdr:col>10</xdr:col>
      <xdr:colOff>632460</xdr:colOff>
      <xdr:row>20</xdr:row>
      <xdr:rowOff>493395</xdr:rowOff>
    </xdr:to>
    <xdr:pic>
      <xdr:nvPicPr>
        <xdr:cNvPr id="4" name="图片 3" descr="{I]36{{ZU~~T8_7MK)LYILN"/>
        <xdr:cNvPicPr>
          <a:picLocks noChangeAspect="1"/>
        </xdr:cNvPicPr>
      </xdr:nvPicPr>
      <xdr:blipFill>
        <a:blip r:embed="rId2"/>
        <a:srcRect r="15916" b="5645"/>
        <a:stretch>
          <a:fillRect/>
        </a:stretch>
      </xdr:blipFill>
      <xdr:spPr>
        <a:xfrm>
          <a:off x="5797550" y="9951085"/>
          <a:ext cx="4989195" cy="464820"/>
        </a:xfrm>
        <a:prstGeom prst="rect">
          <a:avLst/>
        </a:prstGeom>
      </xdr:spPr>
    </xdr:pic>
    <xdr:clientData/>
  </xdr:twoCellAnchor>
  <xdr:twoCellAnchor editAs="oneCell">
    <xdr:from>
      <xdr:col>8</xdr:col>
      <xdr:colOff>508000</xdr:colOff>
      <xdr:row>18</xdr:row>
      <xdr:rowOff>57150</xdr:rowOff>
    </xdr:from>
    <xdr:to>
      <xdr:col>10</xdr:col>
      <xdr:colOff>676275</xdr:colOff>
      <xdr:row>18</xdr:row>
      <xdr:rowOff>501650</xdr:rowOff>
    </xdr:to>
    <xdr:pic>
      <xdr:nvPicPr>
        <xdr:cNvPr id="5" name="图片 4" descr="RAYKD0E4758H5@YHJL5~82B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112885" y="8862060"/>
          <a:ext cx="1717675" cy="44450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27</xdr:row>
      <xdr:rowOff>66675</xdr:rowOff>
    </xdr:from>
    <xdr:to>
      <xdr:col>6</xdr:col>
      <xdr:colOff>1305560</xdr:colOff>
      <xdr:row>54</xdr:row>
      <xdr:rowOff>95250</xdr:rowOff>
    </xdr:to>
    <xdr:pic>
      <xdr:nvPicPr>
        <xdr:cNvPr id="6" name="图片 5" descr="6)%CM(2ETAGOL65{`C3)O_C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5" y="13367385"/>
          <a:ext cx="8208010" cy="4657725"/>
        </a:xfrm>
        <a:prstGeom prst="rect">
          <a:avLst/>
        </a:prstGeom>
      </xdr:spPr>
    </xdr:pic>
    <xdr:clientData/>
  </xdr:twoCellAnchor>
  <xdr:twoCellAnchor editAs="oneCell">
    <xdr:from>
      <xdr:col>8</xdr:col>
      <xdr:colOff>400050</xdr:colOff>
      <xdr:row>28</xdr:row>
      <xdr:rowOff>57150</xdr:rowOff>
    </xdr:from>
    <xdr:to>
      <xdr:col>15</xdr:col>
      <xdr:colOff>643255</xdr:colOff>
      <xdr:row>33</xdr:row>
      <xdr:rowOff>85725</xdr:rowOff>
    </xdr:to>
    <xdr:pic>
      <xdr:nvPicPr>
        <xdr:cNvPr id="3" name="图片 2" descr="1546b8687b9baa94547fbf1ff44e4dd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9004935" y="13529310"/>
          <a:ext cx="5974715" cy="8858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"/>
  <sheetViews>
    <sheetView topLeftCell="A7" workbookViewId="0">
      <selection activeCell="I10" sqref="I10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.133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88">
        <v>10756</v>
      </c>
      <c r="Q2" s="69" t="s">
        <v>6</v>
      </c>
      <c r="R2" s="69"/>
      <c r="S2" s="89" t="s">
        <v>7</v>
      </c>
      <c r="T2" s="89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1234110.65</v>
      </c>
      <c r="D3" s="9"/>
      <c r="E3" s="9"/>
      <c r="F3" s="9" t="s">
        <v>9</v>
      </c>
      <c r="G3" s="10">
        <v>43427</v>
      </c>
      <c r="H3" s="6" t="s">
        <v>10</v>
      </c>
      <c r="I3" s="6"/>
      <c r="J3" s="44" t="s">
        <v>11</v>
      </c>
      <c r="K3" s="44"/>
      <c r="L3" s="44"/>
      <c r="M3" s="44"/>
      <c r="N3" s="6" t="s">
        <v>12</v>
      </c>
      <c r="O3" s="6"/>
      <c r="P3" s="44" t="s">
        <v>13</v>
      </c>
      <c r="Q3" s="90" t="s">
        <v>14</v>
      </c>
      <c r="R3" s="91"/>
      <c r="S3" s="92" t="s">
        <v>15</v>
      </c>
      <c r="T3" s="92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2"/>
      <c r="D4" s="112"/>
      <c r="E4" s="112"/>
      <c r="F4" s="9" t="s">
        <v>17</v>
      </c>
      <c r="G4" s="113"/>
      <c r="H4" s="6" t="s">
        <v>18</v>
      </c>
      <c r="I4" s="6"/>
      <c r="J4" s="44" t="s">
        <v>19</v>
      </c>
      <c r="K4" s="44"/>
      <c r="L4" s="44"/>
      <c r="M4" s="44"/>
      <c r="N4" s="6" t="s">
        <v>20</v>
      </c>
      <c r="O4" s="6"/>
      <c r="P4" s="71" t="s">
        <v>21</v>
      </c>
      <c r="Q4" s="9" t="s">
        <v>22</v>
      </c>
      <c r="R4" s="71" t="s">
        <v>23</v>
      </c>
      <c r="S4" s="93" t="s">
        <v>24</v>
      </c>
      <c r="T4" s="94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95" t="s">
        <v>31</v>
      </c>
      <c r="Q5" s="96"/>
      <c r="R5" s="96"/>
      <c r="S5" s="93" t="s">
        <v>32</v>
      </c>
      <c r="T5" s="97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98" t="s">
        <v>39</v>
      </c>
      <c r="Q6" s="99"/>
      <c r="R6" s="99"/>
      <c r="S6" s="93"/>
      <c r="T6" s="97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69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3"/>
      <c r="T7" s="97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44">
        <v>1</v>
      </c>
      <c r="B8" s="20">
        <v>43780</v>
      </c>
      <c r="C8" s="21"/>
      <c r="D8" s="22">
        <v>180000</v>
      </c>
      <c r="E8" s="21" t="s">
        <v>52</v>
      </c>
      <c r="F8" s="23">
        <v>1.02050102100041e+18</v>
      </c>
      <c r="G8" s="24"/>
      <c r="H8" s="25"/>
      <c r="I8" s="24"/>
      <c r="J8" s="30"/>
      <c r="K8" s="70"/>
      <c r="L8" s="24"/>
      <c r="M8" s="71"/>
      <c r="N8" s="72"/>
      <c r="O8" s="9"/>
      <c r="P8" s="100" t="s">
        <v>53</v>
      </c>
      <c r="Q8" s="9">
        <v>340962.84</v>
      </c>
      <c r="R8" s="9"/>
      <c r="S8" s="101">
        <v>180000</v>
      </c>
      <c r="T8" s="70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8" customHeight="1" spans="1:16384">
      <c r="A9" s="44">
        <v>2</v>
      </c>
      <c r="B9" s="26">
        <v>43832</v>
      </c>
      <c r="C9" s="27"/>
      <c r="D9" s="22">
        <v>28716</v>
      </c>
      <c r="E9" s="21" t="s">
        <v>52</v>
      </c>
      <c r="F9" s="23">
        <v>1.02050102100041e+18</v>
      </c>
      <c r="G9" s="28"/>
      <c r="H9" s="25"/>
      <c r="I9" s="24"/>
      <c r="J9" s="30"/>
      <c r="K9" s="70"/>
      <c r="L9" s="24"/>
      <c r="M9" s="71"/>
      <c r="N9" s="72"/>
      <c r="O9" s="9"/>
      <c r="P9" s="100" t="s">
        <v>54</v>
      </c>
      <c r="Q9" s="9">
        <v>28716</v>
      </c>
      <c r="R9" s="9"/>
      <c r="S9" s="101">
        <v>28716</v>
      </c>
      <c r="T9" s="70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5" customHeight="1" spans="1:16384">
      <c r="A10" s="53">
        <v>3</v>
      </c>
      <c r="B10" s="119">
        <v>43849</v>
      </c>
      <c r="C10" s="48">
        <v>914691</v>
      </c>
      <c r="D10" s="48"/>
      <c r="E10" s="50" t="s">
        <v>55</v>
      </c>
      <c r="F10" s="50" t="s">
        <v>56</v>
      </c>
      <c r="G10" s="130"/>
      <c r="H10" s="111">
        <v>0.025</v>
      </c>
      <c r="I10" s="76">
        <v>30853</v>
      </c>
      <c r="J10" s="56" t="s">
        <v>57</v>
      </c>
      <c r="K10" s="78">
        <f>14636+11696</f>
        <v>26332</v>
      </c>
      <c r="L10" s="76">
        <v>6500</v>
      </c>
      <c r="M10" s="79" t="s">
        <v>58</v>
      </c>
      <c r="N10" s="132">
        <v>84000</v>
      </c>
      <c r="O10" s="125" t="s">
        <v>59</v>
      </c>
      <c r="P10" s="126" t="s">
        <v>60</v>
      </c>
      <c r="Q10" s="106">
        <v>258500</v>
      </c>
      <c r="R10" s="106">
        <v>201422.76</v>
      </c>
      <c r="S10" s="129">
        <v>200000</v>
      </c>
      <c r="T10" s="70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9" customHeight="1" spans="1:16384">
      <c r="A11" s="53"/>
      <c r="B11" s="119"/>
      <c r="C11" s="131"/>
      <c r="D11" s="48">
        <v>-208716</v>
      </c>
      <c r="E11" s="50" t="s">
        <v>61</v>
      </c>
      <c r="F11" s="120" t="s">
        <v>62</v>
      </c>
      <c r="G11" s="121"/>
      <c r="H11" s="111"/>
      <c r="I11" s="76"/>
      <c r="J11" s="121"/>
      <c r="K11" s="78"/>
      <c r="L11" s="76">
        <v>200</v>
      </c>
      <c r="M11" s="79" t="s">
        <v>63</v>
      </c>
      <c r="N11" s="132"/>
      <c r="O11" s="125"/>
      <c r="P11" s="126"/>
      <c r="Q11" s="106"/>
      <c r="R11" s="106"/>
      <c r="S11" s="129"/>
      <c r="T11" s="70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44"/>
      <c r="B12" s="31"/>
      <c r="C12" s="27"/>
      <c r="D12" s="32"/>
      <c r="E12" s="33"/>
      <c r="F12" s="33"/>
      <c r="G12" s="30"/>
      <c r="H12" s="25"/>
      <c r="I12" s="24"/>
      <c r="J12" s="30"/>
      <c r="K12" s="70"/>
      <c r="L12" s="76">
        <v>2020</v>
      </c>
      <c r="M12" s="79" t="s">
        <v>64</v>
      </c>
      <c r="N12" s="73"/>
      <c r="O12" s="74"/>
      <c r="P12" s="100"/>
      <c r="Q12" s="9"/>
      <c r="R12" s="9"/>
      <c r="S12" s="101"/>
      <c r="T12" s="70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29" customHeight="1" spans="1:16384">
      <c r="A13" s="44"/>
      <c r="B13" s="26"/>
      <c r="C13" s="21"/>
      <c r="D13" s="22"/>
      <c r="E13" s="21"/>
      <c r="F13" s="23"/>
      <c r="G13" s="30"/>
      <c r="H13" s="25"/>
      <c r="I13" s="24"/>
      <c r="J13" s="30"/>
      <c r="K13" s="70"/>
      <c r="L13" s="24"/>
      <c r="M13" s="71"/>
      <c r="N13" s="75"/>
      <c r="O13" s="74"/>
      <c r="P13" s="100"/>
      <c r="Q13" s="9"/>
      <c r="R13" s="9"/>
      <c r="S13" s="101"/>
      <c r="T13" s="70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44"/>
      <c r="B14" s="34"/>
      <c r="C14" s="21"/>
      <c r="D14" s="22"/>
      <c r="E14" s="21"/>
      <c r="F14" s="23"/>
      <c r="G14" s="30"/>
      <c r="H14" s="25"/>
      <c r="I14" s="24"/>
      <c r="J14" s="30"/>
      <c r="K14" s="70"/>
      <c r="L14" s="24"/>
      <c r="M14" s="71"/>
      <c r="N14" s="72"/>
      <c r="O14" s="9"/>
      <c r="P14" s="128"/>
      <c r="Q14" s="9"/>
      <c r="R14" s="9"/>
      <c r="S14" s="101"/>
      <c r="T14" s="103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44"/>
      <c r="B15" s="35"/>
      <c r="C15" s="24"/>
      <c r="D15" s="36"/>
      <c r="E15" s="21"/>
      <c r="F15" s="21"/>
      <c r="G15" s="30"/>
      <c r="H15" s="25"/>
      <c r="I15" s="24"/>
      <c r="J15" s="30"/>
      <c r="K15" s="70"/>
      <c r="L15" s="24"/>
      <c r="M15" s="71"/>
      <c r="N15" s="72"/>
      <c r="O15" s="9"/>
      <c r="P15" s="100"/>
      <c r="Q15" s="9"/>
      <c r="R15" s="9"/>
      <c r="S15" s="101"/>
      <c r="T15" s="103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4"/>
      <c r="B16" s="45"/>
      <c r="C16" s="37"/>
      <c r="D16" s="38"/>
      <c r="E16" s="39"/>
      <c r="F16" s="40"/>
      <c r="G16" s="28"/>
      <c r="H16" s="41"/>
      <c r="I16" s="24"/>
      <c r="J16" s="24"/>
      <c r="K16" s="24"/>
      <c r="L16" s="24"/>
      <c r="M16" s="71"/>
      <c r="N16" s="24"/>
      <c r="O16" s="71"/>
      <c r="P16" s="128"/>
      <c r="Q16" s="9"/>
      <c r="R16" s="9"/>
      <c r="S16" s="104"/>
      <c r="T16" s="103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44"/>
      <c r="B17" s="45"/>
      <c r="C17" s="37"/>
      <c r="D17" s="38"/>
      <c r="E17" s="39"/>
      <c r="F17" s="40"/>
      <c r="G17" s="42"/>
      <c r="H17" s="41"/>
      <c r="I17" s="24"/>
      <c r="J17" s="24"/>
      <c r="K17" s="24"/>
      <c r="L17" s="24"/>
      <c r="M17" s="71"/>
      <c r="N17" s="24"/>
      <c r="O17" s="71"/>
      <c r="P17" s="128"/>
      <c r="Q17" s="9"/>
      <c r="R17" s="9"/>
      <c r="S17" s="104"/>
      <c r="T17" s="103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44"/>
      <c r="B18" s="45"/>
      <c r="C18" s="37"/>
      <c r="D18" s="38"/>
      <c r="E18" s="39"/>
      <c r="F18" s="40"/>
      <c r="G18" s="42"/>
      <c r="H18" s="41"/>
      <c r="I18" s="24"/>
      <c r="J18" s="24"/>
      <c r="K18" s="24"/>
      <c r="L18" s="24"/>
      <c r="M18" s="71"/>
      <c r="N18" s="24"/>
      <c r="O18" s="71"/>
      <c r="P18" s="128"/>
      <c r="Q18" s="9"/>
      <c r="R18" s="9"/>
      <c r="S18" s="104"/>
      <c r="T18" s="103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53"/>
      <c r="B19" s="54"/>
      <c r="C19" s="55"/>
      <c r="D19" s="49"/>
      <c r="E19" s="56"/>
      <c r="F19" s="57"/>
      <c r="G19" s="51"/>
      <c r="H19" s="52"/>
      <c r="I19" s="76"/>
      <c r="J19" s="76"/>
      <c r="K19" s="76"/>
      <c r="L19" s="76"/>
      <c r="M19" s="79"/>
      <c r="N19" s="76"/>
      <c r="O19" s="71"/>
      <c r="P19" s="128"/>
      <c r="Q19" s="9"/>
      <c r="R19" s="9"/>
      <c r="S19" s="104"/>
      <c r="T19" s="103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0" customHeight="1" spans="1:16384">
      <c r="A20" s="6" t="s">
        <v>65</v>
      </c>
      <c r="B20" s="6"/>
      <c r="C20" s="58">
        <f>SUM(C8:C17)</f>
        <v>914691</v>
      </c>
      <c r="D20" s="59">
        <f>SUM(D8:D19)</f>
        <v>0</v>
      </c>
      <c r="E20" s="60"/>
      <c r="F20" s="60"/>
      <c r="G20" s="60"/>
      <c r="H20" s="58" t="s">
        <v>66</v>
      </c>
      <c r="I20" s="72">
        <f t="shared" ref="I20:L20" si="0">SUM(I8:I17)</f>
        <v>30853</v>
      </c>
      <c r="J20" s="60"/>
      <c r="K20" s="72">
        <f t="shared" si="0"/>
        <v>26332</v>
      </c>
      <c r="L20" s="72">
        <f t="shared" si="0"/>
        <v>8720</v>
      </c>
      <c r="M20" s="58" t="s">
        <v>66</v>
      </c>
      <c r="N20" s="72">
        <f>SUM(N8:N19)</f>
        <v>84000</v>
      </c>
      <c r="O20" s="58" t="s">
        <v>66</v>
      </c>
      <c r="P20" s="58" t="s">
        <v>66</v>
      </c>
      <c r="Q20" s="58"/>
      <c r="R20" s="58"/>
      <c r="S20" s="72">
        <f>SUM(S8:S18)</f>
        <v>408716</v>
      </c>
      <c r="T20" s="108">
        <f>D20+C20-S20-I20-K20-L20-N20</f>
        <v>356070</v>
      </c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0" customHeight="1" spans="1:16384">
      <c r="A21" s="61" t="s">
        <v>67</v>
      </c>
      <c r="B21" s="61"/>
      <c r="C21" s="61" t="s">
        <v>68</v>
      </c>
      <c r="D21" s="61"/>
      <c r="E21" s="61"/>
      <c r="F21" s="62">
        <f>N21-F22</f>
        <v>408716</v>
      </c>
      <c r="G21" s="63"/>
      <c r="H21" s="64" t="s">
        <v>69</v>
      </c>
      <c r="I21" s="80"/>
      <c r="J21" s="80"/>
      <c r="K21" s="80"/>
      <c r="L21" s="81"/>
      <c r="M21" s="61" t="s">
        <v>70</v>
      </c>
      <c r="N21" s="82">
        <v>408716</v>
      </c>
      <c r="O21" s="83"/>
      <c r="P21" s="83"/>
      <c r="Q21" s="83"/>
      <c r="R21" s="83"/>
      <c r="S21" s="83"/>
      <c r="T21" s="109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0" customHeight="1" spans="1:16384">
      <c r="A22" s="61"/>
      <c r="B22" s="61"/>
      <c r="C22" s="61" t="s">
        <v>71</v>
      </c>
      <c r="D22" s="61"/>
      <c r="E22" s="61"/>
      <c r="F22" s="62">
        <v>0</v>
      </c>
      <c r="G22" s="63"/>
      <c r="H22" s="65"/>
      <c r="I22" s="84"/>
      <c r="J22" s="84"/>
      <c r="K22" s="84"/>
      <c r="L22" s="85"/>
      <c r="M22" s="61" t="s">
        <v>72</v>
      </c>
      <c r="N22" s="114" t="s">
        <v>73</v>
      </c>
      <c r="O22" s="115"/>
      <c r="P22" s="115"/>
      <c r="Q22" s="115"/>
      <c r="R22" s="115"/>
      <c r="S22" s="115"/>
      <c r="T22" s="116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66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0:B20"/>
    <mergeCell ref="C21:E21"/>
    <mergeCell ref="F21:G21"/>
    <mergeCell ref="N21:T21"/>
    <mergeCell ref="C22:E22"/>
    <mergeCell ref="F22:G22"/>
    <mergeCell ref="N22:T22"/>
    <mergeCell ref="A5:A7"/>
    <mergeCell ref="S5:S7"/>
    <mergeCell ref="T5:T7"/>
    <mergeCell ref="A21:B22"/>
    <mergeCell ref="H21:L22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"/>
  <sheetViews>
    <sheetView topLeftCell="A7" workbookViewId="0">
      <selection activeCell="D15" sqref="D15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.133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88">
        <v>10756</v>
      </c>
      <c r="Q2" s="69" t="s">
        <v>6</v>
      </c>
      <c r="R2" s="69"/>
      <c r="S2" s="89" t="s">
        <v>7</v>
      </c>
      <c r="T2" s="89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1234110.65</v>
      </c>
      <c r="D3" s="9"/>
      <c r="E3" s="9"/>
      <c r="F3" s="9" t="s">
        <v>9</v>
      </c>
      <c r="G3" s="10">
        <v>43427</v>
      </c>
      <c r="H3" s="6" t="s">
        <v>10</v>
      </c>
      <c r="I3" s="6"/>
      <c r="J3" s="44" t="s">
        <v>11</v>
      </c>
      <c r="K3" s="44"/>
      <c r="L3" s="44"/>
      <c r="M3" s="44"/>
      <c r="N3" s="6" t="s">
        <v>12</v>
      </c>
      <c r="O3" s="6"/>
      <c r="P3" s="44" t="s">
        <v>13</v>
      </c>
      <c r="Q3" s="90" t="s">
        <v>14</v>
      </c>
      <c r="R3" s="91"/>
      <c r="S3" s="92" t="s">
        <v>15</v>
      </c>
      <c r="T3" s="92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2"/>
      <c r="D4" s="112"/>
      <c r="E4" s="112"/>
      <c r="F4" s="9" t="s">
        <v>17</v>
      </c>
      <c r="G4" s="113"/>
      <c r="H4" s="6" t="s">
        <v>18</v>
      </c>
      <c r="I4" s="6"/>
      <c r="J4" s="44" t="s">
        <v>19</v>
      </c>
      <c r="K4" s="44"/>
      <c r="L4" s="44"/>
      <c r="M4" s="44"/>
      <c r="N4" s="6" t="s">
        <v>20</v>
      </c>
      <c r="O4" s="6"/>
      <c r="P4" s="71" t="s">
        <v>21</v>
      </c>
      <c r="Q4" s="9" t="s">
        <v>22</v>
      </c>
      <c r="R4" s="71" t="s">
        <v>23</v>
      </c>
      <c r="S4" s="93" t="s">
        <v>24</v>
      </c>
      <c r="T4" s="94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95" t="s">
        <v>31</v>
      </c>
      <c r="Q5" s="96"/>
      <c r="R5" s="96"/>
      <c r="S5" s="93" t="s">
        <v>32</v>
      </c>
      <c r="T5" s="97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98" t="s">
        <v>39</v>
      </c>
      <c r="Q6" s="99"/>
      <c r="R6" s="99"/>
      <c r="S6" s="93"/>
      <c r="T6" s="97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69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3"/>
      <c r="T7" s="97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44">
        <v>1</v>
      </c>
      <c r="B8" s="20">
        <v>43780</v>
      </c>
      <c r="C8" s="21"/>
      <c r="D8" s="22">
        <v>180000</v>
      </c>
      <c r="E8" s="21" t="s">
        <v>52</v>
      </c>
      <c r="F8" s="23">
        <v>1.02050102100041e+18</v>
      </c>
      <c r="G8" s="24"/>
      <c r="H8" s="25"/>
      <c r="I8" s="24"/>
      <c r="J8" s="30"/>
      <c r="K8" s="70"/>
      <c r="L8" s="24"/>
      <c r="M8" s="71"/>
      <c r="N8" s="72"/>
      <c r="O8" s="9"/>
      <c r="P8" s="100" t="s">
        <v>53</v>
      </c>
      <c r="Q8" s="9">
        <v>340962.84</v>
      </c>
      <c r="R8" s="9"/>
      <c r="S8" s="101">
        <v>180000</v>
      </c>
      <c r="T8" s="70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8" customHeight="1" spans="1:16384">
      <c r="A9" s="44">
        <v>2</v>
      </c>
      <c r="B9" s="26">
        <v>43832</v>
      </c>
      <c r="C9" s="27"/>
      <c r="D9" s="22">
        <v>28716</v>
      </c>
      <c r="E9" s="21" t="s">
        <v>52</v>
      </c>
      <c r="F9" s="23">
        <v>1.02050102100041e+18</v>
      </c>
      <c r="G9" s="28"/>
      <c r="H9" s="25"/>
      <c r="I9" s="24"/>
      <c r="J9" s="30"/>
      <c r="K9" s="70"/>
      <c r="L9" s="24"/>
      <c r="M9" s="71"/>
      <c r="N9" s="72"/>
      <c r="O9" s="9"/>
      <c r="P9" s="100" t="s">
        <v>54</v>
      </c>
      <c r="Q9" s="9">
        <v>28716</v>
      </c>
      <c r="R9" s="9"/>
      <c r="S9" s="101">
        <v>28716</v>
      </c>
      <c r="T9" s="70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5" customHeight="1" spans="1:16384">
      <c r="A10" s="44">
        <v>3</v>
      </c>
      <c r="B10" s="26">
        <v>43849</v>
      </c>
      <c r="C10" s="22">
        <v>914691</v>
      </c>
      <c r="D10" s="22"/>
      <c r="E10" s="21" t="s">
        <v>55</v>
      </c>
      <c r="F10" s="21" t="s">
        <v>56</v>
      </c>
      <c r="G10" s="28"/>
      <c r="H10" s="25">
        <v>0.025</v>
      </c>
      <c r="I10" s="24">
        <v>30853</v>
      </c>
      <c r="J10" s="39" t="s">
        <v>57</v>
      </c>
      <c r="K10" s="70">
        <f>14636+11696</f>
        <v>26332</v>
      </c>
      <c r="L10" s="24">
        <v>6500</v>
      </c>
      <c r="M10" s="71" t="s">
        <v>58</v>
      </c>
      <c r="N10" s="73">
        <v>84000</v>
      </c>
      <c r="O10" s="74" t="s">
        <v>59</v>
      </c>
      <c r="P10" s="100" t="s">
        <v>60</v>
      </c>
      <c r="Q10" s="9">
        <v>258500</v>
      </c>
      <c r="R10" s="9">
        <v>201422.76</v>
      </c>
      <c r="S10" s="101">
        <v>200000</v>
      </c>
      <c r="T10" s="70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9" customHeight="1" spans="1:16384">
      <c r="A11" s="44"/>
      <c r="B11" s="26"/>
      <c r="C11" s="27"/>
      <c r="D11" s="22">
        <v>-208716</v>
      </c>
      <c r="E11" s="21" t="s">
        <v>61</v>
      </c>
      <c r="F11" s="29" t="s">
        <v>62</v>
      </c>
      <c r="G11" s="30"/>
      <c r="H11" s="25"/>
      <c r="I11" s="24"/>
      <c r="J11" s="30"/>
      <c r="K11" s="70"/>
      <c r="L11" s="24">
        <v>200</v>
      </c>
      <c r="M11" s="71" t="s">
        <v>63</v>
      </c>
      <c r="N11" s="73"/>
      <c r="O11" s="74"/>
      <c r="P11" s="100"/>
      <c r="Q11" s="9"/>
      <c r="R11" s="9"/>
      <c r="S11" s="101"/>
      <c r="T11" s="70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44"/>
      <c r="B12" s="31"/>
      <c r="C12" s="27"/>
      <c r="D12" s="32"/>
      <c r="E12" s="33"/>
      <c r="F12" s="33"/>
      <c r="G12" s="30"/>
      <c r="H12" s="25"/>
      <c r="I12" s="24"/>
      <c r="J12" s="30"/>
      <c r="K12" s="70"/>
      <c r="L12" s="24">
        <v>2020</v>
      </c>
      <c r="M12" s="71" t="s">
        <v>64</v>
      </c>
      <c r="N12" s="73"/>
      <c r="O12" s="74"/>
      <c r="P12" s="100"/>
      <c r="Q12" s="9"/>
      <c r="R12" s="9"/>
      <c r="S12" s="101"/>
      <c r="T12" s="70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59" customHeight="1" spans="1:16384">
      <c r="A13" s="53">
        <v>4</v>
      </c>
      <c r="B13" s="119">
        <v>43853</v>
      </c>
      <c r="C13" s="50"/>
      <c r="D13" s="48"/>
      <c r="E13" s="50"/>
      <c r="F13" s="120"/>
      <c r="G13" s="121"/>
      <c r="H13" s="111"/>
      <c r="I13" s="76"/>
      <c r="J13" s="121"/>
      <c r="K13" s="78"/>
      <c r="L13" s="76"/>
      <c r="M13" s="79"/>
      <c r="N13" s="124"/>
      <c r="O13" s="125"/>
      <c r="P13" s="126" t="s">
        <v>74</v>
      </c>
      <c r="Q13" s="106"/>
      <c r="R13" s="106">
        <v>28699</v>
      </c>
      <c r="S13" s="129">
        <v>28699</v>
      </c>
      <c r="T13" s="70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53"/>
      <c r="B14" s="122"/>
      <c r="C14" s="50"/>
      <c r="D14" s="48"/>
      <c r="E14" s="50"/>
      <c r="F14" s="123"/>
      <c r="G14" s="121"/>
      <c r="H14" s="111"/>
      <c r="I14" s="76"/>
      <c r="J14" s="121"/>
      <c r="K14" s="78"/>
      <c r="L14" s="76"/>
      <c r="M14" s="79"/>
      <c r="N14" s="127"/>
      <c r="O14" s="106"/>
      <c r="P14" s="118"/>
      <c r="Q14" s="106"/>
      <c r="R14" s="106"/>
      <c r="S14" s="129"/>
      <c r="T14" s="103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44"/>
      <c r="B15" s="35"/>
      <c r="C15" s="24"/>
      <c r="D15" s="36"/>
      <c r="E15" s="21"/>
      <c r="F15" s="21"/>
      <c r="G15" s="30"/>
      <c r="H15" s="25"/>
      <c r="I15" s="24"/>
      <c r="J15" s="30"/>
      <c r="K15" s="70"/>
      <c r="L15" s="24"/>
      <c r="M15" s="71"/>
      <c r="N15" s="72"/>
      <c r="O15" s="9"/>
      <c r="P15" s="100"/>
      <c r="Q15" s="9"/>
      <c r="R15" s="9"/>
      <c r="S15" s="101"/>
      <c r="T15" s="103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44"/>
      <c r="B16" s="45"/>
      <c r="C16" s="37"/>
      <c r="D16" s="38"/>
      <c r="E16" s="39"/>
      <c r="F16" s="40"/>
      <c r="G16" s="28"/>
      <c r="H16" s="41"/>
      <c r="I16" s="24"/>
      <c r="J16" s="24"/>
      <c r="K16" s="24"/>
      <c r="L16" s="24"/>
      <c r="M16" s="71"/>
      <c r="N16" s="24"/>
      <c r="O16" s="71"/>
      <c r="P16" s="128"/>
      <c r="Q16" s="9"/>
      <c r="R16" s="9"/>
      <c r="S16" s="104"/>
      <c r="T16" s="103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customHeight="1" spans="1:16384">
      <c r="A17" s="44"/>
      <c r="B17" s="45"/>
      <c r="C17" s="37"/>
      <c r="D17" s="38"/>
      <c r="E17" s="39"/>
      <c r="F17" s="40"/>
      <c r="G17" s="42"/>
      <c r="H17" s="41"/>
      <c r="I17" s="24"/>
      <c r="J17" s="24"/>
      <c r="K17" s="24"/>
      <c r="L17" s="24"/>
      <c r="M17" s="71"/>
      <c r="N17" s="24"/>
      <c r="O17" s="71"/>
      <c r="P17" s="128"/>
      <c r="Q17" s="9"/>
      <c r="R17" s="9"/>
      <c r="S17" s="104"/>
      <c r="T17" s="103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customHeight="1" spans="1:16384">
      <c r="A18" s="44"/>
      <c r="B18" s="45"/>
      <c r="C18" s="37"/>
      <c r="D18" s="38"/>
      <c r="E18" s="39"/>
      <c r="F18" s="40"/>
      <c r="G18" s="42"/>
      <c r="H18" s="41"/>
      <c r="I18" s="24"/>
      <c r="J18" s="24"/>
      <c r="K18" s="24"/>
      <c r="L18" s="24"/>
      <c r="M18" s="71"/>
      <c r="N18" s="24"/>
      <c r="O18" s="71"/>
      <c r="P18" s="128"/>
      <c r="Q18" s="9"/>
      <c r="R18" s="9"/>
      <c r="S18" s="104"/>
      <c r="T18" s="103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53"/>
      <c r="B19" s="54"/>
      <c r="C19" s="55"/>
      <c r="D19" s="49"/>
      <c r="E19" s="56"/>
      <c r="F19" s="57"/>
      <c r="G19" s="51"/>
      <c r="H19" s="52"/>
      <c r="I19" s="76"/>
      <c r="J19" s="76"/>
      <c r="K19" s="76"/>
      <c r="L19" s="76"/>
      <c r="M19" s="79"/>
      <c r="N19" s="76"/>
      <c r="O19" s="71"/>
      <c r="P19" s="128"/>
      <c r="Q19" s="9"/>
      <c r="R19" s="9"/>
      <c r="S19" s="104"/>
      <c r="T19" s="103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0" customHeight="1" spans="1:16384">
      <c r="A20" s="6" t="s">
        <v>65</v>
      </c>
      <c r="B20" s="6"/>
      <c r="C20" s="58">
        <f>SUM(C8:C17)</f>
        <v>914691</v>
      </c>
      <c r="D20" s="59">
        <f>SUM(D8:D19)</f>
        <v>0</v>
      </c>
      <c r="E20" s="60"/>
      <c r="F20" s="60"/>
      <c r="G20" s="60"/>
      <c r="H20" s="58" t="s">
        <v>66</v>
      </c>
      <c r="I20" s="72">
        <f t="shared" ref="I20:L20" si="0">SUM(I8:I17)</f>
        <v>30853</v>
      </c>
      <c r="J20" s="60"/>
      <c r="K20" s="72">
        <f t="shared" si="0"/>
        <v>26332</v>
      </c>
      <c r="L20" s="72">
        <f t="shared" si="0"/>
        <v>8720</v>
      </c>
      <c r="M20" s="58" t="s">
        <v>66</v>
      </c>
      <c r="N20" s="72">
        <f>SUM(N8:N19)</f>
        <v>84000</v>
      </c>
      <c r="O20" s="58" t="s">
        <v>66</v>
      </c>
      <c r="P20" s="58" t="s">
        <v>66</v>
      </c>
      <c r="Q20" s="58"/>
      <c r="R20" s="58"/>
      <c r="S20" s="72">
        <f>SUM(S8:S18)</f>
        <v>437415</v>
      </c>
      <c r="T20" s="108">
        <f>D20+C20-S20-I20-K20-L20-N20</f>
        <v>327371</v>
      </c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0" customHeight="1" spans="1:16384">
      <c r="A21" s="61" t="s">
        <v>67</v>
      </c>
      <c r="B21" s="61"/>
      <c r="C21" s="61" t="s">
        <v>68</v>
      </c>
      <c r="D21" s="61"/>
      <c r="E21" s="61"/>
      <c r="F21" s="62">
        <f>N21-F22</f>
        <v>28699</v>
      </c>
      <c r="G21" s="63"/>
      <c r="H21" s="64" t="s">
        <v>69</v>
      </c>
      <c r="I21" s="80"/>
      <c r="J21" s="80"/>
      <c r="K21" s="80"/>
      <c r="L21" s="81"/>
      <c r="M21" s="61" t="s">
        <v>70</v>
      </c>
      <c r="N21" s="82">
        <v>28699</v>
      </c>
      <c r="O21" s="83"/>
      <c r="P21" s="83"/>
      <c r="Q21" s="83"/>
      <c r="R21" s="83"/>
      <c r="S21" s="83"/>
      <c r="T21" s="109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0" customHeight="1" spans="1:16384">
      <c r="A22" s="61"/>
      <c r="B22" s="61"/>
      <c r="C22" s="61" t="s">
        <v>71</v>
      </c>
      <c r="D22" s="61"/>
      <c r="E22" s="61"/>
      <c r="F22" s="62">
        <v>0</v>
      </c>
      <c r="G22" s="63"/>
      <c r="H22" s="65"/>
      <c r="I22" s="84"/>
      <c r="J22" s="84"/>
      <c r="K22" s="84"/>
      <c r="L22" s="85"/>
      <c r="M22" s="61" t="s">
        <v>72</v>
      </c>
      <c r="N22" s="114" t="s">
        <v>75</v>
      </c>
      <c r="O22" s="115"/>
      <c r="P22" s="115"/>
      <c r="Q22" s="115"/>
      <c r="R22" s="115"/>
      <c r="S22" s="115"/>
      <c r="T22" s="116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66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0:B20"/>
    <mergeCell ref="C21:E21"/>
    <mergeCell ref="F21:G21"/>
    <mergeCell ref="N21:T21"/>
    <mergeCell ref="C22:E22"/>
    <mergeCell ref="F22:G22"/>
    <mergeCell ref="N22:T22"/>
    <mergeCell ref="A5:A7"/>
    <mergeCell ref="S5:S7"/>
    <mergeCell ref="T5:T7"/>
    <mergeCell ref="A21:B22"/>
    <mergeCell ref="H21:L22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"/>
  <sheetViews>
    <sheetView topLeftCell="A13" workbookViewId="0">
      <selection activeCell="A13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.133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88">
        <v>10756</v>
      </c>
      <c r="Q2" s="69" t="s">
        <v>6</v>
      </c>
      <c r="R2" s="69"/>
      <c r="S2" s="89" t="s">
        <v>7</v>
      </c>
      <c r="T2" s="89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1234110.65</v>
      </c>
      <c r="D3" s="9"/>
      <c r="E3" s="9"/>
      <c r="F3" s="9" t="s">
        <v>9</v>
      </c>
      <c r="G3" s="10">
        <v>43427</v>
      </c>
      <c r="H3" s="6" t="s">
        <v>10</v>
      </c>
      <c r="I3" s="6"/>
      <c r="J3" s="44" t="s">
        <v>11</v>
      </c>
      <c r="K3" s="44"/>
      <c r="L3" s="44"/>
      <c r="M3" s="44"/>
      <c r="N3" s="6" t="s">
        <v>12</v>
      </c>
      <c r="O3" s="6"/>
      <c r="P3" s="44" t="s">
        <v>13</v>
      </c>
      <c r="Q3" s="90" t="s">
        <v>14</v>
      </c>
      <c r="R3" s="91"/>
      <c r="S3" s="92" t="s">
        <v>15</v>
      </c>
      <c r="T3" s="92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2"/>
      <c r="D4" s="112"/>
      <c r="E4" s="112"/>
      <c r="F4" s="9" t="s">
        <v>17</v>
      </c>
      <c r="G4" s="113"/>
      <c r="H4" s="6" t="s">
        <v>18</v>
      </c>
      <c r="I4" s="6"/>
      <c r="J4" s="44" t="s">
        <v>19</v>
      </c>
      <c r="K4" s="44"/>
      <c r="L4" s="44"/>
      <c r="M4" s="44"/>
      <c r="N4" s="6" t="s">
        <v>20</v>
      </c>
      <c r="O4" s="6"/>
      <c r="P4" s="71" t="s">
        <v>21</v>
      </c>
      <c r="Q4" s="9" t="s">
        <v>22</v>
      </c>
      <c r="R4" s="71" t="s">
        <v>23</v>
      </c>
      <c r="S4" s="93" t="s">
        <v>24</v>
      </c>
      <c r="T4" s="94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95" t="s">
        <v>31</v>
      </c>
      <c r="Q5" s="96"/>
      <c r="R5" s="96"/>
      <c r="S5" s="93" t="s">
        <v>32</v>
      </c>
      <c r="T5" s="97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98" t="s">
        <v>39</v>
      </c>
      <c r="Q6" s="99"/>
      <c r="R6" s="99"/>
      <c r="S6" s="93"/>
      <c r="T6" s="97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69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3"/>
      <c r="T7" s="97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44">
        <v>1</v>
      </c>
      <c r="B8" s="20">
        <v>43780</v>
      </c>
      <c r="C8" s="21"/>
      <c r="D8" s="22">
        <v>180000</v>
      </c>
      <c r="E8" s="21" t="s">
        <v>52</v>
      </c>
      <c r="F8" s="23">
        <v>1.02050102100041e+18</v>
      </c>
      <c r="G8" s="24"/>
      <c r="H8" s="25"/>
      <c r="I8" s="24"/>
      <c r="J8" s="30"/>
      <c r="K8" s="70"/>
      <c r="L8" s="24"/>
      <c r="M8" s="71"/>
      <c r="N8" s="72"/>
      <c r="O8" s="9"/>
      <c r="P8" s="100" t="s">
        <v>53</v>
      </c>
      <c r="Q8" s="9">
        <v>340962.84</v>
      </c>
      <c r="R8" s="9"/>
      <c r="S8" s="101">
        <v>180000</v>
      </c>
      <c r="T8" s="70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8" customHeight="1" spans="1:16384">
      <c r="A9" s="44">
        <v>2</v>
      </c>
      <c r="B9" s="26">
        <v>43832</v>
      </c>
      <c r="C9" s="27"/>
      <c r="D9" s="22">
        <v>28716</v>
      </c>
      <c r="E9" s="21" t="s">
        <v>52</v>
      </c>
      <c r="F9" s="23">
        <v>1.02050102100041e+18</v>
      </c>
      <c r="G9" s="28"/>
      <c r="H9" s="25"/>
      <c r="I9" s="24"/>
      <c r="J9" s="30"/>
      <c r="K9" s="70"/>
      <c r="L9" s="24"/>
      <c r="M9" s="71"/>
      <c r="N9" s="72"/>
      <c r="O9" s="9"/>
      <c r="P9" s="100" t="s">
        <v>54</v>
      </c>
      <c r="Q9" s="9">
        <v>28716</v>
      </c>
      <c r="R9" s="9"/>
      <c r="S9" s="101">
        <v>28716</v>
      </c>
      <c r="T9" s="70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5" customHeight="1" spans="1:16384">
      <c r="A10" s="44">
        <v>3</v>
      </c>
      <c r="B10" s="26">
        <v>43849</v>
      </c>
      <c r="C10" s="22">
        <v>914691</v>
      </c>
      <c r="D10" s="22"/>
      <c r="E10" s="21" t="s">
        <v>55</v>
      </c>
      <c r="F10" s="21" t="s">
        <v>56</v>
      </c>
      <c r="G10" s="28"/>
      <c r="H10" s="25">
        <v>0.025</v>
      </c>
      <c r="I10" s="24">
        <v>30853</v>
      </c>
      <c r="J10" s="39" t="s">
        <v>57</v>
      </c>
      <c r="K10" s="70">
        <f>14636+11696</f>
        <v>26332</v>
      </c>
      <c r="L10" s="24">
        <v>6500</v>
      </c>
      <c r="M10" s="71" t="s">
        <v>58</v>
      </c>
      <c r="N10" s="73">
        <v>84000</v>
      </c>
      <c r="O10" s="74" t="s">
        <v>59</v>
      </c>
      <c r="P10" s="100" t="s">
        <v>60</v>
      </c>
      <c r="Q10" s="9">
        <v>258500</v>
      </c>
      <c r="R10" s="9">
        <v>201422.76</v>
      </c>
      <c r="S10" s="101">
        <v>200000</v>
      </c>
      <c r="T10" s="70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9" customHeight="1" spans="1:16384">
      <c r="A11" s="44"/>
      <c r="B11" s="26"/>
      <c r="C11" s="27"/>
      <c r="D11" s="22">
        <v>-208716</v>
      </c>
      <c r="E11" s="21" t="s">
        <v>61</v>
      </c>
      <c r="F11" s="29" t="s">
        <v>62</v>
      </c>
      <c r="G11" s="30"/>
      <c r="H11" s="25"/>
      <c r="I11" s="24"/>
      <c r="J11" s="30"/>
      <c r="K11" s="70"/>
      <c r="L11" s="24">
        <v>200</v>
      </c>
      <c r="M11" s="71" t="s">
        <v>63</v>
      </c>
      <c r="N11" s="73"/>
      <c r="O11" s="74"/>
      <c r="P11" s="100"/>
      <c r="Q11" s="9"/>
      <c r="R11" s="9"/>
      <c r="S11" s="101"/>
      <c r="T11" s="70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44"/>
      <c r="B12" s="31"/>
      <c r="C12" s="27"/>
      <c r="D12" s="32"/>
      <c r="E12" s="33"/>
      <c r="F12" s="33"/>
      <c r="G12" s="30"/>
      <c r="H12" s="25"/>
      <c r="I12" s="24"/>
      <c r="J12" s="30"/>
      <c r="K12" s="70"/>
      <c r="L12" s="24">
        <v>2020</v>
      </c>
      <c r="M12" s="71" t="s">
        <v>64</v>
      </c>
      <c r="N12" s="73"/>
      <c r="O12" s="74"/>
      <c r="P12" s="100"/>
      <c r="Q12" s="9"/>
      <c r="R12" s="9"/>
      <c r="S12" s="101"/>
      <c r="T12" s="70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59" customHeight="1" spans="1:16384">
      <c r="A13" s="44">
        <v>4</v>
      </c>
      <c r="B13" s="26">
        <v>43853</v>
      </c>
      <c r="C13" s="21"/>
      <c r="D13" s="22"/>
      <c r="E13" s="21"/>
      <c r="F13" s="29"/>
      <c r="G13" s="30"/>
      <c r="H13" s="25"/>
      <c r="I13" s="24"/>
      <c r="J13" s="30"/>
      <c r="K13" s="70"/>
      <c r="L13" s="24"/>
      <c r="M13" s="71"/>
      <c r="N13" s="75"/>
      <c r="O13" s="74"/>
      <c r="P13" s="100" t="s">
        <v>74</v>
      </c>
      <c r="Q13" s="9"/>
      <c r="R13" s="9">
        <v>28699</v>
      </c>
      <c r="S13" s="101">
        <v>28699</v>
      </c>
      <c r="T13" s="70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7" customHeight="1" spans="1:16384">
      <c r="A14" s="44">
        <v>5</v>
      </c>
      <c r="B14" s="34">
        <v>43907</v>
      </c>
      <c r="C14" s="21"/>
      <c r="D14" s="22"/>
      <c r="E14" s="21"/>
      <c r="F14" s="23"/>
      <c r="G14" s="30"/>
      <c r="H14" s="25"/>
      <c r="I14" s="24"/>
      <c r="J14" s="30"/>
      <c r="K14" s="70"/>
      <c r="L14" s="24">
        <v>100</v>
      </c>
      <c r="M14" s="71" t="s">
        <v>63</v>
      </c>
      <c r="N14" s="72"/>
      <c r="O14" s="9"/>
      <c r="P14" s="102" t="s">
        <v>76</v>
      </c>
      <c r="Q14" s="9"/>
      <c r="R14" s="9">
        <v>69930</v>
      </c>
      <c r="S14" s="101">
        <v>69930</v>
      </c>
      <c r="T14" s="103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7" customHeight="1" spans="1:16384">
      <c r="A15" s="44"/>
      <c r="B15" s="35"/>
      <c r="C15" s="24"/>
      <c r="D15" s="36"/>
      <c r="E15" s="21"/>
      <c r="F15" s="21"/>
      <c r="G15" s="30"/>
      <c r="H15" s="25"/>
      <c r="I15" s="24"/>
      <c r="J15" s="30"/>
      <c r="K15" s="70"/>
      <c r="L15" s="24"/>
      <c r="M15" s="71"/>
      <c r="N15" s="72"/>
      <c r="O15" s="9"/>
      <c r="P15" s="100" t="s">
        <v>77</v>
      </c>
      <c r="Q15" s="9"/>
      <c r="R15" s="9">
        <v>5080</v>
      </c>
      <c r="S15" s="101">
        <v>5080</v>
      </c>
      <c r="T15" s="103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44">
        <v>6</v>
      </c>
      <c r="B16" s="45">
        <v>43959</v>
      </c>
      <c r="C16" s="37"/>
      <c r="D16" s="38"/>
      <c r="E16" s="39"/>
      <c r="F16" s="40"/>
      <c r="G16" s="28"/>
      <c r="H16" s="41"/>
      <c r="I16" s="24"/>
      <c r="J16" s="24"/>
      <c r="K16" s="24"/>
      <c r="L16" s="24">
        <v>150</v>
      </c>
      <c r="M16" s="71" t="s">
        <v>63</v>
      </c>
      <c r="N16" s="24"/>
      <c r="O16" s="71"/>
      <c r="P16" s="102" t="s">
        <v>78</v>
      </c>
      <c r="Q16" s="9"/>
      <c r="R16" s="9">
        <v>180000</v>
      </c>
      <c r="S16" s="104">
        <v>180000</v>
      </c>
      <c r="T16" s="103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3" customHeight="1" spans="1:16384">
      <c r="A17" s="44"/>
      <c r="B17" s="45"/>
      <c r="C17" s="37"/>
      <c r="D17" s="38"/>
      <c r="E17" s="39"/>
      <c r="F17" s="40"/>
      <c r="G17" s="42"/>
      <c r="H17" s="41"/>
      <c r="I17" s="24"/>
      <c r="J17" s="24"/>
      <c r="K17" s="24"/>
      <c r="L17" s="24"/>
      <c r="M17" s="71"/>
      <c r="N17" s="24"/>
      <c r="O17" s="71"/>
      <c r="P17" s="102" t="s">
        <v>79</v>
      </c>
      <c r="Q17" s="9">
        <v>46000</v>
      </c>
      <c r="R17" s="9">
        <v>46000</v>
      </c>
      <c r="S17" s="104">
        <v>46000</v>
      </c>
      <c r="T17" s="103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53">
        <v>7</v>
      </c>
      <c r="B18" s="54">
        <v>43962</v>
      </c>
      <c r="C18" s="55"/>
      <c r="D18" s="49">
        <v>121124.66</v>
      </c>
      <c r="E18" s="50" t="s">
        <v>52</v>
      </c>
      <c r="F18" s="117" t="s">
        <v>80</v>
      </c>
      <c r="G18" s="51"/>
      <c r="H18" s="52"/>
      <c r="I18" s="76"/>
      <c r="J18" s="76"/>
      <c r="K18" s="76"/>
      <c r="L18" s="76">
        <v>100</v>
      </c>
      <c r="M18" s="79" t="s">
        <v>63</v>
      </c>
      <c r="N18" s="76"/>
      <c r="O18" s="79"/>
      <c r="P18" s="105" t="s">
        <v>81</v>
      </c>
      <c r="Q18" s="106">
        <v>340962.84</v>
      </c>
      <c r="R18" s="106"/>
      <c r="S18" s="107">
        <v>121124.66</v>
      </c>
      <c r="T18" s="103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29" customHeight="1" spans="1:16384">
      <c r="A19" s="53"/>
      <c r="B19" s="54"/>
      <c r="C19" s="55"/>
      <c r="D19" s="49"/>
      <c r="E19" s="56"/>
      <c r="F19" s="57"/>
      <c r="G19" s="51"/>
      <c r="H19" s="52"/>
      <c r="I19" s="76"/>
      <c r="J19" s="76"/>
      <c r="K19" s="76"/>
      <c r="L19" s="76"/>
      <c r="M19" s="79"/>
      <c r="N19" s="76"/>
      <c r="O19" s="79"/>
      <c r="P19" s="118"/>
      <c r="Q19" s="106"/>
      <c r="R19" s="106"/>
      <c r="S19" s="107"/>
      <c r="T19" s="103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0" customHeight="1" spans="1:16384">
      <c r="A20" s="6" t="s">
        <v>65</v>
      </c>
      <c r="B20" s="6"/>
      <c r="C20" s="58">
        <f>SUM(C8:C17)</f>
        <v>914691</v>
      </c>
      <c r="D20" s="59">
        <f>SUM(D8:D19)</f>
        <v>121124.66</v>
      </c>
      <c r="E20" s="60"/>
      <c r="F20" s="60"/>
      <c r="G20" s="60"/>
      <c r="H20" s="58" t="s">
        <v>66</v>
      </c>
      <c r="I20" s="72">
        <f t="shared" ref="I20:L20" si="0">SUM(I8:I17)</f>
        <v>30853</v>
      </c>
      <c r="J20" s="60"/>
      <c r="K20" s="72">
        <f t="shared" si="0"/>
        <v>26332</v>
      </c>
      <c r="L20" s="72">
        <f>SUM(L8:L19)</f>
        <v>9070</v>
      </c>
      <c r="M20" s="58" t="s">
        <v>66</v>
      </c>
      <c r="N20" s="72">
        <f>SUM(N8:N19)</f>
        <v>84000</v>
      </c>
      <c r="O20" s="58" t="s">
        <v>66</v>
      </c>
      <c r="P20" s="58" t="s">
        <v>66</v>
      </c>
      <c r="Q20" s="58"/>
      <c r="R20" s="58"/>
      <c r="S20" s="72">
        <f>SUM(S8:S18)</f>
        <v>859549.66</v>
      </c>
      <c r="T20" s="108">
        <f>D20+C20-S20-I20-K20-L20-N20</f>
        <v>26011</v>
      </c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0" customHeight="1" spans="1:16384">
      <c r="A21" s="61" t="s">
        <v>67</v>
      </c>
      <c r="B21" s="61"/>
      <c r="C21" s="61" t="s">
        <v>68</v>
      </c>
      <c r="D21" s="61"/>
      <c r="E21" s="61"/>
      <c r="F21" s="62">
        <f>N21-F22</f>
        <v>121124.66</v>
      </c>
      <c r="G21" s="63"/>
      <c r="H21" s="64" t="s">
        <v>69</v>
      </c>
      <c r="I21" s="80"/>
      <c r="J21" s="80"/>
      <c r="K21" s="80"/>
      <c r="L21" s="81"/>
      <c r="M21" s="61" t="s">
        <v>70</v>
      </c>
      <c r="N21" s="82">
        <v>121124.66</v>
      </c>
      <c r="O21" s="83"/>
      <c r="P21" s="83"/>
      <c r="Q21" s="83"/>
      <c r="R21" s="83"/>
      <c r="S21" s="83"/>
      <c r="T21" s="109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0" customHeight="1" spans="1:16384">
      <c r="A22" s="61"/>
      <c r="B22" s="61"/>
      <c r="C22" s="61" t="s">
        <v>71</v>
      </c>
      <c r="D22" s="61"/>
      <c r="E22" s="61"/>
      <c r="F22" s="62">
        <v>0</v>
      </c>
      <c r="G22" s="63"/>
      <c r="H22" s="65"/>
      <c r="I22" s="84"/>
      <c r="J22" s="84"/>
      <c r="K22" s="84"/>
      <c r="L22" s="85"/>
      <c r="M22" s="61" t="s">
        <v>72</v>
      </c>
      <c r="N22" s="114" t="s">
        <v>82</v>
      </c>
      <c r="O22" s="115"/>
      <c r="P22" s="115"/>
      <c r="Q22" s="115"/>
      <c r="R22" s="115"/>
      <c r="S22" s="115"/>
      <c r="T22" s="116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66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0:B20"/>
    <mergeCell ref="C21:E21"/>
    <mergeCell ref="F21:G21"/>
    <mergeCell ref="N21:T21"/>
    <mergeCell ref="C22:E22"/>
    <mergeCell ref="F22:G22"/>
    <mergeCell ref="N22:T22"/>
    <mergeCell ref="A5:A7"/>
    <mergeCell ref="S5:S7"/>
    <mergeCell ref="T5:T7"/>
    <mergeCell ref="A21:B22"/>
    <mergeCell ref="H21:L22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"/>
  <sheetViews>
    <sheetView topLeftCell="F1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.133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88">
        <v>10756</v>
      </c>
      <c r="Q2" s="69" t="s">
        <v>6</v>
      </c>
      <c r="R2" s="69"/>
      <c r="S2" s="89" t="s">
        <v>7</v>
      </c>
      <c r="T2" s="89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1234110.65</v>
      </c>
      <c r="D3" s="9"/>
      <c r="E3" s="9"/>
      <c r="F3" s="9" t="s">
        <v>9</v>
      </c>
      <c r="G3" s="10">
        <v>43427</v>
      </c>
      <c r="H3" s="6" t="s">
        <v>10</v>
      </c>
      <c r="I3" s="6"/>
      <c r="J3" s="44" t="s">
        <v>11</v>
      </c>
      <c r="K3" s="44"/>
      <c r="L3" s="44"/>
      <c r="M3" s="44"/>
      <c r="N3" s="6" t="s">
        <v>12</v>
      </c>
      <c r="O3" s="6"/>
      <c r="P3" s="44" t="s">
        <v>13</v>
      </c>
      <c r="Q3" s="90" t="s">
        <v>14</v>
      </c>
      <c r="R3" s="91"/>
      <c r="S3" s="92" t="s">
        <v>15</v>
      </c>
      <c r="T3" s="92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112"/>
      <c r="D4" s="112"/>
      <c r="E4" s="112"/>
      <c r="F4" s="9" t="s">
        <v>17</v>
      </c>
      <c r="G4" s="113"/>
      <c r="H4" s="6" t="s">
        <v>18</v>
      </c>
      <c r="I4" s="6"/>
      <c r="J4" s="44" t="s">
        <v>19</v>
      </c>
      <c r="K4" s="44"/>
      <c r="L4" s="44"/>
      <c r="M4" s="44"/>
      <c r="N4" s="6" t="s">
        <v>20</v>
      </c>
      <c r="O4" s="6"/>
      <c r="P4" s="71" t="s">
        <v>21</v>
      </c>
      <c r="Q4" s="9" t="s">
        <v>22</v>
      </c>
      <c r="R4" s="71" t="s">
        <v>23</v>
      </c>
      <c r="S4" s="93" t="s">
        <v>24</v>
      </c>
      <c r="T4" s="94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95" t="s">
        <v>31</v>
      </c>
      <c r="Q5" s="96"/>
      <c r="R5" s="96"/>
      <c r="S5" s="93" t="s">
        <v>32</v>
      </c>
      <c r="T5" s="97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98" t="s">
        <v>39</v>
      </c>
      <c r="Q6" s="99"/>
      <c r="R6" s="99"/>
      <c r="S6" s="93"/>
      <c r="T6" s="97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69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3"/>
      <c r="T7" s="97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44">
        <v>1</v>
      </c>
      <c r="B8" s="20">
        <v>43780</v>
      </c>
      <c r="C8" s="21"/>
      <c r="D8" s="22">
        <v>180000</v>
      </c>
      <c r="E8" s="21" t="s">
        <v>52</v>
      </c>
      <c r="F8" s="23">
        <v>1.02050102100041e+18</v>
      </c>
      <c r="G8" s="24"/>
      <c r="H8" s="25"/>
      <c r="I8" s="24"/>
      <c r="J8" s="30"/>
      <c r="K8" s="70"/>
      <c r="L8" s="24"/>
      <c r="M8" s="71"/>
      <c r="N8" s="72"/>
      <c r="O8" s="9"/>
      <c r="P8" s="100" t="s">
        <v>53</v>
      </c>
      <c r="Q8" s="9">
        <v>340962.84</v>
      </c>
      <c r="R8" s="9"/>
      <c r="S8" s="101">
        <v>180000</v>
      </c>
      <c r="T8" s="70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8" customHeight="1" spans="1:16384">
      <c r="A9" s="44">
        <v>2</v>
      </c>
      <c r="B9" s="26">
        <v>43832</v>
      </c>
      <c r="C9" s="27"/>
      <c r="D9" s="22">
        <v>28716</v>
      </c>
      <c r="E9" s="21" t="s">
        <v>52</v>
      </c>
      <c r="F9" s="23">
        <v>1.02050102100041e+18</v>
      </c>
      <c r="G9" s="28"/>
      <c r="H9" s="25"/>
      <c r="I9" s="24"/>
      <c r="J9" s="30"/>
      <c r="K9" s="70"/>
      <c r="L9" s="24"/>
      <c r="M9" s="71"/>
      <c r="N9" s="72"/>
      <c r="O9" s="9"/>
      <c r="P9" s="100" t="s">
        <v>54</v>
      </c>
      <c r="Q9" s="9">
        <v>28716</v>
      </c>
      <c r="R9" s="9"/>
      <c r="S9" s="101">
        <v>28716</v>
      </c>
      <c r="T9" s="70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5" customHeight="1" spans="1:16384">
      <c r="A10" s="44">
        <v>3</v>
      </c>
      <c r="B10" s="26">
        <v>43849</v>
      </c>
      <c r="C10" s="22">
        <v>914691</v>
      </c>
      <c r="D10" s="22"/>
      <c r="E10" s="21" t="s">
        <v>55</v>
      </c>
      <c r="F10" s="21" t="s">
        <v>56</v>
      </c>
      <c r="G10" s="28"/>
      <c r="H10" s="25">
        <v>0.025</v>
      </c>
      <c r="I10" s="24">
        <v>30853</v>
      </c>
      <c r="J10" s="39" t="s">
        <v>57</v>
      </c>
      <c r="K10" s="70">
        <f>14636+11696</f>
        <v>26332</v>
      </c>
      <c r="L10" s="24">
        <v>6500</v>
      </c>
      <c r="M10" s="71" t="s">
        <v>58</v>
      </c>
      <c r="N10" s="73">
        <v>84000</v>
      </c>
      <c r="O10" s="74" t="s">
        <v>59</v>
      </c>
      <c r="P10" s="100" t="s">
        <v>83</v>
      </c>
      <c r="Q10" s="9">
        <v>258500</v>
      </c>
      <c r="R10" s="9">
        <v>201422.76</v>
      </c>
      <c r="S10" s="101">
        <v>200000</v>
      </c>
      <c r="T10" s="70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9" customHeight="1" spans="1:16384">
      <c r="A11" s="44"/>
      <c r="B11" s="26"/>
      <c r="C11" s="27"/>
      <c r="D11" s="22">
        <v>-208716</v>
      </c>
      <c r="E11" s="21" t="s">
        <v>61</v>
      </c>
      <c r="F11" s="29" t="s">
        <v>62</v>
      </c>
      <c r="G11" s="30"/>
      <c r="H11" s="25"/>
      <c r="I11" s="24"/>
      <c r="J11" s="30"/>
      <c r="K11" s="70"/>
      <c r="L11" s="24">
        <v>200</v>
      </c>
      <c r="M11" s="71" t="s">
        <v>63</v>
      </c>
      <c r="N11" s="73"/>
      <c r="O11" s="74"/>
      <c r="P11" s="100"/>
      <c r="Q11" s="9"/>
      <c r="R11" s="9"/>
      <c r="S11" s="101"/>
      <c r="T11" s="70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44"/>
      <c r="B12" s="31"/>
      <c r="C12" s="27"/>
      <c r="D12" s="32"/>
      <c r="E12" s="33"/>
      <c r="F12" s="33"/>
      <c r="G12" s="30"/>
      <c r="H12" s="25"/>
      <c r="I12" s="24"/>
      <c r="J12" s="30"/>
      <c r="K12" s="70"/>
      <c r="L12" s="24">
        <v>2020</v>
      </c>
      <c r="M12" s="71" t="s">
        <v>64</v>
      </c>
      <c r="N12" s="73"/>
      <c r="O12" s="74"/>
      <c r="P12" s="100"/>
      <c r="Q12" s="9"/>
      <c r="R12" s="9"/>
      <c r="S12" s="101"/>
      <c r="T12" s="70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59" customHeight="1" spans="1:16384">
      <c r="A13" s="44">
        <v>4</v>
      </c>
      <c r="B13" s="26">
        <v>43853</v>
      </c>
      <c r="C13" s="21"/>
      <c r="D13" s="22"/>
      <c r="E13" s="21"/>
      <c r="F13" s="29"/>
      <c r="G13" s="30"/>
      <c r="H13" s="25"/>
      <c r="I13" s="24"/>
      <c r="J13" s="30"/>
      <c r="K13" s="70"/>
      <c r="L13" s="24"/>
      <c r="M13" s="71"/>
      <c r="N13" s="75"/>
      <c r="O13" s="74"/>
      <c r="P13" s="100" t="s">
        <v>74</v>
      </c>
      <c r="Q13" s="9"/>
      <c r="R13" s="9">
        <v>28699</v>
      </c>
      <c r="S13" s="101">
        <v>28699</v>
      </c>
      <c r="T13" s="70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7" customHeight="1" spans="1:16384">
      <c r="A14" s="44">
        <v>5</v>
      </c>
      <c r="B14" s="34">
        <v>43907</v>
      </c>
      <c r="C14" s="21"/>
      <c r="D14" s="22"/>
      <c r="E14" s="21"/>
      <c r="F14" s="23"/>
      <c r="G14" s="30"/>
      <c r="H14" s="25"/>
      <c r="I14" s="24"/>
      <c r="J14" s="30"/>
      <c r="K14" s="70"/>
      <c r="L14" s="24">
        <v>100</v>
      </c>
      <c r="M14" s="71" t="s">
        <v>63</v>
      </c>
      <c r="N14" s="72"/>
      <c r="O14" s="9"/>
      <c r="P14" s="102" t="s">
        <v>76</v>
      </c>
      <c r="Q14" s="9"/>
      <c r="R14" s="9">
        <v>69930</v>
      </c>
      <c r="S14" s="101">
        <v>69930</v>
      </c>
      <c r="T14" s="103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7" customHeight="1" spans="1:16384">
      <c r="A15" s="44"/>
      <c r="B15" s="35"/>
      <c r="C15" s="24"/>
      <c r="D15" s="36"/>
      <c r="E15" s="21"/>
      <c r="F15" s="21"/>
      <c r="G15" s="30"/>
      <c r="H15" s="25"/>
      <c r="I15" s="24"/>
      <c r="J15" s="30"/>
      <c r="K15" s="70"/>
      <c r="L15" s="24"/>
      <c r="M15" s="71"/>
      <c r="N15" s="72"/>
      <c r="O15" s="9"/>
      <c r="P15" s="100" t="s">
        <v>77</v>
      </c>
      <c r="Q15" s="9"/>
      <c r="R15" s="9">
        <v>5080</v>
      </c>
      <c r="S15" s="101">
        <v>5080</v>
      </c>
      <c r="T15" s="103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44">
        <v>6</v>
      </c>
      <c r="B16" s="45">
        <v>43959</v>
      </c>
      <c r="C16" s="37"/>
      <c r="D16" s="38"/>
      <c r="E16" s="39"/>
      <c r="F16" s="40"/>
      <c r="G16" s="28"/>
      <c r="H16" s="41"/>
      <c r="I16" s="24"/>
      <c r="J16" s="24"/>
      <c r="K16" s="24"/>
      <c r="L16" s="24">
        <v>150</v>
      </c>
      <c r="M16" s="71" t="s">
        <v>63</v>
      </c>
      <c r="N16" s="24"/>
      <c r="O16" s="71"/>
      <c r="P16" s="102" t="s">
        <v>78</v>
      </c>
      <c r="Q16" s="9"/>
      <c r="R16" s="9">
        <v>180000</v>
      </c>
      <c r="S16" s="104">
        <v>180000</v>
      </c>
      <c r="T16" s="103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3" customHeight="1" spans="1:16384">
      <c r="A17" s="44"/>
      <c r="B17" s="45"/>
      <c r="C17" s="37"/>
      <c r="D17" s="38"/>
      <c r="E17" s="39"/>
      <c r="F17" s="40"/>
      <c r="G17" s="42"/>
      <c r="H17" s="41"/>
      <c r="I17" s="24"/>
      <c r="J17" s="24"/>
      <c r="K17" s="24"/>
      <c r="L17" s="24"/>
      <c r="M17" s="71"/>
      <c r="N17" s="24"/>
      <c r="O17" s="71"/>
      <c r="P17" s="102" t="s">
        <v>79</v>
      </c>
      <c r="Q17" s="9">
        <v>46000</v>
      </c>
      <c r="R17" s="9">
        <v>46000</v>
      </c>
      <c r="S17" s="104">
        <v>46000</v>
      </c>
      <c r="T17" s="103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44">
        <v>7</v>
      </c>
      <c r="B18" s="45">
        <v>43962</v>
      </c>
      <c r="C18" s="37"/>
      <c r="D18" s="38">
        <v>121124.66</v>
      </c>
      <c r="E18" s="21" t="s">
        <v>52</v>
      </c>
      <c r="F18" s="43" t="s">
        <v>80</v>
      </c>
      <c r="G18" s="42"/>
      <c r="H18" s="41"/>
      <c r="I18" s="24"/>
      <c r="J18" s="24"/>
      <c r="K18" s="24"/>
      <c r="L18" s="24">
        <v>100</v>
      </c>
      <c r="M18" s="71" t="s">
        <v>63</v>
      </c>
      <c r="N18" s="24"/>
      <c r="O18" s="71"/>
      <c r="P18" s="102" t="s">
        <v>81</v>
      </c>
      <c r="Q18" s="9">
        <v>340962.84</v>
      </c>
      <c r="R18" s="9"/>
      <c r="S18" s="104">
        <v>121124.66</v>
      </c>
      <c r="T18" s="103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4" customHeight="1" spans="1:16384">
      <c r="A19" s="53">
        <v>8</v>
      </c>
      <c r="B19" s="54">
        <v>44014</v>
      </c>
      <c r="C19" s="55"/>
      <c r="D19" s="49"/>
      <c r="E19" s="56"/>
      <c r="F19" s="57"/>
      <c r="G19" s="51"/>
      <c r="H19" s="52"/>
      <c r="I19" s="76"/>
      <c r="J19" s="76"/>
      <c r="K19" s="76"/>
      <c r="L19" s="76">
        <v>50</v>
      </c>
      <c r="M19" s="79" t="s">
        <v>63</v>
      </c>
      <c r="N19" s="76">
        <v>-84000</v>
      </c>
      <c r="O19" s="79" t="s">
        <v>84</v>
      </c>
      <c r="P19" s="105" t="s">
        <v>83</v>
      </c>
      <c r="Q19" s="106">
        <v>258500</v>
      </c>
      <c r="R19" s="106">
        <v>251734.56</v>
      </c>
      <c r="S19" s="107">
        <v>51734.56</v>
      </c>
      <c r="T19" s="103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0" customHeight="1" spans="1:16384">
      <c r="A20" s="6" t="s">
        <v>65</v>
      </c>
      <c r="B20" s="6"/>
      <c r="C20" s="58">
        <f>SUM(C8:C17)</f>
        <v>914691</v>
      </c>
      <c r="D20" s="59">
        <f>SUM(D8:D19)</f>
        <v>121124.66</v>
      </c>
      <c r="E20" s="60"/>
      <c r="F20" s="60"/>
      <c r="G20" s="60"/>
      <c r="H20" s="58" t="s">
        <v>66</v>
      </c>
      <c r="I20" s="72">
        <f>SUM(I8:I17)</f>
        <v>30853</v>
      </c>
      <c r="J20" s="60"/>
      <c r="K20" s="72">
        <f>SUM(K8:K17)</f>
        <v>26332</v>
      </c>
      <c r="L20" s="72">
        <f>SUM(L8:L19)</f>
        <v>9120</v>
      </c>
      <c r="M20" s="58" t="s">
        <v>66</v>
      </c>
      <c r="N20" s="72">
        <f>SUM(N8:N19)</f>
        <v>0</v>
      </c>
      <c r="O20" s="58" t="s">
        <v>66</v>
      </c>
      <c r="P20" s="58" t="s">
        <v>66</v>
      </c>
      <c r="Q20" s="58"/>
      <c r="R20" s="58"/>
      <c r="S20" s="72">
        <f>SUM(S8:S19)</f>
        <v>911284.22</v>
      </c>
      <c r="T20" s="108">
        <f>D20+C20-S20-I20-K20-L20-N20</f>
        <v>58226.4400000001</v>
      </c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0" customHeight="1" spans="1:16384">
      <c r="A21" s="61" t="s">
        <v>67</v>
      </c>
      <c r="B21" s="61"/>
      <c r="C21" s="61" t="s">
        <v>68</v>
      </c>
      <c r="D21" s="61"/>
      <c r="E21" s="61"/>
      <c r="F21" s="62">
        <f>N21-F22</f>
        <v>51734.56</v>
      </c>
      <c r="G21" s="63"/>
      <c r="H21" s="64" t="s">
        <v>69</v>
      </c>
      <c r="I21" s="80"/>
      <c r="J21" s="80"/>
      <c r="K21" s="80"/>
      <c r="L21" s="81"/>
      <c r="M21" s="61" t="s">
        <v>70</v>
      </c>
      <c r="N21" s="82">
        <v>51734.56</v>
      </c>
      <c r="O21" s="83"/>
      <c r="P21" s="83"/>
      <c r="Q21" s="83"/>
      <c r="R21" s="83"/>
      <c r="S21" s="83"/>
      <c r="T21" s="109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0" customHeight="1" spans="1:16384">
      <c r="A22" s="61"/>
      <c r="B22" s="61"/>
      <c r="C22" s="61" t="s">
        <v>71</v>
      </c>
      <c r="D22" s="61"/>
      <c r="E22" s="61"/>
      <c r="F22" s="62">
        <v>0</v>
      </c>
      <c r="G22" s="63"/>
      <c r="H22" s="65"/>
      <c r="I22" s="84"/>
      <c r="J22" s="84"/>
      <c r="K22" s="84"/>
      <c r="L22" s="85"/>
      <c r="M22" s="61" t="s">
        <v>72</v>
      </c>
      <c r="N22" s="114" t="s">
        <v>85</v>
      </c>
      <c r="O22" s="115"/>
      <c r="P22" s="115"/>
      <c r="Q22" s="115"/>
      <c r="R22" s="115"/>
      <c r="S22" s="115"/>
      <c r="T22" s="116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spans="2:16384">
      <c r="B23" s="2"/>
      <c r="E23" s="3"/>
      <c r="F23" s="3"/>
      <c r="G23" s="3"/>
      <c r="I23" s="3"/>
      <c r="J23" s="3"/>
      <c r="L23" s="3"/>
      <c r="S23" s="3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spans="2:16384">
      <c r="B24" s="2"/>
      <c r="E24" s="3"/>
      <c r="F24" s="3"/>
      <c r="G24" s="3"/>
      <c r="I24" s="3"/>
      <c r="J24" s="3"/>
      <c r="L24" s="3"/>
      <c r="S24" s="3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spans="2:16384">
      <c r="B25" s="2"/>
      <c r="E25" s="3"/>
      <c r="F25" s="3"/>
      <c r="G25" s="3"/>
      <c r="I25" s="3"/>
      <c r="J25" s="3"/>
      <c r="L25" s="3"/>
      <c r="S25" s="3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66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0:B20"/>
    <mergeCell ref="C21:E21"/>
    <mergeCell ref="F21:G21"/>
    <mergeCell ref="N21:T21"/>
    <mergeCell ref="C22:E22"/>
    <mergeCell ref="F22:G22"/>
    <mergeCell ref="N22:T22"/>
    <mergeCell ref="A5:A7"/>
    <mergeCell ref="S5:S7"/>
    <mergeCell ref="T5:T7"/>
    <mergeCell ref="A21:B22"/>
    <mergeCell ref="H21:L22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"/>
  <sheetViews>
    <sheetView topLeftCell="A16" workbookViewId="0">
      <selection activeCell="A16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.133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4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  <col min="16362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68" t="s">
        <v>5</v>
      </c>
      <c r="O2" s="68"/>
      <c r="P2" s="88">
        <v>10756</v>
      </c>
      <c r="Q2" s="69" t="s">
        <v>6</v>
      </c>
      <c r="R2" s="69"/>
      <c r="S2" s="89" t="s">
        <v>7</v>
      </c>
      <c r="T2" s="89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1234110.65</v>
      </c>
      <c r="D3" s="9"/>
      <c r="E3" s="9"/>
      <c r="F3" s="9" t="s">
        <v>9</v>
      </c>
      <c r="G3" s="10">
        <v>43427</v>
      </c>
      <c r="H3" s="6" t="s">
        <v>10</v>
      </c>
      <c r="I3" s="6"/>
      <c r="J3" s="44" t="s">
        <v>86</v>
      </c>
      <c r="K3" s="44"/>
      <c r="L3" s="44"/>
      <c r="M3" s="44"/>
      <c r="N3" s="6" t="s">
        <v>12</v>
      </c>
      <c r="O3" s="6"/>
      <c r="P3" s="44" t="s">
        <v>13</v>
      </c>
      <c r="Q3" s="90" t="s">
        <v>14</v>
      </c>
      <c r="R3" s="91"/>
      <c r="S3" s="92" t="s">
        <v>15</v>
      </c>
      <c r="T3" s="92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1409969.44</v>
      </c>
      <c r="D4" s="9"/>
      <c r="E4" s="9"/>
      <c r="F4" s="9" t="s">
        <v>17</v>
      </c>
      <c r="G4" s="10">
        <v>44229</v>
      </c>
      <c r="H4" s="6" t="s">
        <v>18</v>
      </c>
      <c r="I4" s="6"/>
      <c r="J4" s="44" t="s">
        <v>19</v>
      </c>
      <c r="K4" s="44"/>
      <c r="L4" s="44"/>
      <c r="M4" s="44"/>
      <c r="N4" s="6" t="s">
        <v>20</v>
      </c>
      <c r="O4" s="6"/>
      <c r="P4" s="71" t="s">
        <v>21</v>
      </c>
      <c r="Q4" s="9" t="s">
        <v>22</v>
      </c>
      <c r="R4" s="71" t="s">
        <v>23</v>
      </c>
      <c r="S4" s="93" t="s">
        <v>24</v>
      </c>
      <c r="T4" s="94" t="s">
        <v>23</v>
      </c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95" t="s">
        <v>31</v>
      </c>
      <c r="Q5" s="96"/>
      <c r="R5" s="96"/>
      <c r="S5" s="93" t="s">
        <v>32</v>
      </c>
      <c r="T5" s="97" t="s">
        <v>33</v>
      </c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98" t="s">
        <v>39</v>
      </c>
      <c r="Q6" s="99"/>
      <c r="R6" s="99"/>
      <c r="S6" s="93"/>
      <c r="T6" s="97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69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93"/>
      <c r="T7" s="97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44">
        <v>1</v>
      </c>
      <c r="B8" s="20">
        <v>43780</v>
      </c>
      <c r="C8" s="21"/>
      <c r="D8" s="22">
        <v>180000</v>
      </c>
      <c r="E8" s="21" t="s">
        <v>52</v>
      </c>
      <c r="F8" s="23">
        <v>1.02050102100041e+18</v>
      </c>
      <c r="G8" s="24"/>
      <c r="H8" s="25"/>
      <c r="I8" s="24"/>
      <c r="J8" s="30"/>
      <c r="K8" s="70"/>
      <c r="L8" s="24"/>
      <c r="M8" s="71"/>
      <c r="N8" s="72"/>
      <c r="O8" s="9"/>
      <c r="P8" s="100" t="s">
        <v>53</v>
      </c>
      <c r="Q8" s="9">
        <v>340962.84</v>
      </c>
      <c r="R8" s="9"/>
      <c r="S8" s="101">
        <v>180000</v>
      </c>
      <c r="T8" s="70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8" customHeight="1" spans="1:16384">
      <c r="A9" s="44">
        <v>2</v>
      </c>
      <c r="B9" s="26">
        <v>43832</v>
      </c>
      <c r="C9" s="27"/>
      <c r="D9" s="22">
        <v>28716</v>
      </c>
      <c r="E9" s="21" t="s">
        <v>52</v>
      </c>
      <c r="F9" s="23">
        <v>1.02050102100041e+18</v>
      </c>
      <c r="G9" s="28"/>
      <c r="H9" s="25"/>
      <c r="I9" s="24"/>
      <c r="J9" s="30"/>
      <c r="K9" s="70"/>
      <c r="L9" s="24"/>
      <c r="M9" s="71"/>
      <c r="N9" s="72"/>
      <c r="O9" s="9"/>
      <c r="P9" s="100" t="s">
        <v>54</v>
      </c>
      <c r="Q9" s="9">
        <v>28716</v>
      </c>
      <c r="R9" s="9"/>
      <c r="S9" s="101">
        <v>28716</v>
      </c>
      <c r="T9" s="70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5" customHeight="1" spans="1:16384">
      <c r="A10" s="44">
        <v>3</v>
      </c>
      <c r="B10" s="26">
        <v>43849</v>
      </c>
      <c r="C10" s="22">
        <v>914691</v>
      </c>
      <c r="D10" s="22"/>
      <c r="E10" s="21" t="s">
        <v>55</v>
      </c>
      <c r="F10" s="21" t="s">
        <v>56</v>
      </c>
      <c r="G10" s="28"/>
      <c r="H10" s="25">
        <v>0.025</v>
      </c>
      <c r="I10" s="24">
        <v>30853</v>
      </c>
      <c r="J10" s="39" t="s">
        <v>87</v>
      </c>
      <c r="K10" s="70">
        <f>14636+11696</f>
        <v>26332</v>
      </c>
      <c r="L10" s="24">
        <v>6500</v>
      </c>
      <c r="M10" s="71" t="s">
        <v>58</v>
      </c>
      <c r="N10" s="73">
        <v>84000</v>
      </c>
      <c r="O10" s="74" t="s">
        <v>59</v>
      </c>
      <c r="P10" s="100" t="s">
        <v>83</v>
      </c>
      <c r="Q10" s="9">
        <v>258500</v>
      </c>
      <c r="R10" s="9">
        <v>201422.76</v>
      </c>
      <c r="S10" s="101">
        <v>200000</v>
      </c>
      <c r="T10" s="70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9" customHeight="1" spans="1:16384">
      <c r="A11" s="44"/>
      <c r="B11" s="26"/>
      <c r="C11" s="27"/>
      <c r="D11" s="22">
        <v>-208716</v>
      </c>
      <c r="E11" s="21" t="s">
        <v>61</v>
      </c>
      <c r="F11" s="29" t="s">
        <v>62</v>
      </c>
      <c r="G11" s="30"/>
      <c r="H11" s="25"/>
      <c r="I11" s="24"/>
      <c r="J11" s="30"/>
      <c r="K11" s="70"/>
      <c r="L11" s="24">
        <v>200</v>
      </c>
      <c r="M11" s="71" t="s">
        <v>63</v>
      </c>
      <c r="N11" s="73"/>
      <c r="O11" s="74"/>
      <c r="P11" s="100"/>
      <c r="Q11" s="9"/>
      <c r="R11" s="9"/>
      <c r="S11" s="101"/>
      <c r="T11" s="70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44"/>
      <c r="B12" s="31"/>
      <c r="C12" s="27"/>
      <c r="D12" s="32"/>
      <c r="E12" s="33"/>
      <c r="F12" s="33"/>
      <c r="G12" s="30"/>
      <c r="H12" s="25"/>
      <c r="I12" s="24"/>
      <c r="J12" s="30"/>
      <c r="K12" s="70"/>
      <c r="L12" s="24">
        <v>2020</v>
      </c>
      <c r="M12" s="71" t="s">
        <v>64</v>
      </c>
      <c r="N12" s="73"/>
      <c r="O12" s="74"/>
      <c r="P12" s="100"/>
      <c r="Q12" s="9"/>
      <c r="R12" s="9"/>
      <c r="S12" s="101"/>
      <c r="T12" s="70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59" customHeight="1" spans="1:16384">
      <c r="A13" s="44">
        <v>4</v>
      </c>
      <c r="B13" s="26">
        <v>43853</v>
      </c>
      <c r="C13" s="21"/>
      <c r="D13" s="22"/>
      <c r="E13" s="21"/>
      <c r="F13" s="29"/>
      <c r="G13" s="30"/>
      <c r="H13" s="25"/>
      <c r="I13" s="24"/>
      <c r="J13" s="30"/>
      <c r="K13" s="70"/>
      <c r="L13" s="24"/>
      <c r="M13" s="71"/>
      <c r="N13" s="75"/>
      <c r="O13" s="74"/>
      <c r="P13" s="100" t="s">
        <v>74</v>
      </c>
      <c r="Q13" s="9"/>
      <c r="R13" s="9">
        <v>28699</v>
      </c>
      <c r="S13" s="101">
        <v>28699</v>
      </c>
      <c r="T13" s="70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7" customHeight="1" spans="1:16384">
      <c r="A14" s="44">
        <v>5</v>
      </c>
      <c r="B14" s="34">
        <v>43907</v>
      </c>
      <c r="C14" s="21"/>
      <c r="D14" s="22"/>
      <c r="E14" s="21"/>
      <c r="F14" s="23"/>
      <c r="G14" s="30"/>
      <c r="H14" s="25"/>
      <c r="I14" s="24"/>
      <c r="J14" s="30"/>
      <c r="K14" s="70"/>
      <c r="L14" s="24">
        <v>100</v>
      </c>
      <c r="M14" s="71" t="s">
        <v>63</v>
      </c>
      <c r="N14" s="72"/>
      <c r="O14" s="9"/>
      <c r="P14" s="102" t="s">
        <v>76</v>
      </c>
      <c r="Q14" s="9"/>
      <c r="R14" s="9">
        <v>69930</v>
      </c>
      <c r="S14" s="101">
        <v>69930</v>
      </c>
      <c r="T14" s="103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7" customHeight="1" spans="1:16384">
      <c r="A15" s="44"/>
      <c r="B15" s="35"/>
      <c r="C15" s="24"/>
      <c r="D15" s="36"/>
      <c r="E15" s="21"/>
      <c r="F15" s="21"/>
      <c r="G15" s="30"/>
      <c r="H15" s="25"/>
      <c r="I15" s="24"/>
      <c r="J15" s="30"/>
      <c r="K15" s="70"/>
      <c r="L15" s="24"/>
      <c r="M15" s="71"/>
      <c r="N15" s="72"/>
      <c r="O15" s="9"/>
      <c r="P15" s="100" t="s">
        <v>77</v>
      </c>
      <c r="Q15" s="9"/>
      <c r="R15" s="9">
        <v>5080</v>
      </c>
      <c r="S15" s="101">
        <v>5080</v>
      </c>
      <c r="T15" s="103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44">
        <v>6</v>
      </c>
      <c r="B16" s="45">
        <v>43959</v>
      </c>
      <c r="C16" s="37"/>
      <c r="D16" s="38"/>
      <c r="E16" s="39"/>
      <c r="F16" s="40"/>
      <c r="G16" s="28"/>
      <c r="H16" s="41"/>
      <c r="I16" s="24"/>
      <c r="J16" s="24"/>
      <c r="K16" s="24"/>
      <c r="L16" s="24">
        <v>150</v>
      </c>
      <c r="M16" s="71" t="s">
        <v>63</v>
      </c>
      <c r="N16" s="24"/>
      <c r="O16" s="71"/>
      <c r="P16" s="102" t="s">
        <v>78</v>
      </c>
      <c r="Q16" s="9"/>
      <c r="R16" s="9">
        <v>180000</v>
      </c>
      <c r="S16" s="104">
        <v>180000</v>
      </c>
      <c r="T16" s="103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3" customHeight="1" spans="1:16384">
      <c r="A17" s="44"/>
      <c r="B17" s="45"/>
      <c r="C17" s="37"/>
      <c r="D17" s="38"/>
      <c r="E17" s="39"/>
      <c r="F17" s="40"/>
      <c r="G17" s="42"/>
      <c r="H17" s="41"/>
      <c r="I17" s="24"/>
      <c r="J17" s="24"/>
      <c r="K17" s="24"/>
      <c r="L17" s="24"/>
      <c r="M17" s="71"/>
      <c r="N17" s="24"/>
      <c r="O17" s="71"/>
      <c r="P17" s="102" t="s">
        <v>79</v>
      </c>
      <c r="Q17" s="9">
        <v>46000</v>
      </c>
      <c r="R17" s="9">
        <v>46000</v>
      </c>
      <c r="S17" s="104">
        <v>46000</v>
      </c>
      <c r="T17" s="103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44">
        <v>7</v>
      </c>
      <c r="B18" s="45">
        <v>43962</v>
      </c>
      <c r="C18" s="37"/>
      <c r="D18" s="38">
        <v>121124.66</v>
      </c>
      <c r="E18" s="21" t="s">
        <v>52</v>
      </c>
      <c r="F18" s="43" t="s">
        <v>80</v>
      </c>
      <c r="G18" s="42"/>
      <c r="H18" s="41"/>
      <c r="I18" s="24"/>
      <c r="J18" s="24"/>
      <c r="K18" s="24"/>
      <c r="L18" s="24">
        <v>100</v>
      </c>
      <c r="M18" s="71" t="s">
        <v>63</v>
      </c>
      <c r="N18" s="24"/>
      <c r="O18" s="71"/>
      <c r="P18" s="102" t="s">
        <v>81</v>
      </c>
      <c r="Q18" s="9">
        <v>340962.84</v>
      </c>
      <c r="R18" s="9"/>
      <c r="S18" s="104">
        <v>121124.66</v>
      </c>
      <c r="T18" s="103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4" customHeight="1" spans="1:16384">
      <c r="A19" s="44">
        <v>8</v>
      </c>
      <c r="B19" s="45">
        <v>44014</v>
      </c>
      <c r="C19" s="37"/>
      <c r="D19" s="38"/>
      <c r="E19" s="39"/>
      <c r="F19" s="40"/>
      <c r="G19" s="42"/>
      <c r="H19" s="41"/>
      <c r="I19" s="24"/>
      <c r="J19" s="24"/>
      <c r="K19" s="24"/>
      <c r="L19" s="24">
        <v>50</v>
      </c>
      <c r="M19" s="71" t="s">
        <v>63</v>
      </c>
      <c r="N19" s="24">
        <v>-84000</v>
      </c>
      <c r="O19" s="71" t="s">
        <v>84</v>
      </c>
      <c r="P19" s="102" t="s">
        <v>83</v>
      </c>
      <c r="Q19" s="9">
        <v>258500</v>
      </c>
      <c r="R19" s="9">
        <v>251734.56</v>
      </c>
      <c r="S19" s="104">
        <v>51734.56</v>
      </c>
      <c r="T19" s="103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4" customHeight="1" spans="1:16384">
      <c r="A20" s="53">
        <v>9</v>
      </c>
      <c r="B20" s="54">
        <v>44257</v>
      </c>
      <c r="C20" s="48">
        <v>452979.36</v>
      </c>
      <c r="D20" s="49"/>
      <c r="E20" s="50" t="s">
        <v>55</v>
      </c>
      <c r="F20" s="50" t="s">
        <v>88</v>
      </c>
      <c r="G20" s="51"/>
      <c r="H20" s="111">
        <v>0.025</v>
      </c>
      <c r="I20" s="76">
        <v>4396.24</v>
      </c>
      <c r="J20" s="56" t="s">
        <v>89</v>
      </c>
      <c r="K20" s="76">
        <f>464+17934.74</f>
        <v>18398.74</v>
      </c>
      <c r="L20" s="76">
        <v>500</v>
      </c>
      <c r="M20" s="79" t="s">
        <v>90</v>
      </c>
      <c r="N20" s="76"/>
      <c r="O20" s="79"/>
      <c r="P20" s="105" t="s">
        <v>91</v>
      </c>
      <c r="Q20" s="106">
        <v>370000</v>
      </c>
      <c r="R20" s="106">
        <v>370000</v>
      </c>
      <c r="S20" s="107">
        <v>370000</v>
      </c>
      <c r="T20" s="103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4" customHeight="1" spans="1:16384">
      <c r="A21" s="53"/>
      <c r="B21" s="54"/>
      <c r="C21" s="55"/>
      <c r="D21" s="49"/>
      <c r="E21" s="56"/>
      <c r="F21" s="57"/>
      <c r="G21" s="51"/>
      <c r="H21" s="52"/>
      <c r="I21" s="76"/>
      <c r="J21" s="76"/>
      <c r="K21" s="76"/>
      <c r="L21" s="76">
        <v>200</v>
      </c>
      <c r="M21" s="79" t="s">
        <v>63</v>
      </c>
      <c r="N21" s="76"/>
      <c r="O21" s="79"/>
      <c r="P21" s="105" t="s">
        <v>92</v>
      </c>
      <c r="Q21" s="106">
        <v>160000</v>
      </c>
      <c r="R21" s="106">
        <v>158000</v>
      </c>
      <c r="S21" s="107">
        <v>117710.82</v>
      </c>
      <c r="T21" s="103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4" customHeight="1" spans="1:16384">
      <c r="A22" s="53"/>
      <c r="B22" s="54"/>
      <c r="C22" s="55"/>
      <c r="D22" s="49"/>
      <c r="E22" s="56"/>
      <c r="F22" s="57"/>
      <c r="G22" s="51"/>
      <c r="H22" s="52"/>
      <c r="I22" s="76"/>
      <c r="J22" s="76"/>
      <c r="K22" s="76"/>
      <c r="L22" s="76"/>
      <c r="M22" s="79"/>
      <c r="N22" s="76"/>
      <c r="O22" s="79"/>
      <c r="P22" s="105"/>
      <c r="Q22" s="106"/>
      <c r="R22" s="106"/>
      <c r="S22" s="107"/>
      <c r="T22" s="103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0" customHeight="1" spans="1:16384">
      <c r="A23" s="6" t="s">
        <v>65</v>
      </c>
      <c r="B23" s="6"/>
      <c r="C23" s="58">
        <f>SUM(C8:C22)</f>
        <v>1367670.36</v>
      </c>
      <c r="D23" s="59">
        <f>SUM(D8:D19)</f>
        <v>121124.66</v>
      </c>
      <c r="E23" s="60"/>
      <c r="F23" s="60"/>
      <c r="G23" s="60"/>
      <c r="H23" s="58" t="s">
        <v>66</v>
      </c>
      <c r="I23" s="72">
        <f>SUM(I8:I22)</f>
        <v>35249.24</v>
      </c>
      <c r="J23" s="60"/>
      <c r="K23" s="72">
        <f>SUM(K8:K22)</f>
        <v>44730.74</v>
      </c>
      <c r="L23" s="72">
        <f>SUM(L8:L22)</f>
        <v>9820</v>
      </c>
      <c r="M23" s="58" t="s">
        <v>66</v>
      </c>
      <c r="N23" s="72">
        <f>SUM(N8:N22)</f>
        <v>0</v>
      </c>
      <c r="O23" s="58" t="s">
        <v>66</v>
      </c>
      <c r="P23" s="58" t="s">
        <v>66</v>
      </c>
      <c r="Q23" s="58"/>
      <c r="R23" s="58"/>
      <c r="S23" s="72">
        <f>SUM(S8:S22)</f>
        <v>1398995.04</v>
      </c>
      <c r="T23" s="108">
        <f>D23+C23-S23-I23-K23-L23-N23</f>
        <v>-2.47382558882236e-10</v>
      </c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0" customHeight="1" spans="1:16384">
      <c r="A24" s="61" t="s">
        <v>67</v>
      </c>
      <c r="B24" s="61"/>
      <c r="C24" s="61" t="s">
        <v>68</v>
      </c>
      <c r="D24" s="61"/>
      <c r="E24" s="61"/>
      <c r="F24" s="62">
        <f>N24-F25</f>
        <v>487710.82</v>
      </c>
      <c r="G24" s="63"/>
      <c r="H24" s="64" t="s">
        <v>69</v>
      </c>
      <c r="I24" s="80"/>
      <c r="J24" s="80"/>
      <c r="K24" s="80"/>
      <c r="L24" s="81"/>
      <c r="M24" s="61" t="s">
        <v>70</v>
      </c>
      <c r="N24" s="82">
        <f>S21+S20</f>
        <v>487710.82</v>
      </c>
      <c r="O24" s="83"/>
      <c r="P24" s="83"/>
      <c r="Q24" s="83"/>
      <c r="R24" s="83"/>
      <c r="S24" s="83"/>
      <c r="T24" s="109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1"/>
      <c r="B25" s="61"/>
      <c r="C25" s="61" t="s">
        <v>71</v>
      </c>
      <c r="D25" s="61"/>
      <c r="E25" s="61"/>
      <c r="F25" s="62">
        <v>0</v>
      </c>
      <c r="G25" s="63"/>
      <c r="H25" s="65"/>
      <c r="I25" s="84"/>
      <c r="J25" s="84"/>
      <c r="K25" s="84"/>
      <c r="L25" s="85"/>
      <c r="M25" s="61" t="s">
        <v>72</v>
      </c>
      <c r="N25" s="86">
        <f>N24</f>
        <v>487710.82</v>
      </c>
      <c r="O25" s="87"/>
      <c r="P25" s="87"/>
      <c r="Q25" s="87"/>
      <c r="R25" s="87"/>
      <c r="S25" s="87"/>
      <c r="T25" s="110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spans="2:16384">
      <c r="B26" s="2"/>
      <c r="E26" s="3"/>
      <c r="F26" s="3"/>
      <c r="G26" s="3"/>
      <c r="I26" s="3"/>
      <c r="J26" s="3"/>
      <c r="L26" s="3"/>
      <c r="S26" s="3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L27" s="3"/>
      <c r="S27" s="3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S28" s="3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66"/>
      <c r="E31" s="3"/>
      <c r="F31" s="3"/>
      <c r="G31" s="3"/>
      <c r="I31" s="3"/>
      <c r="J31" s="3"/>
      <c r="L31" s="3"/>
      <c r="S31" s="3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3:B23"/>
    <mergeCell ref="C24:E24"/>
    <mergeCell ref="F24:G24"/>
    <mergeCell ref="N24:T24"/>
    <mergeCell ref="C25:E25"/>
    <mergeCell ref="F25:G25"/>
    <mergeCell ref="N25:T25"/>
    <mergeCell ref="A5:A7"/>
    <mergeCell ref="S5:S7"/>
    <mergeCell ref="T5:T7"/>
    <mergeCell ref="A24:B25"/>
    <mergeCell ref="H24:L25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"/>
  <sheetViews>
    <sheetView tabSelected="1" topLeftCell="A13" workbookViewId="0">
      <selection activeCell="N19" sqref="N19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21.133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5.4416666666667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7"/>
      <c r="J2" s="7" t="s">
        <v>4</v>
      </c>
      <c r="K2" s="7"/>
      <c r="L2" s="7"/>
      <c r="M2" s="7"/>
      <c r="N2" s="7"/>
      <c r="O2" s="68" t="s">
        <v>5</v>
      </c>
      <c r="P2" s="68"/>
      <c r="Q2" s="88">
        <v>10756</v>
      </c>
      <c r="R2" s="69" t="s">
        <v>6</v>
      </c>
      <c r="S2" s="69"/>
      <c r="T2" s="89" t="s">
        <v>7</v>
      </c>
      <c r="U2" s="89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8</v>
      </c>
      <c r="B3" s="6"/>
      <c r="C3" s="9">
        <v>1234110.65</v>
      </c>
      <c r="D3" s="9"/>
      <c r="E3" s="9"/>
      <c r="F3" s="9" t="s">
        <v>9</v>
      </c>
      <c r="G3" s="10">
        <v>43427</v>
      </c>
      <c r="H3" s="6" t="s">
        <v>10</v>
      </c>
      <c r="I3" s="6"/>
      <c r="J3" s="44" t="s">
        <v>86</v>
      </c>
      <c r="K3" s="44"/>
      <c r="L3" s="44"/>
      <c r="M3" s="44"/>
      <c r="N3" s="44"/>
      <c r="O3" s="6" t="s">
        <v>12</v>
      </c>
      <c r="P3" s="6"/>
      <c r="Q3" s="44" t="s">
        <v>13</v>
      </c>
      <c r="R3" s="90" t="s">
        <v>14</v>
      </c>
      <c r="S3" s="91"/>
      <c r="T3" s="92" t="s">
        <v>15</v>
      </c>
      <c r="U3" s="92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1409969.44</v>
      </c>
      <c r="D4" s="9"/>
      <c r="E4" s="9"/>
      <c r="F4" s="9" t="s">
        <v>17</v>
      </c>
      <c r="G4" s="10">
        <v>44229</v>
      </c>
      <c r="H4" s="6" t="s">
        <v>18</v>
      </c>
      <c r="I4" s="6"/>
      <c r="J4" s="44" t="s">
        <v>19</v>
      </c>
      <c r="K4" s="44"/>
      <c r="L4" s="44"/>
      <c r="M4" s="44"/>
      <c r="N4" s="44"/>
      <c r="O4" s="6" t="s">
        <v>20</v>
      </c>
      <c r="P4" s="6"/>
      <c r="Q4" s="71" t="s">
        <v>21</v>
      </c>
      <c r="R4" s="9" t="s">
        <v>22</v>
      </c>
      <c r="S4" s="71" t="s">
        <v>23</v>
      </c>
      <c r="T4" s="93" t="s">
        <v>24</v>
      </c>
      <c r="U4" s="94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1" t="s">
        <v>28</v>
      </c>
      <c r="L5" s="12"/>
      <c r="M5" s="11" t="s">
        <v>29</v>
      </c>
      <c r="N5" s="13"/>
      <c r="O5" s="11" t="s">
        <v>30</v>
      </c>
      <c r="P5" s="13"/>
      <c r="Q5" s="95" t="s">
        <v>31</v>
      </c>
      <c r="R5" s="96"/>
      <c r="S5" s="96"/>
      <c r="T5" s="93" t="s">
        <v>32</v>
      </c>
      <c r="U5" s="97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15" t="s">
        <v>36</v>
      </c>
      <c r="L6" s="16"/>
      <c r="M6" s="15" t="s">
        <v>37</v>
      </c>
      <c r="N6" s="17"/>
      <c r="O6" s="15" t="s">
        <v>38</v>
      </c>
      <c r="P6" s="17"/>
      <c r="Q6" s="98" t="s">
        <v>39</v>
      </c>
      <c r="R6" s="99"/>
      <c r="S6" s="99"/>
      <c r="T6" s="93"/>
      <c r="U6" s="97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69" t="s">
        <v>47</v>
      </c>
      <c r="L7" s="9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93"/>
      <c r="U7" s="97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5" customHeight="1" spans="1:16384">
      <c r="A8" s="19">
        <v>1</v>
      </c>
      <c r="B8" s="20">
        <v>43780</v>
      </c>
      <c r="C8" s="21"/>
      <c r="D8" s="22">
        <v>180000</v>
      </c>
      <c r="E8" s="21" t="s">
        <v>52</v>
      </c>
      <c r="F8" s="23">
        <v>1.02050102100041e+18</v>
      </c>
      <c r="G8" s="24"/>
      <c r="H8" s="25"/>
      <c r="I8" s="24"/>
      <c r="J8" s="30"/>
      <c r="K8" s="70"/>
      <c r="L8" s="24"/>
      <c r="M8" s="24"/>
      <c r="N8" s="71"/>
      <c r="O8" s="72"/>
      <c r="P8" s="9"/>
      <c r="Q8" s="100" t="s">
        <v>53</v>
      </c>
      <c r="R8" s="9">
        <v>340962.84</v>
      </c>
      <c r="S8" s="9"/>
      <c r="T8" s="101">
        <v>180000</v>
      </c>
      <c r="U8" s="70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8" customHeight="1" spans="1:16384">
      <c r="A9" s="19">
        <v>2</v>
      </c>
      <c r="B9" s="26">
        <v>43832</v>
      </c>
      <c r="C9" s="27"/>
      <c r="D9" s="22">
        <v>28716</v>
      </c>
      <c r="E9" s="21" t="s">
        <v>52</v>
      </c>
      <c r="F9" s="23">
        <v>1.02050102100041e+18</v>
      </c>
      <c r="G9" s="28"/>
      <c r="H9" s="25"/>
      <c r="I9" s="24"/>
      <c r="J9" s="30"/>
      <c r="K9" s="70"/>
      <c r="L9" s="24"/>
      <c r="M9" s="24"/>
      <c r="N9" s="71"/>
      <c r="O9" s="72"/>
      <c r="P9" s="9"/>
      <c r="Q9" s="100" t="s">
        <v>54</v>
      </c>
      <c r="R9" s="9">
        <v>28716</v>
      </c>
      <c r="S9" s="9"/>
      <c r="T9" s="101">
        <v>28716</v>
      </c>
      <c r="U9" s="70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5" customHeight="1" spans="1:16384">
      <c r="A10" s="19">
        <v>3</v>
      </c>
      <c r="B10" s="26">
        <v>43849</v>
      </c>
      <c r="C10" s="22">
        <v>914691</v>
      </c>
      <c r="D10" s="22"/>
      <c r="E10" s="21" t="s">
        <v>55</v>
      </c>
      <c r="F10" s="21" t="s">
        <v>56</v>
      </c>
      <c r="G10" s="28"/>
      <c r="H10" s="25">
        <v>0.025</v>
      </c>
      <c r="I10" s="24">
        <v>30853</v>
      </c>
      <c r="J10" s="39" t="s">
        <v>87</v>
      </c>
      <c r="K10" s="70">
        <f>14636+11696</f>
        <v>26332</v>
      </c>
      <c r="L10" s="24"/>
      <c r="M10" s="24">
        <v>6500</v>
      </c>
      <c r="N10" s="71" t="s">
        <v>58</v>
      </c>
      <c r="O10" s="73">
        <v>84000</v>
      </c>
      <c r="P10" s="74" t="s">
        <v>59</v>
      </c>
      <c r="Q10" s="100" t="s">
        <v>83</v>
      </c>
      <c r="R10" s="9">
        <v>258500</v>
      </c>
      <c r="S10" s="9">
        <v>201422.76</v>
      </c>
      <c r="T10" s="101">
        <v>200000</v>
      </c>
      <c r="U10" s="70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9" customHeight="1" spans="1:16384">
      <c r="A11" s="19"/>
      <c r="B11" s="26"/>
      <c r="C11" s="27"/>
      <c r="D11" s="22">
        <v>-208716</v>
      </c>
      <c r="E11" s="21" t="s">
        <v>61</v>
      </c>
      <c r="F11" s="29" t="s">
        <v>62</v>
      </c>
      <c r="G11" s="30"/>
      <c r="H11" s="25"/>
      <c r="I11" s="24"/>
      <c r="J11" s="30"/>
      <c r="K11" s="70"/>
      <c r="L11" s="24"/>
      <c r="M11" s="24">
        <v>200</v>
      </c>
      <c r="N11" s="71" t="s">
        <v>63</v>
      </c>
      <c r="O11" s="73"/>
      <c r="P11" s="74"/>
      <c r="Q11" s="100"/>
      <c r="R11" s="9"/>
      <c r="S11" s="9"/>
      <c r="T11" s="101"/>
      <c r="U11" s="70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29" customHeight="1" spans="1:16384">
      <c r="A12" s="19"/>
      <c r="B12" s="31"/>
      <c r="C12" s="27"/>
      <c r="D12" s="32"/>
      <c r="E12" s="33"/>
      <c r="F12" s="33"/>
      <c r="G12" s="30"/>
      <c r="H12" s="25"/>
      <c r="I12" s="24"/>
      <c r="J12" s="30"/>
      <c r="K12" s="70"/>
      <c r="L12" s="24"/>
      <c r="M12" s="24">
        <v>2020</v>
      </c>
      <c r="N12" s="71" t="s">
        <v>64</v>
      </c>
      <c r="O12" s="73"/>
      <c r="P12" s="74"/>
      <c r="Q12" s="100"/>
      <c r="R12" s="9"/>
      <c r="S12" s="9"/>
      <c r="T12" s="101"/>
      <c r="U12" s="70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59" customHeight="1" spans="1:16384">
      <c r="A13" s="19">
        <v>4</v>
      </c>
      <c r="B13" s="26">
        <v>43853</v>
      </c>
      <c r="C13" s="21"/>
      <c r="D13" s="22"/>
      <c r="E13" s="21"/>
      <c r="F13" s="29"/>
      <c r="G13" s="30"/>
      <c r="H13" s="25"/>
      <c r="I13" s="24"/>
      <c r="J13" s="30"/>
      <c r="K13" s="70"/>
      <c r="L13" s="24"/>
      <c r="M13" s="24"/>
      <c r="N13" s="71"/>
      <c r="O13" s="75"/>
      <c r="P13" s="74"/>
      <c r="Q13" s="100" t="s">
        <v>74</v>
      </c>
      <c r="R13" s="9"/>
      <c r="S13" s="9">
        <v>28699</v>
      </c>
      <c r="T13" s="101">
        <v>28699</v>
      </c>
      <c r="U13" s="70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7" customHeight="1" spans="1:16384">
      <c r="A14" s="19">
        <v>5</v>
      </c>
      <c r="B14" s="34">
        <v>43907</v>
      </c>
      <c r="C14" s="21"/>
      <c r="D14" s="22"/>
      <c r="E14" s="21"/>
      <c r="F14" s="23"/>
      <c r="G14" s="30"/>
      <c r="H14" s="25"/>
      <c r="I14" s="24"/>
      <c r="J14" s="30"/>
      <c r="K14" s="70"/>
      <c r="L14" s="24"/>
      <c r="M14" s="24">
        <v>100</v>
      </c>
      <c r="N14" s="71" t="s">
        <v>63</v>
      </c>
      <c r="O14" s="72"/>
      <c r="P14" s="9"/>
      <c r="Q14" s="102" t="s">
        <v>76</v>
      </c>
      <c r="R14" s="9"/>
      <c r="S14" s="9">
        <v>69930</v>
      </c>
      <c r="T14" s="101">
        <v>69930</v>
      </c>
      <c r="U14" s="103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7" customHeight="1" spans="1:16384">
      <c r="A15" s="19"/>
      <c r="B15" s="35"/>
      <c r="C15" s="24"/>
      <c r="D15" s="36"/>
      <c r="E15" s="21"/>
      <c r="F15" s="21"/>
      <c r="G15" s="30"/>
      <c r="H15" s="25"/>
      <c r="I15" s="24"/>
      <c r="J15" s="30"/>
      <c r="K15" s="70"/>
      <c r="L15" s="24"/>
      <c r="M15" s="24"/>
      <c r="N15" s="71"/>
      <c r="O15" s="72"/>
      <c r="P15" s="9"/>
      <c r="Q15" s="100" t="s">
        <v>77</v>
      </c>
      <c r="R15" s="9"/>
      <c r="S15" s="9">
        <v>5080</v>
      </c>
      <c r="T15" s="101">
        <v>5080</v>
      </c>
      <c r="U15" s="103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4" customHeight="1" spans="1:16384">
      <c r="A16" s="19">
        <v>6</v>
      </c>
      <c r="B16" s="35">
        <v>43959</v>
      </c>
      <c r="C16" s="37"/>
      <c r="D16" s="38"/>
      <c r="E16" s="39"/>
      <c r="F16" s="40"/>
      <c r="G16" s="28"/>
      <c r="H16" s="41"/>
      <c r="I16" s="24"/>
      <c r="J16" s="24"/>
      <c r="K16" s="24"/>
      <c r="L16" s="24"/>
      <c r="M16" s="24">
        <v>150</v>
      </c>
      <c r="N16" s="71" t="s">
        <v>63</v>
      </c>
      <c r="O16" s="24"/>
      <c r="P16" s="71"/>
      <c r="Q16" s="102" t="s">
        <v>78</v>
      </c>
      <c r="R16" s="9"/>
      <c r="S16" s="9">
        <v>180000</v>
      </c>
      <c r="T16" s="104">
        <v>180000</v>
      </c>
      <c r="U16" s="103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3" customHeight="1" spans="1:16384">
      <c r="A17" s="19"/>
      <c r="B17" s="35"/>
      <c r="C17" s="37"/>
      <c r="D17" s="38"/>
      <c r="E17" s="39"/>
      <c r="F17" s="40"/>
      <c r="G17" s="42"/>
      <c r="H17" s="41"/>
      <c r="I17" s="24"/>
      <c r="J17" s="24"/>
      <c r="K17" s="24"/>
      <c r="L17" s="24"/>
      <c r="M17" s="24"/>
      <c r="N17" s="71"/>
      <c r="O17" s="24"/>
      <c r="P17" s="71"/>
      <c r="Q17" s="102" t="s">
        <v>79</v>
      </c>
      <c r="R17" s="9">
        <v>46000</v>
      </c>
      <c r="S17" s="9">
        <v>46000</v>
      </c>
      <c r="T17" s="104">
        <v>46000</v>
      </c>
      <c r="U17" s="103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5" customHeight="1" spans="1:16384">
      <c r="A18" s="19">
        <v>7</v>
      </c>
      <c r="B18" s="35">
        <v>43962</v>
      </c>
      <c r="C18" s="37"/>
      <c r="D18" s="38">
        <v>121124.66</v>
      </c>
      <c r="E18" s="21" t="s">
        <v>52</v>
      </c>
      <c r="F18" s="43" t="s">
        <v>80</v>
      </c>
      <c r="G18" s="42"/>
      <c r="H18" s="41"/>
      <c r="I18" s="24"/>
      <c r="J18" s="24"/>
      <c r="K18" s="24"/>
      <c r="L18" s="24"/>
      <c r="M18" s="24">
        <v>100</v>
      </c>
      <c r="N18" s="71" t="s">
        <v>63</v>
      </c>
      <c r="O18" s="24"/>
      <c r="P18" s="71"/>
      <c r="Q18" s="102" t="s">
        <v>81</v>
      </c>
      <c r="R18" s="9">
        <v>340962.84</v>
      </c>
      <c r="S18" s="9"/>
      <c r="T18" s="104">
        <v>121124.66</v>
      </c>
      <c r="U18" s="103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4" customHeight="1" spans="1:16384">
      <c r="A19" s="19">
        <v>8</v>
      </c>
      <c r="B19" s="35">
        <v>44014</v>
      </c>
      <c r="C19" s="37"/>
      <c r="D19" s="38"/>
      <c r="E19" s="39"/>
      <c r="F19" s="40"/>
      <c r="G19" s="42"/>
      <c r="H19" s="41"/>
      <c r="I19" s="24"/>
      <c r="J19" s="24"/>
      <c r="K19" s="24"/>
      <c r="L19" s="24"/>
      <c r="M19" s="24">
        <v>50</v>
      </c>
      <c r="N19" s="71" t="s">
        <v>63</v>
      </c>
      <c r="O19" s="24">
        <v>-84000</v>
      </c>
      <c r="P19" s="71" t="s">
        <v>84</v>
      </c>
      <c r="Q19" s="102" t="s">
        <v>83</v>
      </c>
      <c r="R19" s="9">
        <v>258500</v>
      </c>
      <c r="S19" s="9">
        <v>251734.56</v>
      </c>
      <c r="T19" s="104">
        <v>51734.56</v>
      </c>
      <c r="U19" s="103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4" customHeight="1" spans="1:16384">
      <c r="A20" s="19">
        <v>9</v>
      </c>
      <c r="B20" s="35">
        <v>44257</v>
      </c>
      <c r="C20" s="22">
        <v>452979.36</v>
      </c>
      <c r="D20" s="38"/>
      <c r="E20" s="21" t="s">
        <v>55</v>
      </c>
      <c r="F20" s="21" t="s">
        <v>88</v>
      </c>
      <c r="G20" s="42"/>
      <c r="H20" s="25">
        <v>0.025</v>
      </c>
      <c r="I20" s="24">
        <v>4396.24</v>
      </c>
      <c r="J20" s="39" t="s">
        <v>89</v>
      </c>
      <c r="K20" s="24">
        <f>464+17934.74</f>
        <v>18398.74</v>
      </c>
      <c r="L20" s="24"/>
      <c r="M20" s="24">
        <v>500</v>
      </c>
      <c r="N20" s="71" t="s">
        <v>90</v>
      </c>
      <c r="O20" s="24"/>
      <c r="P20" s="71"/>
      <c r="Q20" s="102" t="s">
        <v>91</v>
      </c>
      <c r="R20" s="9">
        <v>370000</v>
      </c>
      <c r="S20" s="9">
        <v>370000</v>
      </c>
      <c r="T20" s="104">
        <v>370000</v>
      </c>
      <c r="U20" s="103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4" customHeight="1" spans="1:16384">
      <c r="A21" s="44"/>
      <c r="B21" s="45"/>
      <c r="C21" s="37"/>
      <c r="D21" s="38"/>
      <c r="E21" s="39"/>
      <c r="F21" s="40"/>
      <c r="G21" s="42"/>
      <c r="H21" s="41"/>
      <c r="I21" s="24"/>
      <c r="J21" s="24"/>
      <c r="K21" s="24"/>
      <c r="L21" s="24"/>
      <c r="M21" s="24">
        <v>200</v>
      </c>
      <c r="N21" s="71" t="s">
        <v>63</v>
      </c>
      <c r="O21" s="24"/>
      <c r="P21" s="71"/>
      <c r="Q21" s="102" t="s">
        <v>92</v>
      </c>
      <c r="R21" s="9">
        <v>160000</v>
      </c>
      <c r="S21" s="9">
        <v>158000</v>
      </c>
      <c r="T21" s="104">
        <v>117710.82</v>
      </c>
      <c r="U21" s="103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4" customHeight="1" spans="1:16384">
      <c r="A22" s="46">
        <v>10</v>
      </c>
      <c r="B22" s="47">
        <v>44945</v>
      </c>
      <c r="C22" s="48">
        <v>42299.08</v>
      </c>
      <c r="D22" s="49"/>
      <c r="E22" s="50" t="s">
        <v>55</v>
      </c>
      <c r="F22" s="50" t="s">
        <v>88</v>
      </c>
      <c r="G22" s="51"/>
      <c r="H22" s="52"/>
      <c r="I22" s="76">
        <v>0</v>
      </c>
      <c r="J22" s="76"/>
      <c r="K22" s="76">
        <v>676.79</v>
      </c>
      <c r="L22" s="77" t="s">
        <v>93</v>
      </c>
      <c r="M22" s="78">
        <v>50</v>
      </c>
      <c r="N22" s="79" t="s">
        <v>63</v>
      </c>
      <c r="O22" s="76"/>
      <c r="P22" s="79"/>
      <c r="Q22" s="105" t="s">
        <v>92</v>
      </c>
      <c r="R22" s="106">
        <v>160000</v>
      </c>
      <c r="S22" s="106">
        <v>158000</v>
      </c>
      <c r="T22" s="107">
        <v>38493.9</v>
      </c>
      <c r="U22" s="103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44" customHeight="1" spans="1:16384">
      <c r="A23" s="53"/>
      <c r="B23" s="54"/>
      <c r="C23" s="55"/>
      <c r="D23" s="49"/>
      <c r="E23" s="56"/>
      <c r="F23" s="57"/>
      <c r="G23" s="51"/>
      <c r="H23" s="52"/>
      <c r="I23" s="76"/>
      <c r="J23" s="76"/>
      <c r="K23" s="76">
        <v>3042.42</v>
      </c>
      <c r="L23" s="77" t="s">
        <v>94</v>
      </c>
      <c r="M23" s="70"/>
      <c r="N23" s="79"/>
      <c r="O23" s="76"/>
      <c r="P23" s="79"/>
      <c r="Q23" s="105"/>
      <c r="R23" s="106"/>
      <c r="S23" s="106"/>
      <c r="T23" s="107"/>
      <c r="U23" s="103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44" customHeight="1" spans="1:16384">
      <c r="A24" s="53"/>
      <c r="B24" s="54"/>
      <c r="C24" s="55"/>
      <c r="D24" s="49"/>
      <c r="E24" s="56"/>
      <c r="F24" s="57"/>
      <c r="G24" s="51"/>
      <c r="H24" s="52"/>
      <c r="I24" s="76"/>
      <c r="J24" s="76"/>
      <c r="K24" s="76">
        <v>35.97</v>
      </c>
      <c r="L24" s="56" t="s">
        <v>95</v>
      </c>
      <c r="M24" s="70"/>
      <c r="N24" s="79"/>
      <c r="O24" s="76"/>
      <c r="P24" s="79"/>
      <c r="Q24" s="105"/>
      <c r="R24" s="106"/>
      <c r="S24" s="106"/>
      <c r="T24" s="107"/>
      <c r="U24" s="103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65</v>
      </c>
      <c r="B25" s="6"/>
      <c r="C25" s="58">
        <f>SUM(C8:C24)</f>
        <v>1409969.44</v>
      </c>
      <c r="D25" s="59">
        <f>SUM(D8:D19)</f>
        <v>121124.66</v>
      </c>
      <c r="E25" s="60"/>
      <c r="F25" s="60"/>
      <c r="G25" s="60"/>
      <c r="H25" s="58" t="s">
        <v>66</v>
      </c>
      <c r="I25" s="72">
        <f>SUM(I8:I24)</f>
        <v>35249.24</v>
      </c>
      <c r="J25" s="60"/>
      <c r="K25" s="72">
        <f>SUM(K8:K24)</f>
        <v>48485.92</v>
      </c>
      <c r="L25" s="72"/>
      <c r="M25" s="72">
        <f>SUM(M8:M24)</f>
        <v>9870</v>
      </c>
      <c r="N25" s="58" t="s">
        <v>66</v>
      </c>
      <c r="O25" s="72">
        <f>SUM(O8:O24)</f>
        <v>0</v>
      </c>
      <c r="P25" s="58" t="s">
        <v>66</v>
      </c>
      <c r="Q25" s="58" t="s">
        <v>66</v>
      </c>
      <c r="R25" s="58"/>
      <c r="S25" s="58"/>
      <c r="T25" s="72">
        <f>SUM(T8:T24)</f>
        <v>1437488.94</v>
      </c>
      <c r="U25" s="108">
        <f>D25+C25-T25-I25-K25-M25-O25</f>
        <v>-8.73114913702011e-11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61" t="s">
        <v>67</v>
      </c>
      <c r="B26" s="61"/>
      <c r="C26" s="61" t="s">
        <v>68</v>
      </c>
      <c r="D26" s="61"/>
      <c r="E26" s="61"/>
      <c r="F26" s="62">
        <f>O26-F27</f>
        <v>38493.9</v>
      </c>
      <c r="G26" s="63"/>
      <c r="H26" s="64" t="s">
        <v>69</v>
      </c>
      <c r="I26" s="80"/>
      <c r="J26" s="80"/>
      <c r="K26" s="80"/>
      <c r="L26" s="80"/>
      <c r="M26" s="81"/>
      <c r="N26" s="61" t="s">
        <v>70</v>
      </c>
      <c r="O26" s="82">
        <v>38493.9</v>
      </c>
      <c r="P26" s="83"/>
      <c r="Q26" s="83"/>
      <c r="R26" s="83"/>
      <c r="S26" s="83"/>
      <c r="T26" s="83"/>
      <c r="U26" s="109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61"/>
      <c r="B27" s="61"/>
      <c r="C27" s="61" t="s">
        <v>71</v>
      </c>
      <c r="D27" s="61"/>
      <c r="E27" s="61"/>
      <c r="F27" s="62">
        <v>0</v>
      </c>
      <c r="G27" s="63"/>
      <c r="H27" s="65"/>
      <c r="I27" s="84"/>
      <c r="J27" s="84"/>
      <c r="K27" s="84"/>
      <c r="L27" s="84"/>
      <c r="M27" s="85"/>
      <c r="N27" s="61" t="s">
        <v>72</v>
      </c>
      <c r="O27" s="86">
        <f>O26</f>
        <v>38493.9</v>
      </c>
      <c r="P27" s="87"/>
      <c r="Q27" s="87"/>
      <c r="R27" s="87"/>
      <c r="S27" s="87"/>
      <c r="T27" s="87"/>
      <c r="U27" s="110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L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L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L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L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L32" s="3"/>
      <c r="M32" s="3"/>
      <c r="T32" s="3"/>
      <c r="U32" s="1">
        <v>119506.1</v>
      </c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6"/>
      <c r="E33" s="3"/>
      <c r="F33" s="3"/>
      <c r="G33" s="3"/>
      <c r="I33" s="3"/>
      <c r="J33" s="3"/>
      <c r="L33" s="3"/>
      <c r="M33" s="3"/>
      <c r="T33" s="3"/>
      <c r="U33" s="1">
        <f>U32-T21</f>
        <v>1795.28</v>
      </c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9" spans="13:13">
      <c r="M39" s="3">
        <f>93141.16-I25-K25-M25</f>
        <v>-464</v>
      </c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第一次</vt:lpstr>
      <vt:lpstr>1-2</vt:lpstr>
      <vt:lpstr>1-3</vt:lpstr>
      <vt:lpstr>1-4</vt:lpstr>
      <vt:lpstr>2-1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2023-02-13T01:55:18Z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C59356C4F330458E9AB6ACB6EE997C7D</vt:lpwstr>
  </property>
</Properties>
</file>