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1" sheetId="6" r:id="rId1"/>
    <sheet name="1-2" sheetId="7" r:id="rId2"/>
    <sheet name="2" sheetId="8" r:id="rId3"/>
    <sheet name="3" sheetId="9" r:id="rId4"/>
  </sheets>
  <calcPr calcId="144525" concurrentCalc="0"/>
</workbook>
</file>

<file path=xl/sharedStrings.xml><?xml version="1.0" encoding="utf-8"?>
<sst xmlns="http://schemas.openxmlformats.org/spreadsheetml/2006/main" count="298" uniqueCount="68">
  <si>
    <t xml:space="preserve">工程款支付证书 </t>
  </si>
  <si>
    <t>工程名称</t>
  </si>
  <si>
    <t>郎溪县2018年老村级道路加宽改造桂李路、塘龙路工程</t>
  </si>
  <si>
    <t>ERP编号</t>
  </si>
  <si>
    <t>档案编号</t>
  </si>
  <si>
    <t>CD2018-085</t>
  </si>
  <si>
    <t>合同金额</t>
  </si>
  <si>
    <t>中标  日期</t>
  </si>
  <si>
    <t>2018.3.19</t>
  </si>
  <si>
    <t>已供工程  资料</t>
  </si>
  <si>
    <t>中标通知书、施工合同及内部承包协议原件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</si>
  <si>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</si>
  <si>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</si>
  <si>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</si>
  <si>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</si>
  <si>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</si>
  <si>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</si>
  <si>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</si>
  <si>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朱梓松15856309588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</si>
  <si>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</si>
  <si>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</si>
  <si>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</si>
  <si>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</si>
  <si>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</si>
  <si>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</si>
  <si>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</si>
  <si>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</si>
  <si>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</si>
  <si>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</si>
  <si>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</si>
  <si>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</si>
  <si>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</si>
  <si>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</si>
  <si>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</si>
  <si>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2018年12月5日外经证办理</t>
  </si>
  <si>
    <t>暂扣预留款16%</t>
  </si>
  <si>
    <t>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</si>
  <si>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</si>
  <si>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</si>
  <si>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</si>
  <si>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</si>
  <si>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</si>
  <si>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</si>
  <si>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</si>
  <si>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</si>
  <si>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</si>
  <si>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</si>
  <si>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</si>
  <si>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</si>
  <si>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</si>
  <si>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</si>
  <si>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</si>
  <si>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</si>
  <si>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</si>
  <si>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</si>
  <si>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2019年9月17日外经证办理</t>
  </si>
  <si>
    <t>退之前未开票预留款</t>
  </si>
  <si>
    <t>朱梓松</t>
  </si>
  <si>
    <t>戴照梅</t>
  </si>
  <si>
    <t>中标通知书、施工合同及内部承包协议原件、终结结算承诺书、不领章承诺书、交工、审计</t>
  </si>
  <si>
    <t>转账费</t>
  </si>
  <si>
    <t>魏超-黄沙碎石
开户行：建行郎溪县中港路支行
账号：6217 0017 6000 5065 802</t>
  </si>
  <si>
    <t>全部管理费</t>
  </si>
  <si>
    <t>企税3342.56+增值税及附加14060.26</t>
  </si>
  <si>
    <t>已办理终结结算，50元手续费后期补扣</t>
  </si>
  <si>
    <t>朱梓松-劳务机械
开户行：农商银行郎溪县毕桥支行
账号：6217 7883 7660 0314 468</t>
  </si>
  <si>
    <t>手续费</t>
  </si>
  <si>
    <t>朱梓松-材料及退预缴税金</t>
  </si>
</sst>
</file>

<file path=xl/styles.xml><?xml version="1.0" encoding="utf-8"?>
<styleSheet xmlns="http://schemas.openxmlformats.org/spreadsheetml/2006/main">
  <numFmts count="12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yy/m/d;@"/>
    <numFmt numFmtId="178" formatCode="yyyy/m/d;@"/>
    <numFmt numFmtId="179" formatCode="yy/m/d"/>
    <numFmt numFmtId="180" formatCode="0.0%"/>
    <numFmt numFmtId="181" formatCode="m/d;@"/>
    <numFmt numFmtId="182" formatCode="0_ "/>
    <numFmt numFmtId="183" formatCode="0.00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b/>
      <sz val="9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8458815271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7" fontId="1" fillId="0" borderId="0" xfId="51" applyNumberFormat="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6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9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right" vertical="center" shrinkToFit="1"/>
    </xf>
    <xf numFmtId="179" fontId="1" fillId="0" borderId="2" xfId="51" applyNumberFormat="1" applyFont="1" applyFill="1" applyBorder="1" applyAlignment="1">
      <alignment horizontal="right" vertical="center" shrinkToFit="1"/>
    </xf>
    <xf numFmtId="180" fontId="1" fillId="0" borderId="2" xfId="19" applyNumberFormat="1" applyFont="1" applyFill="1" applyBorder="1" applyAlignment="1">
      <alignment horizontal="right" vertical="center" wrapText="1"/>
    </xf>
    <xf numFmtId="176" fontId="1" fillId="2" borderId="2" xfId="51" applyNumberFormat="1" applyFont="1" applyFill="1" applyBorder="1" applyAlignment="1">
      <alignment horizontal="right" vertical="center" shrinkToFit="1"/>
    </xf>
    <xf numFmtId="0" fontId="1" fillId="3" borderId="2" xfId="5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vertical="center" shrinkToFit="1"/>
    </xf>
    <xf numFmtId="14" fontId="1" fillId="3" borderId="2" xfId="51" applyNumberFormat="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horizontal="center" vertical="center" shrinkToFit="1"/>
    </xf>
    <xf numFmtId="181" fontId="1" fillId="3" borderId="2" xfId="51" applyNumberFormat="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176" fontId="1" fillId="4" borderId="2" xfId="51" applyNumberFormat="1" applyFont="1" applyFill="1" applyBorder="1" applyAlignment="1">
      <alignment horizontal="right" vertical="center" shrinkToFit="1"/>
    </xf>
    <xf numFmtId="0" fontId="1" fillId="0" borderId="5" xfId="5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shrinkToFit="1"/>
    </xf>
    <xf numFmtId="176" fontId="1" fillId="0" borderId="2" xfId="51" applyNumberFormat="1" applyFont="1" applyFill="1" applyBorder="1" applyAlignment="1">
      <alignment horizontal="center" vertical="center" shrinkToFit="1"/>
    </xf>
    <xf numFmtId="180" fontId="1" fillId="0" borderId="2" xfId="19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shrinkToFit="1"/>
    </xf>
    <xf numFmtId="14" fontId="3" fillId="0" borderId="2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shrinkToFit="1"/>
    </xf>
    <xf numFmtId="179" fontId="3" fillId="0" borderId="2" xfId="51" applyNumberFormat="1" applyFont="1" applyFill="1" applyBorder="1" applyAlignment="1">
      <alignment horizontal="center" vertical="center" shrinkToFit="1"/>
    </xf>
    <xf numFmtId="180" fontId="3" fillId="0" borderId="2" xfId="19" applyNumberFormat="1" applyFont="1" applyFill="1" applyBorder="1" applyAlignment="1">
      <alignment horizontal="center" vertical="center" wrapText="1"/>
    </xf>
    <xf numFmtId="176" fontId="3" fillId="4" borderId="2" xfId="51" applyNumberFormat="1" applyFont="1" applyFill="1" applyBorder="1" applyAlignment="1">
      <alignment horizontal="right" vertical="center" shrinkToFit="1"/>
    </xf>
    <xf numFmtId="0" fontId="3" fillId="0" borderId="2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right" vertical="center" shrinkToFit="1"/>
    </xf>
    <xf numFmtId="0" fontId="3" fillId="3" borderId="2" xfId="51" applyFont="1" applyFill="1" applyBorder="1" applyAlignment="1">
      <alignment horizontal="center" vertical="center" wrapText="1"/>
    </xf>
    <xf numFmtId="177" fontId="3" fillId="3" borderId="2" xfId="51" applyNumberFormat="1" applyFont="1" applyFill="1" applyBorder="1" applyAlignment="1">
      <alignment horizontal="center" vertical="center" shrinkToFit="1"/>
    </xf>
    <xf numFmtId="14" fontId="3" fillId="3" borderId="2" xfId="51" applyNumberFormat="1" applyFont="1" applyFill="1" applyBorder="1" applyAlignment="1">
      <alignment horizontal="center" vertical="center" wrapText="1"/>
    </xf>
    <xf numFmtId="176" fontId="3" fillId="3" borderId="2" xfId="51" applyNumberFormat="1" applyFont="1" applyFill="1" applyBorder="1" applyAlignment="1">
      <alignment horizontal="center" vertical="center" shrinkToFit="1"/>
    </xf>
    <xf numFmtId="176" fontId="3" fillId="4" borderId="2" xfId="51" applyNumberFormat="1" applyFont="1" applyFill="1" applyBorder="1" applyAlignment="1">
      <alignment horizontal="center" vertical="center" shrinkToFit="1"/>
    </xf>
    <xf numFmtId="0" fontId="1" fillId="2" borderId="2" xfId="51" applyFont="1" applyFill="1" applyBorder="1" applyAlignment="1">
      <alignment horizontal="center" vertical="center" shrinkToFit="1"/>
    </xf>
    <xf numFmtId="176" fontId="7" fillId="2" borderId="2" xfId="51" applyNumberFormat="1" applyFont="1" applyFill="1" applyBorder="1" applyAlignment="1">
      <alignment horizontal="center" vertical="center" shrinkToFit="1"/>
    </xf>
    <xf numFmtId="176" fontId="7" fillId="2" borderId="2" xfId="51" applyNumberFormat="1" applyFont="1" applyFill="1" applyBorder="1" applyAlignment="1">
      <alignment horizontal="right" vertical="center" shrinkToFit="1"/>
    </xf>
    <xf numFmtId="176" fontId="8" fillId="2" borderId="2" xfId="51" applyNumberFormat="1" applyFont="1" applyFill="1" applyBorder="1" applyAlignment="1">
      <alignment horizontal="center" vertical="center" shrinkToFit="1"/>
    </xf>
    <xf numFmtId="176" fontId="8" fillId="0" borderId="2" xfId="51" applyNumberFormat="1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5" fillId="0" borderId="0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6" fontId="4" fillId="0" borderId="2" xfId="51" applyNumberFormat="1" applyFont="1" applyFill="1" applyBorder="1" applyAlignment="1">
      <alignment horizontal="center" vertical="center" shrinkToFit="1"/>
    </xf>
    <xf numFmtId="176" fontId="4" fillId="0" borderId="0" xfId="51" applyNumberFormat="1" applyFont="1" applyFill="1" applyBorder="1" applyAlignment="1">
      <alignment horizontal="center" vertical="center" shrinkToFit="1"/>
    </xf>
    <xf numFmtId="0" fontId="1" fillId="0" borderId="6" xfId="51" applyFont="1" applyFill="1" applyBorder="1" applyAlignment="1">
      <alignment horizontal="left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6" fontId="9" fillId="0" borderId="2" xfId="51" applyNumberFormat="1" applyFont="1" applyFill="1" applyBorder="1" applyAlignment="1">
      <alignment horizontal="center" vertical="center" wrapText="1"/>
    </xf>
    <xf numFmtId="176" fontId="9" fillId="0" borderId="0" xfId="51" applyNumberFormat="1" applyFont="1" applyFill="1" applyBorder="1" applyAlignment="1">
      <alignment horizontal="center" vertical="center" wrapText="1"/>
    </xf>
    <xf numFmtId="176" fontId="4" fillId="0" borderId="0" xfId="51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left" vertical="center" wrapText="1"/>
    </xf>
    <xf numFmtId="176" fontId="4" fillId="0" borderId="2" xfId="51" applyNumberFormat="1" applyFont="1" applyFill="1" applyBorder="1" applyAlignment="1">
      <alignment horizontal="right" vertical="center" shrinkToFit="1"/>
    </xf>
    <xf numFmtId="176" fontId="4" fillId="0" borderId="2" xfId="51" applyNumberFormat="1" applyFont="1" applyFill="1" applyBorder="1" applyAlignment="1">
      <alignment horizontal="right" vertical="center" wrapText="1"/>
    </xf>
    <xf numFmtId="176" fontId="1" fillId="0" borderId="2" xfId="5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1" fillId="2" borderId="2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Border="1" applyAlignment="1">
      <alignment horizontal="center" vertical="center" wrapText="1"/>
    </xf>
    <xf numFmtId="183" fontId="1" fillId="4" borderId="2" xfId="51" applyNumberFormat="1" applyFont="1" applyFill="1" applyBorder="1" applyAlignment="1">
      <alignment vertical="center"/>
    </xf>
    <xf numFmtId="183" fontId="3" fillId="4" borderId="2" xfId="51" applyNumberFormat="1" applyFont="1" applyFill="1" applyBorder="1" applyAlignment="1">
      <alignment vertical="center"/>
    </xf>
    <xf numFmtId="176" fontId="3" fillId="0" borderId="2" xfId="51" applyNumberFormat="1" applyFont="1" applyFill="1" applyBorder="1" applyAlignment="1">
      <alignment horizontal="center" vertical="center" wrapText="1"/>
    </xf>
    <xf numFmtId="176" fontId="10" fillId="0" borderId="2" xfId="51" applyNumberFormat="1" applyFont="1" applyFill="1" applyBorder="1" applyAlignment="1">
      <alignment horizontal="center" vertical="center" shrinkToFit="1"/>
    </xf>
    <xf numFmtId="176" fontId="10" fillId="0" borderId="2" xfId="51" applyNumberFormat="1" applyFont="1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horizontal="center" vertical="center" shrinkToFit="1"/>
    </xf>
    <xf numFmtId="176" fontId="1" fillId="0" borderId="2" xfId="51" applyNumberFormat="1" applyFont="1" applyFill="1" applyBorder="1" applyAlignment="1">
      <alignment horizontal="left" vertical="center" wrapText="1"/>
    </xf>
    <xf numFmtId="183" fontId="1" fillId="4" borderId="2" xfId="51" applyNumberFormat="1" applyFont="1" applyFill="1" applyBorder="1" applyAlignment="1">
      <alignment vertical="center" wrapText="1"/>
    </xf>
    <xf numFmtId="176" fontId="1" fillId="0" borderId="6" xfId="51" applyNumberFormat="1" applyFont="1" applyFill="1" applyBorder="1" applyAlignment="1">
      <alignment horizontal="center" vertical="center" wrapText="1" shrinkToFit="1"/>
    </xf>
    <xf numFmtId="176" fontId="1" fillId="0" borderId="8" xfId="51" applyNumberFormat="1" applyFont="1" applyFill="1" applyBorder="1" applyAlignment="1">
      <alignment horizontal="center" vertical="center" wrapText="1" shrinkToFit="1"/>
    </xf>
    <xf numFmtId="183" fontId="3" fillId="0" borderId="2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176" fontId="3" fillId="2" borderId="2" xfId="51" applyNumberFormat="1" applyFont="1" applyFill="1" applyBorder="1" applyAlignment="1">
      <alignment horizontal="right" vertical="center" shrinkToFit="1"/>
    </xf>
    <xf numFmtId="176" fontId="11" fillId="2" borderId="2" xfId="51" applyNumberFormat="1" applyFont="1" applyFill="1" applyBorder="1" applyAlignment="1">
      <alignment horizontal="center" vertical="center" shrinkToFit="1"/>
    </xf>
    <xf numFmtId="0" fontId="4" fillId="2" borderId="2" xfId="51" applyFont="1" applyFill="1" applyBorder="1" applyAlignment="1">
      <alignment horizontal="center" vertical="center" shrinkToFit="1"/>
    </xf>
    <xf numFmtId="0" fontId="10" fillId="0" borderId="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176" fontId="3" fillId="0" borderId="2" xfId="51" applyNumberFormat="1" applyFont="1" applyFill="1" applyBorder="1" applyAlignment="1">
      <alignment horizontal="left" vertical="center" wrapText="1"/>
    </xf>
    <xf numFmtId="183" fontId="3" fillId="4" borderId="2" xfId="51" applyNumberFormat="1" applyFont="1" applyFill="1" applyBorder="1" applyAlignment="1">
      <alignment vertical="center" wrapText="1"/>
    </xf>
    <xf numFmtId="176" fontId="3" fillId="0" borderId="6" xfId="51" applyNumberFormat="1" applyFont="1" applyFill="1" applyBorder="1" applyAlignment="1">
      <alignment horizontal="center" vertical="center" wrapText="1" shrinkToFit="1"/>
    </xf>
    <xf numFmtId="176" fontId="3" fillId="0" borderId="8" xfId="51" applyNumberFormat="1" applyFont="1" applyFill="1" applyBorder="1" applyAlignment="1">
      <alignment horizontal="center" vertical="center" wrapText="1" shrinkToFit="1"/>
    </xf>
    <xf numFmtId="176" fontId="1" fillId="0" borderId="2" xfId="51" applyNumberFormat="1" applyFont="1" applyFill="1" applyBorder="1" applyAlignment="1">
      <alignment horizontal="right" vertical="center" wrapText="1"/>
    </xf>
    <xf numFmtId="0" fontId="3" fillId="0" borderId="2" xfId="51" applyFont="1" applyFill="1" applyBorder="1" applyAlignment="1">
      <alignment vertical="center" wrapText="1"/>
    </xf>
    <xf numFmtId="177" fontId="3" fillId="3" borderId="2" xfId="51" applyNumberFormat="1" applyFont="1" applyFill="1" applyBorder="1" applyAlignment="1">
      <alignment vertical="center" shrinkToFit="1"/>
    </xf>
    <xf numFmtId="181" fontId="3" fillId="3" borderId="2" xfId="51" applyNumberFormat="1" applyFont="1" applyFill="1" applyBorder="1" applyAlignment="1">
      <alignment horizontal="center" vertical="center" wrapText="1"/>
    </xf>
    <xf numFmtId="176" fontId="3" fillId="3" borderId="2" xfId="51" applyNumberFormat="1" applyFont="1" applyFill="1" applyBorder="1" applyAlignment="1">
      <alignment vertical="center" shrinkToFit="1"/>
    </xf>
    <xf numFmtId="9" fontId="3" fillId="0" borderId="2" xfId="19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176" fontId="3" fillId="0" borderId="2" xfId="51" applyNumberFormat="1" applyFont="1" applyFill="1" applyBorder="1" applyAlignment="1">
      <alignment horizontal="right" vertical="center"/>
    </xf>
    <xf numFmtId="176" fontId="10" fillId="0" borderId="0" xfId="51" applyNumberFormat="1" applyFont="1" applyFill="1" applyBorder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179" fontId="3" fillId="0" borderId="2" xfId="51" applyNumberFormat="1" applyFont="1" applyFill="1" applyBorder="1" applyAlignment="1">
      <alignment horizontal="right" vertical="center" shrinkToFit="1"/>
    </xf>
    <xf numFmtId="180" fontId="3" fillId="0" borderId="2" xfId="19" applyNumberFormat="1" applyFont="1" applyFill="1" applyBorder="1" applyAlignment="1">
      <alignment horizontal="right" vertical="center" wrapText="1"/>
    </xf>
    <xf numFmtId="0" fontId="2" fillId="0" borderId="2" xfId="51" applyFont="1" applyFill="1" applyBorder="1" applyAlignment="1">
      <alignment vertical="center" wrapText="1"/>
    </xf>
    <xf numFmtId="177" fontId="2" fillId="3" borderId="2" xfId="51" applyNumberFormat="1" applyFont="1" applyFill="1" applyBorder="1" applyAlignment="1">
      <alignment horizontal="center" vertical="center" shrinkToFit="1"/>
    </xf>
    <xf numFmtId="14" fontId="2" fillId="3" borderId="2" xfId="51" applyNumberFormat="1" applyFont="1" applyFill="1" applyBorder="1" applyAlignment="1">
      <alignment horizontal="center" vertical="center" wrapText="1"/>
    </xf>
    <xf numFmtId="176" fontId="2" fillId="3" borderId="2" xfId="51" applyNumberFormat="1" applyFont="1" applyFill="1" applyBorder="1" applyAlignment="1">
      <alignment horizontal="center" vertical="center" shrinkToFit="1"/>
    </xf>
    <xf numFmtId="179" fontId="2" fillId="0" borderId="2" xfId="51" applyNumberFormat="1" applyFont="1" applyFill="1" applyBorder="1" applyAlignment="1">
      <alignment horizontal="center" vertical="center" shrinkToFit="1"/>
    </xf>
    <xf numFmtId="180" fontId="2" fillId="0" borderId="2" xfId="19" applyNumberFormat="1" applyFont="1" applyFill="1" applyBorder="1" applyAlignment="1">
      <alignment horizontal="center" vertical="center" wrapText="1"/>
    </xf>
    <xf numFmtId="176" fontId="2" fillId="2" borderId="2" xfId="51" applyNumberFormat="1" applyFont="1" applyFill="1" applyBorder="1" applyAlignment="1">
      <alignment horizontal="center" vertical="center" shrinkToFit="1"/>
    </xf>
    <xf numFmtId="0" fontId="2" fillId="3" borderId="2" xfId="51" applyFont="1" applyFill="1" applyBorder="1" applyAlignment="1">
      <alignment horizontal="center" vertical="center" wrapText="1"/>
    </xf>
    <xf numFmtId="176" fontId="2" fillId="4" borderId="2" xfId="51" applyNumberFormat="1" applyFont="1" applyFill="1" applyBorder="1" applyAlignment="1">
      <alignment horizontal="center" vertical="center" shrinkToFit="1"/>
    </xf>
    <xf numFmtId="177" fontId="2" fillId="3" borderId="2" xfId="51" applyNumberFormat="1" applyFont="1" applyFill="1" applyBorder="1" applyAlignment="1">
      <alignment vertical="center" shrinkToFit="1"/>
    </xf>
    <xf numFmtId="181" fontId="2" fillId="3" borderId="2" xfId="51" applyNumberFormat="1" applyFont="1" applyFill="1" applyBorder="1" applyAlignment="1">
      <alignment horizontal="center" vertical="center" wrapText="1"/>
    </xf>
    <xf numFmtId="176" fontId="2" fillId="3" borderId="2" xfId="51" applyNumberFormat="1" applyFont="1" applyFill="1" applyBorder="1" applyAlignment="1">
      <alignment vertical="center" shrinkToFit="1"/>
    </xf>
    <xf numFmtId="9" fontId="2" fillId="0" borderId="2" xfId="19" applyFont="1" applyFill="1" applyBorder="1" applyAlignment="1">
      <alignment horizontal="center" vertical="center" wrapText="1"/>
    </xf>
    <xf numFmtId="176" fontId="2" fillId="4" borderId="2" xfId="51" applyNumberFormat="1" applyFont="1" applyFill="1" applyBorder="1" applyAlignment="1">
      <alignment horizontal="right" vertical="center" shrinkToFit="1"/>
    </xf>
    <xf numFmtId="49" fontId="3" fillId="0" borderId="2" xfId="51" applyNumberFormat="1" applyFont="1" applyFill="1" applyBorder="1" applyAlignment="1">
      <alignment horizontal="left" vertical="center" wrapText="1"/>
    </xf>
    <xf numFmtId="176" fontId="10" fillId="0" borderId="2" xfId="51" applyNumberFormat="1" applyFont="1" applyFill="1" applyBorder="1" applyAlignment="1">
      <alignment horizontal="right" vertical="center" shrinkToFit="1"/>
    </xf>
    <xf numFmtId="176" fontId="10" fillId="0" borderId="2" xfId="51" applyNumberFormat="1" applyFont="1" applyFill="1" applyBorder="1" applyAlignment="1">
      <alignment horizontal="right" vertical="center" wrapText="1"/>
    </xf>
    <xf numFmtId="176" fontId="2" fillId="0" borderId="2" xfId="51" applyNumberFormat="1" applyFont="1" applyFill="1" applyBorder="1" applyAlignment="1">
      <alignment horizontal="center" vertical="center" shrinkToFit="1"/>
    </xf>
    <xf numFmtId="176" fontId="2" fillId="0" borderId="2" xfId="51" applyNumberFormat="1" applyFont="1" applyFill="1" applyBorder="1" applyAlignment="1">
      <alignment horizontal="right" vertical="center"/>
    </xf>
    <xf numFmtId="176" fontId="13" fillId="0" borderId="2" xfId="51" applyNumberFormat="1" applyFont="1" applyFill="1" applyBorder="1" applyAlignment="1">
      <alignment horizontal="center" vertical="center" shrinkToFit="1"/>
    </xf>
    <xf numFmtId="176" fontId="13" fillId="0" borderId="2" xfId="51" applyNumberFormat="1" applyFont="1" applyFill="1" applyBorder="1" applyAlignment="1">
      <alignment horizontal="center" vertical="center" wrapText="1"/>
    </xf>
    <xf numFmtId="176" fontId="2" fillId="0" borderId="2" xfId="51" applyNumberFormat="1" applyFont="1" applyFill="1" applyBorder="1" applyAlignment="1">
      <alignment horizontal="center" vertical="center" wrapText="1"/>
    </xf>
    <xf numFmtId="176" fontId="2" fillId="0" borderId="2" xfId="51" applyNumberFormat="1" applyFont="1" applyFill="1" applyBorder="1" applyAlignment="1">
      <alignment horizontal="right" vertical="center" shrinkToFit="1"/>
    </xf>
    <xf numFmtId="176" fontId="2" fillId="2" borderId="2" xfId="51" applyNumberFormat="1" applyFont="1" applyFill="1" applyBorder="1" applyAlignment="1">
      <alignment horizontal="right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365760</xdr:colOff>
      <xdr:row>0</xdr:row>
      <xdr:rowOff>312420</xdr:rowOff>
    </xdr:from>
    <xdr:to>
      <xdr:col>27</xdr:col>
      <xdr:colOff>353060</xdr:colOff>
      <xdr:row>13</xdr:row>
      <xdr:rowOff>7620</xdr:rowOff>
    </xdr:to>
    <xdr:pic>
      <xdr:nvPicPr>
        <xdr:cNvPr id="4" name="图片 3" descr=")VNXLTMP0M$R%%0OL9B6(V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38895" y="312420"/>
          <a:ext cx="6965950" cy="4082415"/>
        </a:xfrm>
        <a:prstGeom prst="rect">
          <a:avLst/>
        </a:prstGeom>
      </xdr:spPr>
    </xdr:pic>
    <xdr:clientData/>
  </xdr:twoCellAnchor>
  <xdr:twoCellAnchor editAs="oneCell">
    <xdr:from>
      <xdr:col>2</xdr:col>
      <xdr:colOff>92075</xdr:colOff>
      <xdr:row>39</xdr:row>
      <xdr:rowOff>7620</xdr:rowOff>
    </xdr:from>
    <xdr:to>
      <xdr:col>14</xdr:col>
      <xdr:colOff>8890</xdr:colOff>
      <xdr:row>72</xdr:row>
      <xdr:rowOff>61595</xdr:rowOff>
    </xdr:to>
    <xdr:pic>
      <xdr:nvPicPr>
        <xdr:cNvPr id="2" name="图片 1" descr="XLO006IZ7}`5$MUU[WDIJ4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0275" y="12195810"/>
          <a:ext cx="6879590" cy="4768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394335</xdr:colOff>
      <xdr:row>0</xdr:row>
      <xdr:rowOff>226695</xdr:rowOff>
    </xdr:from>
    <xdr:to>
      <xdr:col>27</xdr:col>
      <xdr:colOff>381635</xdr:colOff>
      <xdr:row>11</xdr:row>
      <xdr:rowOff>206375</xdr:rowOff>
    </xdr:to>
    <xdr:pic>
      <xdr:nvPicPr>
        <xdr:cNvPr id="2" name="图片 1" descr=")VNXLTMP0M$R%%0OL9B6(V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67470" y="226695"/>
          <a:ext cx="6965950" cy="4082415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9</xdr:row>
      <xdr:rowOff>9525</xdr:rowOff>
    </xdr:from>
    <xdr:to>
      <xdr:col>9</xdr:col>
      <xdr:colOff>168275</xdr:colOff>
      <xdr:row>11</xdr:row>
      <xdr:rowOff>97790</xdr:rowOff>
    </xdr:to>
    <xdr:pic>
      <xdr:nvPicPr>
        <xdr:cNvPr id="4" name="图片 3" descr="}MAT4IS21~0WP7%JYJ(Y[G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39745" y="3601720"/>
          <a:ext cx="2037080" cy="598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</xdr:row>
      <xdr:rowOff>358140</xdr:rowOff>
    </xdr:from>
    <xdr:to>
      <xdr:col>8</xdr:col>
      <xdr:colOff>629285</xdr:colOff>
      <xdr:row>9</xdr:row>
      <xdr:rowOff>173990</xdr:rowOff>
    </xdr:to>
    <xdr:pic>
      <xdr:nvPicPr>
        <xdr:cNvPr id="3" name="图片 2" descr="}MAT4IS21~0WP7%JYJ(Y[G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2780" y="3213735"/>
          <a:ext cx="1630045" cy="515620"/>
        </a:xfrm>
        <a:prstGeom prst="rect">
          <a:avLst/>
        </a:prstGeom>
      </xdr:spPr>
    </xdr:pic>
    <xdr:clientData/>
  </xdr:twoCellAnchor>
  <xdr:twoCellAnchor editAs="oneCell">
    <xdr:from>
      <xdr:col>15</xdr:col>
      <xdr:colOff>167005</xdr:colOff>
      <xdr:row>0</xdr:row>
      <xdr:rowOff>9525</xdr:rowOff>
    </xdr:from>
    <xdr:to>
      <xdr:col>26</xdr:col>
      <xdr:colOff>409575</xdr:colOff>
      <xdr:row>9</xdr:row>
      <xdr:rowOff>44450</xdr:rowOff>
    </xdr:to>
    <xdr:pic>
      <xdr:nvPicPr>
        <xdr:cNvPr id="4" name="图片 3" descr="CN2AJVEB53H0EB2[3CROV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28910" y="9525"/>
          <a:ext cx="6410960" cy="3590290"/>
        </a:xfrm>
        <a:prstGeom prst="rect">
          <a:avLst/>
        </a:prstGeom>
      </xdr:spPr>
    </xdr:pic>
    <xdr:clientData/>
  </xdr:twoCellAnchor>
  <xdr:twoCellAnchor editAs="oneCell">
    <xdr:from>
      <xdr:col>5</xdr:col>
      <xdr:colOff>191135</xdr:colOff>
      <xdr:row>12</xdr:row>
      <xdr:rowOff>17145</xdr:rowOff>
    </xdr:from>
    <xdr:to>
      <xdr:col>10</xdr:col>
      <xdr:colOff>621665</xdr:colOff>
      <xdr:row>15</xdr:row>
      <xdr:rowOff>204470</xdr:rowOff>
    </xdr:to>
    <xdr:pic>
      <xdr:nvPicPr>
        <xdr:cNvPr id="2" name="图片 1" descr="H94E_`]{H}@FCH~}JG@[CR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73655" y="4919980"/>
          <a:ext cx="3585210" cy="956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</xdr:row>
      <xdr:rowOff>358140</xdr:rowOff>
    </xdr:from>
    <xdr:to>
      <xdr:col>8</xdr:col>
      <xdr:colOff>629285</xdr:colOff>
      <xdr:row>9</xdr:row>
      <xdr:rowOff>173990</xdr:rowOff>
    </xdr:to>
    <xdr:pic>
      <xdr:nvPicPr>
        <xdr:cNvPr id="2" name="图片 1" descr="}MAT4IS21~0WP7%JYJ(Y[G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2780" y="3213735"/>
          <a:ext cx="1630045" cy="515620"/>
        </a:xfrm>
        <a:prstGeom prst="rect">
          <a:avLst/>
        </a:prstGeom>
      </xdr:spPr>
    </xdr:pic>
    <xdr:clientData/>
  </xdr:twoCellAnchor>
  <xdr:twoCellAnchor editAs="oneCell">
    <xdr:from>
      <xdr:col>5</xdr:col>
      <xdr:colOff>191135</xdr:colOff>
      <xdr:row>12</xdr:row>
      <xdr:rowOff>17145</xdr:rowOff>
    </xdr:from>
    <xdr:to>
      <xdr:col>10</xdr:col>
      <xdr:colOff>621665</xdr:colOff>
      <xdr:row>15</xdr:row>
      <xdr:rowOff>204470</xdr:rowOff>
    </xdr:to>
    <xdr:pic>
      <xdr:nvPicPr>
        <xdr:cNvPr id="4" name="图片 3" descr="H94E_`]{H}@FCH~}JG@[CR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73655" y="4919980"/>
          <a:ext cx="3585210" cy="95694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0</xdr:row>
      <xdr:rowOff>114300</xdr:rowOff>
    </xdr:from>
    <xdr:to>
      <xdr:col>29</xdr:col>
      <xdr:colOff>111125</xdr:colOff>
      <xdr:row>12</xdr:row>
      <xdr:rowOff>71755</xdr:rowOff>
    </xdr:to>
    <xdr:pic>
      <xdr:nvPicPr>
        <xdr:cNvPr id="5" name="图片 4" descr="00$IU2(VK@QW@V`46CX1I8I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09530" y="114300"/>
          <a:ext cx="7881620" cy="4860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J42"/>
  <sheetViews>
    <sheetView workbookViewId="0">
      <selection activeCell="F18" sqref="F18"/>
    </sheetView>
  </sheetViews>
  <sheetFormatPr defaultColWidth="9" defaultRowHeight="11.25"/>
  <cols>
    <col min="1" max="1" width="4.25" style="1" customWidth="1"/>
    <col min="2" max="2" width="6.75" style="6" customWidth="1"/>
    <col min="3" max="3" width="2.88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7.38333333333333" style="1" customWidth="1"/>
    <col min="12" max="12" width="7.88333333333333" style="8" customWidth="1"/>
    <col min="13" max="13" width="6.55833333333333" style="8" customWidth="1"/>
    <col min="14" max="14" width="7.88333333333333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59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</row>
    <row r="2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60" t="s">
        <v>3</v>
      </c>
      <c r="M2" s="61">
        <v>10677</v>
      </c>
      <c r="N2" s="62" t="s">
        <v>4</v>
      </c>
      <c r="O2" s="62" t="s">
        <v>5</v>
      </c>
      <c r="P2" s="63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</row>
    <row r="3" ht="36" customHeight="1" spans="1:62">
      <c r="A3" s="10" t="s">
        <v>6</v>
      </c>
      <c r="B3" s="10"/>
      <c r="C3" s="12">
        <v>271930.25</v>
      </c>
      <c r="D3" s="12"/>
      <c r="E3" s="12" t="s">
        <v>7</v>
      </c>
      <c r="F3" s="13" t="s">
        <v>8</v>
      </c>
      <c r="G3" s="13"/>
      <c r="H3" s="14" t="s">
        <v>9</v>
      </c>
      <c r="I3" s="64" t="s">
        <v>10</v>
      </c>
      <c r="J3" s="65"/>
      <c r="K3" s="65"/>
      <c r="L3" s="65"/>
      <c r="M3" s="66" t="s">
        <v>11</v>
      </c>
      <c r="N3" s="10" t="s">
        <v>12</v>
      </c>
      <c r="O3" s="67" t="s">
        <v>13</v>
      </c>
      <c r="P3" s="68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</row>
    <row r="4" ht="30" customHeight="1" spans="1:16">
      <c r="A4" s="10" t="s">
        <v>14</v>
      </c>
      <c r="B4" s="10"/>
      <c r="C4" s="104"/>
      <c r="D4" s="104"/>
      <c r="E4" s="12" t="s">
        <v>15</v>
      </c>
      <c r="F4" s="13"/>
      <c r="G4" s="13"/>
      <c r="H4" s="15"/>
      <c r="I4" s="69"/>
      <c r="J4" s="70"/>
      <c r="K4" s="70"/>
      <c r="L4" s="70"/>
      <c r="M4" s="66" t="s">
        <v>16</v>
      </c>
      <c r="N4" s="12" t="s">
        <v>17</v>
      </c>
      <c r="O4" s="71" t="s">
        <v>18</v>
      </c>
      <c r="P4" s="72"/>
    </row>
    <row r="5" ht="27.95" customHeight="1" spans="1:19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73"/>
      <c r="S5"/>
    </row>
    <row r="6" ht="27.95" customHeight="1" spans="1:19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62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73"/>
      <c r="S6"/>
    </row>
    <row r="7" s="2" customFormat="1" ht="45" customHeight="1" spans="1:30">
      <c r="A7" s="43">
        <v>1</v>
      </c>
      <c r="B7" s="40">
        <v>43438</v>
      </c>
      <c r="C7" s="38" t="s">
        <v>33</v>
      </c>
      <c r="D7" s="44">
        <v>120000</v>
      </c>
      <c r="E7" s="114"/>
      <c r="F7" s="44"/>
      <c r="G7" s="115">
        <v>0.03</v>
      </c>
      <c r="H7" s="94">
        <f>D7*G7</f>
        <v>3600</v>
      </c>
      <c r="I7" s="94">
        <v>0</v>
      </c>
      <c r="J7" s="44">
        <v>500</v>
      </c>
      <c r="K7" s="130" t="s">
        <v>34</v>
      </c>
      <c r="L7" s="131">
        <v>19200</v>
      </c>
      <c r="M7" s="132" t="s">
        <v>35</v>
      </c>
      <c r="N7" s="83" t="s">
        <v>36</v>
      </c>
      <c r="O7" s="44">
        <f>D7-H7-J7-L7</f>
        <v>96700</v>
      </c>
      <c r="P7" s="78"/>
      <c r="Q7" s="98"/>
      <c r="R7" s="98"/>
      <c r="S7" s="7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s="2" customFormat="1" ht="20.1" customHeight="1" spans="1:29">
      <c r="A8" s="116"/>
      <c r="B8" s="117"/>
      <c r="C8" s="118"/>
      <c r="D8" s="119"/>
      <c r="E8" s="120"/>
      <c r="F8" s="119"/>
      <c r="G8" s="121"/>
      <c r="H8" s="122"/>
      <c r="I8" s="122"/>
      <c r="J8" s="133"/>
      <c r="K8" s="134"/>
      <c r="L8" s="135"/>
      <c r="M8" s="136"/>
      <c r="N8" s="137"/>
      <c r="O8" s="122"/>
      <c r="P8" s="98"/>
      <c r="Q8" s="98"/>
      <c r="R8" s="7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</row>
    <row r="9" s="3" customFormat="1" ht="20.1" customHeight="1" spans="1:29">
      <c r="A9" s="36"/>
      <c r="B9" s="37"/>
      <c r="C9" s="38"/>
      <c r="D9" s="39"/>
      <c r="E9" s="40"/>
      <c r="F9" s="39"/>
      <c r="G9" s="41"/>
      <c r="H9" s="42"/>
      <c r="I9" s="82"/>
      <c r="J9" s="39"/>
      <c r="K9" s="83"/>
      <c r="L9" s="84"/>
      <c r="M9" s="85"/>
      <c r="N9" s="83"/>
      <c r="O9" s="122"/>
      <c r="P9" s="80"/>
      <c r="Q9" s="80"/>
      <c r="R9" s="99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</row>
    <row r="10" s="3" customFormat="1" ht="20.1" customHeight="1" spans="1:29">
      <c r="A10" s="36"/>
      <c r="B10" s="37"/>
      <c r="C10" s="38"/>
      <c r="D10" s="39"/>
      <c r="E10" s="40"/>
      <c r="F10" s="39"/>
      <c r="G10" s="41"/>
      <c r="H10" s="42"/>
      <c r="I10" s="82"/>
      <c r="J10" s="39"/>
      <c r="K10" s="83"/>
      <c r="L10" s="84"/>
      <c r="M10" s="85"/>
      <c r="N10" s="83"/>
      <c r="O10" s="122"/>
      <c r="P10" s="80"/>
      <c r="Q10" s="80"/>
      <c r="R10" s="99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 s="3" customFormat="1" ht="20.1" customHeight="1" spans="1:29">
      <c r="A11" s="36"/>
      <c r="B11" s="37"/>
      <c r="C11" s="38"/>
      <c r="D11" s="39"/>
      <c r="E11" s="40"/>
      <c r="F11" s="39"/>
      <c r="G11" s="41"/>
      <c r="H11" s="42"/>
      <c r="I11" s="82"/>
      <c r="J11" s="39"/>
      <c r="K11" s="83"/>
      <c r="L11" s="84"/>
      <c r="M11" s="85"/>
      <c r="N11" s="83"/>
      <c r="O11" s="122"/>
      <c r="P11" s="80"/>
      <c r="Q11" s="80"/>
      <c r="R11" s="99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 s="3" customFormat="1" ht="20.1" customHeight="1" spans="1:29">
      <c r="A12" s="36"/>
      <c r="B12" s="37"/>
      <c r="C12" s="38"/>
      <c r="D12" s="39"/>
      <c r="E12" s="40"/>
      <c r="F12" s="39"/>
      <c r="G12" s="41"/>
      <c r="H12" s="42"/>
      <c r="I12" s="82"/>
      <c r="J12" s="39"/>
      <c r="K12" s="83"/>
      <c r="L12" s="84"/>
      <c r="M12" s="85"/>
      <c r="N12" s="83"/>
      <c r="O12" s="122"/>
      <c r="P12" s="80"/>
      <c r="Q12" s="80"/>
      <c r="R12" s="9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 s="3" customFormat="1" ht="20.1" customHeight="1" spans="1:29">
      <c r="A13" s="36"/>
      <c r="B13" s="37"/>
      <c r="C13" s="38"/>
      <c r="D13" s="39"/>
      <c r="E13" s="40"/>
      <c r="F13" s="39"/>
      <c r="G13" s="41"/>
      <c r="H13" s="42"/>
      <c r="I13" s="82"/>
      <c r="J13" s="39"/>
      <c r="K13" s="83"/>
      <c r="L13" s="84"/>
      <c r="M13" s="85"/>
      <c r="N13" s="83"/>
      <c r="O13" s="122"/>
      <c r="P13" s="80"/>
      <c r="Q13" s="80"/>
      <c r="R13" s="9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="3" customFormat="1" ht="20.1" customHeight="1" spans="1:29">
      <c r="A14" s="36"/>
      <c r="B14" s="37"/>
      <c r="C14" s="38"/>
      <c r="D14" s="39"/>
      <c r="E14" s="40"/>
      <c r="F14" s="39"/>
      <c r="G14" s="41"/>
      <c r="H14" s="42"/>
      <c r="I14" s="82"/>
      <c r="J14" s="39"/>
      <c r="K14" s="83"/>
      <c r="L14" s="84"/>
      <c r="M14" s="85"/>
      <c r="N14" s="83"/>
      <c r="O14" s="122"/>
      <c r="P14" s="80"/>
      <c r="Q14" s="80"/>
      <c r="R14" s="99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</row>
    <row r="15" s="4" customFormat="1" ht="20.25" customHeight="1" spans="1:29">
      <c r="A15" s="43"/>
      <c r="B15" s="40"/>
      <c r="C15" s="38"/>
      <c r="D15" s="44"/>
      <c r="E15" s="40"/>
      <c r="F15" s="39"/>
      <c r="G15" s="41"/>
      <c r="H15" s="42"/>
      <c r="I15" s="82"/>
      <c r="J15" s="91"/>
      <c r="K15" s="44"/>
      <c r="L15" s="92"/>
      <c r="M15" s="44"/>
      <c r="N15" s="43"/>
      <c r="O15" s="86"/>
      <c r="P15" s="80"/>
      <c r="Q15" s="80"/>
      <c r="R15" s="99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</row>
    <row r="16" s="4" customFormat="1" ht="20.25" customHeight="1" spans="1:29">
      <c r="A16" s="43"/>
      <c r="B16" s="40"/>
      <c r="C16" s="38"/>
      <c r="D16" s="44"/>
      <c r="E16" s="40"/>
      <c r="F16" s="39"/>
      <c r="G16" s="41"/>
      <c r="H16" s="42"/>
      <c r="I16" s="82"/>
      <c r="J16" s="91"/>
      <c r="K16" s="44"/>
      <c r="L16" s="92"/>
      <c r="M16" s="44"/>
      <c r="N16" s="43"/>
      <c r="O16" s="86"/>
      <c r="P16" s="80"/>
      <c r="Q16" s="80"/>
      <c r="R16" s="9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</row>
    <row r="17" s="4" customFormat="1" ht="20.25" customHeight="1" spans="1:29">
      <c r="A17" s="43"/>
      <c r="B17" s="40"/>
      <c r="C17" s="38"/>
      <c r="D17" s="44"/>
      <c r="E17" s="40"/>
      <c r="F17" s="39"/>
      <c r="G17" s="41"/>
      <c r="H17" s="42"/>
      <c r="I17" s="82"/>
      <c r="J17" s="91"/>
      <c r="K17" s="44"/>
      <c r="L17" s="92"/>
      <c r="M17" s="44"/>
      <c r="N17" s="43"/>
      <c r="O17" s="86"/>
      <c r="P17" s="80"/>
      <c r="Q17" s="80"/>
      <c r="R17" s="99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</row>
    <row r="18" s="4" customFormat="1" ht="20.25" customHeight="1" spans="1:29">
      <c r="A18" s="43"/>
      <c r="B18" s="40"/>
      <c r="C18" s="38"/>
      <c r="D18" s="44"/>
      <c r="E18" s="40"/>
      <c r="F18" s="39"/>
      <c r="G18" s="41"/>
      <c r="H18" s="42"/>
      <c r="I18" s="82"/>
      <c r="J18" s="91"/>
      <c r="K18" s="44"/>
      <c r="L18" s="92"/>
      <c r="M18" s="44"/>
      <c r="N18" s="43"/>
      <c r="O18" s="86"/>
      <c r="P18" s="80"/>
      <c r="Q18" s="80"/>
      <c r="R18" s="99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</row>
    <row r="19" s="2" customFormat="1" ht="20.25" customHeight="1" spans="1:29">
      <c r="A19" s="123"/>
      <c r="B19" s="117"/>
      <c r="C19" s="118"/>
      <c r="D19" s="119"/>
      <c r="E19" s="120"/>
      <c r="F19" s="119"/>
      <c r="G19" s="121"/>
      <c r="H19" s="124"/>
      <c r="I19" s="124"/>
      <c r="J19" s="133"/>
      <c r="K19" s="137"/>
      <c r="L19" s="135"/>
      <c r="M19" s="136"/>
      <c r="N19" s="137"/>
      <c r="O19" s="122"/>
      <c r="P19" s="5"/>
      <c r="Q19" s="5"/>
      <c r="R19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="2" customFormat="1" ht="20.25" customHeight="1" spans="1:29">
      <c r="A20" s="123"/>
      <c r="B20" s="117"/>
      <c r="C20" s="118"/>
      <c r="D20" s="119"/>
      <c r="E20" s="120"/>
      <c r="F20" s="119"/>
      <c r="G20" s="121"/>
      <c r="H20" s="124"/>
      <c r="I20" s="124"/>
      <c r="J20" s="133"/>
      <c r="K20" s="137"/>
      <c r="L20" s="135"/>
      <c r="M20" s="136"/>
      <c r="N20" s="137"/>
      <c r="O20" s="122"/>
      <c r="P20" s="5"/>
      <c r="Q20" s="5"/>
      <c r="R20"/>
      <c r="S20" s="113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="2" customFormat="1" ht="20.25" customHeight="1" spans="1:29">
      <c r="A21" s="123"/>
      <c r="B21" s="117"/>
      <c r="C21" s="118"/>
      <c r="D21" s="119"/>
      <c r="E21" s="120"/>
      <c r="F21" s="119"/>
      <c r="G21" s="121"/>
      <c r="H21" s="124"/>
      <c r="I21" s="124"/>
      <c r="J21" s="133"/>
      <c r="K21" s="137"/>
      <c r="L21" s="135"/>
      <c r="M21" s="136"/>
      <c r="N21" s="137"/>
      <c r="O21" s="122"/>
      <c r="P21" s="5"/>
      <c r="Q21" s="5"/>
      <c r="R21"/>
      <c r="S21" s="113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="2" customFormat="1" ht="20.25" customHeight="1" spans="1:30">
      <c r="A22" s="123"/>
      <c r="B22" s="125"/>
      <c r="C22" s="118"/>
      <c r="D22" s="119"/>
      <c r="E22" s="126"/>
      <c r="F22" s="127"/>
      <c r="G22" s="128"/>
      <c r="H22" s="129"/>
      <c r="I22" s="129"/>
      <c r="J22" s="138"/>
      <c r="K22" s="137"/>
      <c r="L22" s="135"/>
      <c r="M22" s="136"/>
      <c r="N22" s="137"/>
      <c r="O22" s="139"/>
      <c r="P22" s="112"/>
      <c r="Q22" s="80"/>
      <c r="R22" s="80"/>
      <c r="S22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</row>
    <row r="23" s="2" customFormat="1" ht="20.25" customHeight="1" spans="1:30">
      <c r="A23" s="123"/>
      <c r="B23" s="125"/>
      <c r="C23" s="118"/>
      <c r="D23" s="119"/>
      <c r="E23" s="126"/>
      <c r="F23" s="127"/>
      <c r="G23" s="128"/>
      <c r="H23" s="129"/>
      <c r="I23" s="129"/>
      <c r="J23" s="138"/>
      <c r="K23" s="137"/>
      <c r="L23" s="135"/>
      <c r="M23" s="136"/>
      <c r="N23" s="137"/>
      <c r="O23" s="139"/>
      <c r="P23" s="112"/>
      <c r="Q23" s="80"/>
      <c r="R23" s="80"/>
      <c r="S23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</row>
    <row r="24" s="5" customFormat="1" ht="20.25" customHeight="1" spans="1:19">
      <c r="A24" s="24"/>
      <c r="B24" s="25"/>
      <c r="C24" s="26"/>
      <c r="D24" s="27"/>
      <c r="E24" s="28"/>
      <c r="F24" s="29"/>
      <c r="G24" s="30"/>
      <c r="H24" s="23"/>
      <c r="I24" s="23"/>
      <c r="J24" s="20"/>
      <c r="K24" s="77"/>
      <c r="L24" s="62"/>
      <c r="M24" s="12"/>
      <c r="N24" s="77"/>
      <c r="O24" s="23"/>
      <c r="P24" s="73"/>
      <c r="S24"/>
    </row>
    <row r="25" s="5" customFormat="1" ht="20.25" customHeight="1" spans="1:19">
      <c r="A25" s="24"/>
      <c r="B25" s="25"/>
      <c r="C25" s="26"/>
      <c r="D25" s="27"/>
      <c r="E25" s="28"/>
      <c r="F25" s="29"/>
      <c r="G25" s="30"/>
      <c r="H25" s="23"/>
      <c r="I25" s="23"/>
      <c r="J25" s="20"/>
      <c r="K25" s="77"/>
      <c r="L25" s="62"/>
      <c r="M25" s="12"/>
      <c r="N25" s="83"/>
      <c r="O25" s="94"/>
      <c r="P25" s="73"/>
      <c r="S25"/>
    </row>
    <row r="26" s="5" customFormat="1" ht="30" customHeight="1" spans="1:19">
      <c r="A26" s="10" t="s">
        <v>37</v>
      </c>
      <c r="B26" s="10"/>
      <c r="C26" s="50" t="s">
        <v>38</v>
      </c>
      <c r="D26" s="51">
        <f>SUM(D7:D25)</f>
        <v>120000</v>
      </c>
      <c r="E26" s="50" t="s">
        <v>38</v>
      </c>
      <c r="F26" s="52">
        <f>SUM(F7:F25)</f>
        <v>0</v>
      </c>
      <c r="G26" s="50" t="s">
        <v>38</v>
      </c>
      <c r="H26" s="52">
        <f>SUM(H7:H25)</f>
        <v>3600</v>
      </c>
      <c r="I26" s="52">
        <f>SUM(I7:I25)</f>
        <v>0</v>
      </c>
      <c r="J26" s="52">
        <f>SUM(J7:J25)</f>
        <v>500</v>
      </c>
      <c r="K26" s="50" t="s">
        <v>38</v>
      </c>
      <c r="L26" s="95">
        <f>SUM(L7:L25)</f>
        <v>19200</v>
      </c>
      <c r="M26" s="96" t="s">
        <v>38</v>
      </c>
      <c r="N26" s="50" t="s">
        <v>38</v>
      </c>
      <c r="O26" s="52">
        <f>SUM(O7:O25)</f>
        <v>96700</v>
      </c>
      <c r="P26" s="73"/>
      <c r="S26"/>
    </row>
    <row r="27" s="5" customFormat="1" ht="30" customHeight="1" spans="1:16">
      <c r="A27" s="10" t="s">
        <v>39</v>
      </c>
      <c r="B27" s="10"/>
      <c r="C27" s="10" t="s">
        <v>40</v>
      </c>
      <c r="D27" s="10"/>
      <c r="E27" s="53">
        <f>O7</f>
        <v>96700</v>
      </c>
      <c r="F27" s="53"/>
      <c r="G27" s="53"/>
      <c r="H27" s="53"/>
      <c r="I27" s="10" t="s">
        <v>41</v>
      </c>
      <c r="J27" s="10"/>
      <c r="K27" s="10" t="s">
        <v>42</v>
      </c>
      <c r="L27" s="53">
        <v>0</v>
      </c>
      <c r="M27" s="53"/>
      <c r="N27" s="53"/>
      <c r="O27" s="53"/>
      <c r="P27" s="73"/>
    </row>
    <row r="28" s="5" customFormat="1" ht="30" customHeight="1" spans="1:16">
      <c r="A28" s="10"/>
      <c r="B28" s="10"/>
      <c r="C28" s="10" t="s">
        <v>43</v>
      </c>
      <c r="D28" s="10"/>
      <c r="E28" s="54">
        <f>E27</f>
        <v>96700</v>
      </c>
      <c r="F28" s="54"/>
      <c r="G28" s="54"/>
      <c r="H28" s="54"/>
      <c r="I28" s="10"/>
      <c r="J28" s="10"/>
      <c r="K28" s="10" t="s">
        <v>44</v>
      </c>
      <c r="L28" s="96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96"/>
      <c r="N28" s="96"/>
      <c r="O28" s="96"/>
      <c r="P28" s="73"/>
    </row>
    <row r="29" s="5" customFormat="1" ht="50.1" customHeight="1" spans="1:16">
      <c r="A29" s="10" t="s">
        <v>45</v>
      </c>
      <c r="B29" s="10"/>
      <c r="C29" s="55" t="s">
        <v>46</v>
      </c>
      <c r="D29" s="56"/>
      <c r="E29" s="56"/>
      <c r="F29" s="56"/>
      <c r="G29" s="56"/>
      <c r="H29" s="57"/>
      <c r="I29" s="10" t="s">
        <v>47</v>
      </c>
      <c r="J29" s="10"/>
      <c r="K29" s="10" t="s">
        <v>48</v>
      </c>
      <c r="L29" s="10"/>
      <c r="M29" s="10"/>
      <c r="N29" s="10"/>
      <c r="O29" s="10"/>
      <c r="P29" s="73"/>
    </row>
    <row r="30" s="5" customFormat="1" ht="50.1" customHeight="1" spans="1:16">
      <c r="A30" s="10" t="s">
        <v>49</v>
      </c>
      <c r="B30" s="10"/>
      <c r="C30" s="17"/>
      <c r="D30" s="17"/>
      <c r="E30" s="17"/>
      <c r="F30" s="17"/>
      <c r="G30" s="17"/>
      <c r="H30" s="17"/>
      <c r="I30" s="10" t="s">
        <v>50</v>
      </c>
      <c r="J30" s="10"/>
      <c r="K30" s="17"/>
      <c r="L30" s="17"/>
      <c r="M30" s="17"/>
      <c r="N30" s="17"/>
      <c r="O30" s="17"/>
      <c r="P30" s="73"/>
    </row>
    <row r="31" s="5" customFormat="1" ht="50.1" customHeight="1" spans="1:16">
      <c r="A31" s="10" t="s">
        <v>51</v>
      </c>
      <c r="B31" s="10"/>
      <c r="C31" s="58"/>
      <c r="D31" s="58"/>
      <c r="E31" s="58"/>
      <c r="F31" s="58"/>
      <c r="G31" s="58"/>
      <c r="H31" s="58"/>
      <c r="I31" s="10" t="s">
        <v>52</v>
      </c>
      <c r="J31" s="10"/>
      <c r="K31" s="58"/>
      <c r="L31" s="58"/>
      <c r="M31" s="58"/>
      <c r="N31" s="58"/>
      <c r="O31" s="58"/>
      <c r="P31" s="73"/>
    </row>
    <row r="32" s="5" customFormat="1" ht="50.1" customHeight="1" spans="1:16">
      <c r="A32" s="10" t="s">
        <v>53</v>
      </c>
      <c r="B32" s="10"/>
      <c r="C32" s="58"/>
      <c r="D32" s="58"/>
      <c r="E32" s="58"/>
      <c r="F32" s="58"/>
      <c r="G32" s="58"/>
      <c r="H32" s="58"/>
      <c r="I32" s="10" t="s">
        <v>54</v>
      </c>
      <c r="J32" s="10"/>
      <c r="K32" s="58"/>
      <c r="L32" s="58"/>
      <c r="M32" s="58"/>
      <c r="N32" s="58"/>
      <c r="O32" s="58"/>
      <c r="P32" s="73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73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73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73"/>
    </row>
    <row r="36" s="5" customFormat="1" spans="1:16">
      <c r="A36" s="1"/>
      <c r="B36" s="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73"/>
    </row>
    <row r="37" s="5" customFormat="1" spans="1:16">
      <c r="A37" s="1"/>
      <c r="B37" s="6"/>
      <c r="C37" s="1"/>
      <c r="D37" s="7"/>
      <c r="E37" s="6"/>
      <c r="F37" s="7"/>
      <c r="G37" s="1"/>
      <c r="H37" s="7"/>
      <c r="I37" s="1"/>
      <c r="J37" s="7"/>
      <c r="K37" s="1"/>
      <c r="L37" s="8"/>
      <c r="M37" s="8"/>
      <c r="N37" s="1"/>
      <c r="O37" s="7"/>
      <c r="P37" s="73"/>
    </row>
    <row r="38" s="5" customFormat="1" ht="13.5" spans="1:16">
      <c r="A38" s="1"/>
      <c r="B38"/>
      <c r="C38" s="1"/>
      <c r="D38" s="7"/>
      <c r="E38" s="6"/>
      <c r="F38" s="7"/>
      <c r="G38" s="1"/>
      <c r="H38" s="7"/>
      <c r="I38" s="1"/>
      <c r="J38" s="7"/>
      <c r="K38" s="1"/>
      <c r="L38" s="8"/>
      <c r="M38" s="8"/>
      <c r="N38" s="1"/>
      <c r="O38" s="7"/>
      <c r="P38" s="73"/>
    </row>
    <row r="39" s="5" customFormat="1" spans="1:16">
      <c r="A39" s="1"/>
      <c r="B39" s="6"/>
      <c r="C39" s="1"/>
      <c r="D39" s="7"/>
      <c r="E39" s="6"/>
      <c r="F39" s="7"/>
      <c r="G39" s="1"/>
      <c r="H39" s="7"/>
      <c r="I39" s="1"/>
      <c r="J39" s="7"/>
      <c r="K39" s="1"/>
      <c r="L39" s="8"/>
      <c r="M39" s="8"/>
      <c r="N39" s="1"/>
      <c r="O39" s="7"/>
      <c r="P39" s="73"/>
    </row>
    <row r="40" s="5" customFormat="1" spans="1:16">
      <c r="A40" s="1"/>
      <c r="B40" s="6"/>
      <c r="C40" s="1"/>
      <c r="D40" s="7"/>
      <c r="E40" s="6"/>
      <c r="F40" s="7"/>
      <c r="G40" s="1"/>
      <c r="H40" s="7"/>
      <c r="I40" s="1"/>
      <c r="J40" s="7"/>
      <c r="K40" s="1"/>
      <c r="L40" s="8"/>
      <c r="M40" s="8"/>
      <c r="N40" s="1"/>
      <c r="O40" s="7"/>
      <c r="P40" s="73"/>
    </row>
    <row r="41" s="5" customFormat="1" spans="1:16">
      <c r="A41" s="1"/>
      <c r="B41" s="6"/>
      <c r="C41" s="1"/>
      <c r="D41" s="7"/>
      <c r="E41" s="6"/>
      <c r="F41" s="7"/>
      <c r="G41" s="1"/>
      <c r="H41" s="7"/>
      <c r="I41" s="1"/>
      <c r="J41" s="7"/>
      <c r="K41" s="1"/>
      <c r="L41" s="8"/>
      <c r="M41" s="8"/>
      <c r="N41" s="1"/>
      <c r="O41" s="7"/>
      <c r="P41" s="73"/>
    </row>
    <row r="42" s="5" customFormat="1" spans="1:16">
      <c r="A42" s="1"/>
      <c r="B42" s="6"/>
      <c r="C42" s="1"/>
      <c r="D42" s="7"/>
      <c r="E42" s="6"/>
      <c r="F42" s="7"/>
      <c r="G42" s="1"/>
      <c r="H42" s="7"/>
      <c r="I42" s="1"/>
      <c r="J42" s="7"/>
      <c r="K42" s="1"/>
      <c r="L42" s="8"/>
      <c r="M42" s="8"/>
      <c r="N42" s="1"/>
      <c r="O42" s="7"/>
      <c r="P42" s="73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2"/>
  <sheetViews>
    <sheetView workbookViewId="0">
      <selection activeCell="L12" sqref="L12"/>
    </sheetView>
  </sheetViews>
  <sheetFormatPr defaultColWidth="9" defaultRowHeight="11.25"/>
  <cols>
    <col min="1" max="1" width="4.25" style="1" customWidth="1"/>
    <col min="2" max="2" width="6.75" style="6" customWidth="1"/>
    <col min="3" max="3" width="2.88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7.38333333333333" style="1" customWidth="1"/>
    <col min="12" max="12" width="7.88333333333333" style="8" customWidth="1"/>
    <col min="13" max="13" width="6.55833333333333" style="8" customWidth="1"/>
    <col min="14" max="14" width="7.88333333333333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s="1" customFormat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59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</row>
    <row r="2" s="1" customFormat="1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60" t="s">
        <v>3</v>
      </c>
      <c r="M2" s="61">
        <v>10677</v>
      </c>
      <c r="N2" s="62" t="s">
        <v>4</v>
      </c>
      <c r="O2" s="62" t="s">
        <v>5</v>
      </c>
      <c r="P2" s="63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</row>
    <row r="3" s="1" customFormat="1" ht="36" customHeight="1" spans="1:62">
      <c r="A3" s="10" t="s">
        <v>6</v>
      </c>
      <c r="B3" s="10"/>
      <c r="C3" s="12">
        <v>271930.25</v>
      </c>
      <c r="D3" s="12"/>
      <c r="E3" s="12" t="s">
        <v>7</v>
      </c>
      <c r="F3" s="13" t="s">
        <v>8</v>
      </c>
      <c r="G3" s="13"/>
      <c r="H3" s="14" t="s">
        <v>9</v>
      </c>
      <c r="I3" s="64" t="s">
        <v>10</v>
      </c>
      <c r="J3" s="65"/>
      <c r="K3" s="65"/>
      <c r="L3" s="65"/>
      <c r="M3" s="66" t="s">
        <v>11</v>
      </c>
      <c r="N3" s="10" t="s">
        <v>12</v>
      </c>
      <c r="O3" s="67" t="s">
        <v>13</v>
      </c>
      <c r="P3" s="68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</row>
    <row r="4" s="1" customFormat="1" ht="30" customHeight="1" spans="1:30">
      <c r="A4" s="10" t="s">
        <v>14</v>
      </c>
      <c r="B4" s="10"/>
      <c r="C4" s="104"/>
      <c r="D4" s="104"/>
      <c r="E4" s="12" t="s">
        <v>15</v>
      </c>
      <c r="F4" s="13"/>
      <c r="G4" s="13"/>
      <c r="H4" s="15"/>
      <c r="I4" s="69"/>
      <c r="J4" s="70"/>
      <c r="K4" s="70"/>
      <c r="L4" s="70"/>
      <c r="M4" s="66" t="s">
        <v>16</v>
      </c>
      <c r="N4" s="12" t="s">
        <v>17</v>
      </c>
      <c r="O4" s="71" t="s">
        <v>18</v>
      </c>
      <c r="P4" s="72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="1" customFormat="1" ht="27.95" customHeight="1" spans="1:30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73"/>
      <c r="Q5" s="5"/>
      <c r="R5" s="5"/>
      <c r="S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="1" customFormat="1" ht="27.95" customHeight="1" spans="1:30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62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73"/>
      <c r="Q6" s="5"/>
      <c r="R6" s="5"/>
      <c r="S6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="2" customFormat="1" ht="45" customHeight="1" spans="1:30">
      <c r="A7" s="17">
        <v>1</v>
      </c>
      <c r="B7" s="18">
        <v>43438</v>
      </c>
      <c r="C7" s="19" t="s">
        <v>33</v>
      </c>
      <c r="D7" s="20">
        <v>120000</v>
      </c>
      <c r="E7" s="21"/>
      <c r="F7" s="20"/>
      <c r="G7" s="22">
        <v>0.03</v>
      </c>
      <c r="H7" s="23">
        <f>D7*G7</f>
        <v>3600</v>
      </c>
      <c r="I7" s="23">
        <v>0</v>
      </c>
      <c r="J7" s="20">
        <v>500</v>
      </c>
      <c r="K7" s="74" t="s">
        <v>34</v>
      </c>
      <c r="L7" s="75">
        <v>19200</v>
      </c>
      <c r="M7" s="76" t="s">
        <v>35</v>
      </c>
      <c r="N7" s="77" t="s">
        <v>36</v>
      </c>
      <c r="O7" s="20">
        <f>D7-H7-J7-L7</f>
        <v>96700</v>
      </c>
      <c r="P7" s="78"/>
      <c r="Q7" s="98"/>
      <c r="R7" s="98"/>
      <c r="S7" s="7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s="2" customFormat="1" ht="23" customHeight="1" spans="1:29">
      <c r="A8" s="105" t="s">
        <v>39</v>
      </c>
      <c r="B8" s="46"/>
      <c r="C8" s="47"/>
      <c r="D8" s="48"/>
      <c r="E8" s="40"/>
      <c r="F8" s="48"/>
      <c r="G8" s="41"/>
      <c r="H8" s="86"/>
      <c r="I8" s="86"/>
      <c r="J8" s="39"/>
      <c r="K8" s="111"/>
      <c r="L8" s="84"/>
      <c r="M8" s="85"/>
      <c r="N8" s="83"/>
      <c r="O8" s="86"/>
      <c r="P8" s="98"/>
      <c r="Q8" s="98"/>
      <c r="R8" s="7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</row>
    <row r="9" s="3" customFormat="1" ht="35" customHeight="1" spans="1:29">
      <c r="A9" s="45">
        <v>2</v>
      </c>
      <c r="B9" s="106">
        <v>43791</v>
      </c>
      <c r="C9" s="47"/>
      <c r="D9" s="48"/>
      <c r="E9" s="107">
        <v>43732</v>
      </c>
      <c r="F9" s="108">
        <v>120000</v>
      </c>
      <c r="G9" s="109"/>
      <c r="H9" s="42"/>
      <c r="I9" s="42">
        <v>10240</v>
      </c>
      <c r="J9" s="44">
        <v>500</v>
      </c>
      <c r="K9" s="83" t="s">
        <v>55</v>
      </c>
      <c r="L9" s="84">
        <v>-19200</v>
      </c>
      <c r="M9" s="85" t="s">
        <v>56</v>
      </c>
      <c r="N9" s="83" t="s">
        <v>57</v>
      </c>
      <c r="O9" s="86">
        <v>4360</v>
      </c>
      <c r="P9" s="80"/>
      <c r="Q9" s="80"/>
      <c r="R9" s="99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</row>
    <row r="10" s="3" customFormat="1" ht="20.1" customHeight="1" spans="1:29">
      <c r="A10" s="36"/>
      <c r="B10" s="37"/>
      <c r="C10" s="38"/>
      <c r="D10" s="39"/>
      <c r="E10" s="40"/>
      <c r="F10" s="39"/>
      <c r="G10" s="41"/>
      <c r="H10" s="42"/>
      <c r="I10" s="82"/>
      <c r="J10" s="39"/>
      <c r="K10" s="83"/>
      <c r="L10" s="84"/>
      <c r="M10" s="85"/>
      <c r="N10" s="83" t="s">
        <v>58</v>
      </c>
      <c r="O10" s="86">
        <v>4100</v>
      </c>
      <c r="P10" s="80"/>
      <c r="Q10" s="80"/>
      <c r="R10" s="99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 s="3" customFormat="1" ht="20.1" customHeight="1" spans="1:29">
      <c r="A11" s="36"/>
      <c r="B11" s="37"/>
      <c r="C11" s="38"/>
      <c r="D11" s="39"/>
      <c r="E11" s="40"/>
      <c r="F11" s="39"/>
      <c r="G11" s="41"/>
      <c r="H11" s="42"/>
      <c r="I11" s="82"/>
      <c r="J11" s="39"/>
      <c r="K11" s="83"/>
      <c r="L11" s="84"/>
      <c r="M11" s="85"/>
      <c r="N11" s="83"/>
      <c r="O11" s="86"/>
      <c r="P11" s="80"/>
      <c r="Q11" s="80"/>
      <c r="R11" s="99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 s="3" customFormat="1" ht="20.1" customHeight="1" spans="1:29">
      <c r="A12" s="36"/>
      <c r="B12" s="37"/>
      <c r="C12" s="38"/>
      <c r="D12" s="39"/>
      <c r="E12" s="40"/>
      <c r="F12" s="39"/>
      <c r="G12" s="41"/>
      <c r="H12" s="42"/>
      <c r="I12" s="82"/>
      <c r="J12" s="39"/>
      <c r="K12" s="83"/>
      <c r="L12" s="84"/>
      <c r="M12" s="85"/>
      <c r="N12" s="83"/>
      <c r="O12" s="86"/>
      <c r="P12" s="80"/>
      <c r="Q12" s="80"/>
      <c r="R12" s="9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 s="3" customFormat="1" ht="20.1" customHeight="1" spans="1:29">
      <c r="A13" s="36"/>
      <c r="B13" s="37"/>
      <c r="C13" s="38"/>
      <c r="D13" s="39"/>
      <c r="E13" s="40"/>
      <c r="F13" s="39"/>
      <c r="G13" s="41"/>
      <c r="H13" s="42"/>
      <c r="I13" s="82"/>
      <c r="J13" s="39"/>
      <c r="K13" s="83"/>
      <c r="L13" s="84"/>
      <c r="M13" s="85"/>
      <c r="N13" s="83"/>
      <c r="O13" s="86"/>
      <c r="P13" s="80"/>
      <c r="Q13" s="80"/>
      <c r="R13" s="9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="3" customFormat="1" ht="20.1" hidden="1" customHeight="1" spans="1:29">
      <c r="A14" s="36"/>
      <c r="B14" s="37"/>
      <c r="C14" s="38"/>
      <c r="D14" s="39"/>
      <c r="E14" s="40"/>
      <c r="F14" s="39"/>
      <c r="G14" s="41"/>
      <c r="H14" s="42"/>
      <c r="I14" s="82"/>
      <c r="J14" s="39"/>
      <c r="K14" s="83"/>
      <c r="L14" s="84"/>
      <c r="M14" s="85"/>
      <c r="N14" s="83"/>
      <c r="O14" s="86"/>
      <c r="P14" s="80"/>
      <c r="Q14" s="80"/>
      <c r="R14" s="99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</row>
    <row r="15" s="4" customFormat="1" ht="20.25" hidden="1" customHeight="1" spans="1:29">
      <c r="A15" s="43"/>
      <c r="B15" s="40"/>
      <c r="C15" s="38"/>
      <c r="D15" s="44"/>
      <c r="E15" s="40"/>
      <c r="F15" s="39"/>
      <c r="G15" s="41"/>
      <c r="H15" s="42"/>
      <c r="I15" s="82"/>
      <c r="J15" s="91"/>
      <c r="K15" s="44"/>
      <c r="L15" s="92"/>
      <c r="M15" s="44"/>
      <c r="N15" s="43"/>
      <c r="O15" s="86"/>
      <c r="P15" s="80"/>
      <c r="Q15" s="80"/>
      <c r="R15" s="99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</row>
    <row r="16" s="4" customFormat="1" ht="20.25" hidden="1" customHeight="1" spans="1:29">
      <c r="A16" s="43"/>
      <c r="B16" s="40"/>
      <c r="C16" s="38"/>
      <c r="D16" s="44"/>
      <c r="E16" s="40"/>
      <c r="F16" s="39"/>
      <c r="G16" s="41"/>
      <c r="H16" s="42"/>
      <c r="I16" s="82"/>
      <c r="J16" s="91"/>
      <c r="K16" s="44"/>
      <c r="L16" s="92"/>
      <c r="M16" s="44"/>
      <c r="N16" s="43"/>
      <c r="O16" s="86"/>
      <c r="P16" s="80"/>
      <c r="Q16" s="80"/>
      <c r="R16" s="9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</row>
    <row r="17" s="4" customFormat="1" ht="20.25" hidden="1" customHeight="1" spans="1:29">
      <c r="A17" s="43"/>
      <c r="B17" s="40"/>
      <c r="C17" s="38"/>
      <c r="D17" s="44"/>
      <c r="E17" s="40"/>
      <c r="F17" s="39"/>
      <c r="G17" s="41"/>
      <c r="H17" s="42"/>
      <c r="I17" s="82"/>
      <c r="J17" s="91"/>
      <c r="K17" s="44"/>
      <c r="L17" s="92"/>
      <c r="M17" s="44"/>
      <c r="N17" s="43"/>
      <c r="O17" s="86"/>
      <c r="P17" s="80"/>
      <c r="Q17" s="80"/>
      <c r="R17" s="99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</row>
    <row r="18" s="4" customFormat="1" ht="20.25" hidden="1" customHeight="1" spans="1:29">
      <c r="A18" s="43"/>
      <c r="B18" s="40"/>
      <c r="C18" s="38"/>
      <c r="D18" s="44"/>
      <c r="E18" s="40"/>
      <c r="F18" s="39"/>
      <c r="G18" s="41"/>
      <c r="H18" s="42"/>
      <c r="I18" s="82"/>
      <c r="J18" s="91"/>
      <c r="K18" s="44"/>
      <c r="L18" s="92"/>
      <c r="M18" s="44"/>
      <c r="N18" s="43"/>
      <c r="O18" s="86"/>
      <c r="P18" s="80"/>
      <c r="Q18" s="80"/>
      <c r="R18" s="99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</row>
    <row r="19" s="2" customFormat="1" ht="20.25" hidden="1" customHeight="1" spans="1:29">
      <c r="A19" s="45"/>
      <c r="B19" s="46"/>
      <c r="C19" s="47"/>
      <c r="D19" s="48"/>
      <c r="E19" s="40"/>
      <c r="F19" s="48"/>
      <c r="G19" s="41"/>
      <c r="H19" s="49"/>
      <c r="I19" s="49"/>
      <c r="J19" s="39"/>
      <c r="K19" s="83"/>
      <c r="L19" s="84"/>
      <c r="M19" s="85"/>
      <c r="N19" s="83"/>
      <c r="O19" s="86"/>
      <c r="P19" s="5"/>
      <c r="Q19" s="5"/>
      <c r="R19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="2" customFormat="1" ht="20.25" hidden="1" customHeight="1" spans="1:29">
      <c r="A20" s="45"/>
      <c r="B20" s="46"/>
      <c r="C20" s="47"/>
      <c r="D20" s="48"/>
      <c r="E20" s="40"/>
      <c r="F20" s="48"/>
      <c r="G20" s="41"/>
      <c r="H20" s="49"/>
      <c r="I20" s="49"/>
      <c r="J20" s="39"/>
      <c r="K20" s="83"/>
      <c r="L20" s="84"/>
      <c r="M20" s="85"/>
      <c r="N20" s="83"/>
      <c r="O20" s="86"/>
      <c r="P20" s="5"/>
      <c r="Q20" s="5"/>
      <c r="R20"/>
      <c r="S20" s="113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="2" customFormat="1" ht="20.25" hidden="1" customHeight="1" spans="1:29">
      <c r="A21" s="45"/>
      <c r="B21" s="46"/>
      <c r="C21" s="47"/>
      <c r="D21" s="48"/>
      <c r="E21" s="40"/>
      <c r="F21" s="48"/>
      <c r="G21" s="41"/>
      <c r="H21" s="49"/>
      <c r="I21" s="49"/>
      <c r="J21" s="39"/>
      <c r="K21" s="83"/>
      <c r="L21" s="84"/>
      <c r="M21" s="85"/>
      <c r="N21" s="83"/>
      <c r="O21" s="86"/>
      <c r="P21" s="5"/>
      <c r="Q21" s="5"/>
      <c r="R21"/>
      <c r="S21" s="113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="2" customFormat="1" ht="20.25" hidden="1" customHeight="1" spans="1:30">
      <c r="A22" s="45"/>
      <c r="B22" s="106"/>
      <c r="C22" s="47"/>
      <c r="D22" s="48"/>
      <c r="E22" s="107"/>
      <c r="F22" s="108"/>
      <c r="G22" s="109"/>
      <c r="H22" s="42"/>
      <c r="I22" s="42"/>
      <c r="J22" s="44"/>
      <c r="K22" s="83"/>
      <c r="L22" s="84"/>
      <c r="M22" s="85"/>
      <c r="N22" s="83"/>
      <c r="O22" s="94"/>
      <c r="P22" s="112"/>
      <c r="Q22" s="80"/>
      <c r="R22" s="80"/>
      <c r="S22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</row>
    <row r="23" s="2" customFormat="1" ht="21" hidden="1" customHeight="1" spans="1:30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84"/>
      <c r="M23" s="85"/>
      <c r="N23" s="83"/>
      <c r="O23" s="94"/>
      <c r="P23" s="112"/>
      <c r="Q23" s="80"/>
      <c r="R23" s="80"/>
      <c r="S23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</row>
    <row r="24" s="5" customFormat="1" ht="20.25" customHeight="1" spans="1:19">
      <c r="A24" s="24"/>
      <c r="B24" s="25"/>
      <c r="C24" s="26"/>
      <c r="D24" s="27"/>
      <c r="E24" s="28"/>
      <c r="F24" s="29"/>
      <c r="G24" s="30"/>
      <c r="H24" s="23"/>
      <c r="I24" s="23"/>
      <c r="J24" s="20"/>
      <c r="K24" s="77"/>
      <c r="L24" s="62"/>
      <c r="M24" s="12"/>
      <c r="N24" s="77"/>
      <c r="O24" s="23"/>
      <c r="P24" s="73"/>
      <c r="S24"/>
    </row>
    <row r="25" s="5" customFormat="1" ht="20.25" customHeight="1" spans="1:19">
      <c r="A25" s="24"/>
      <c r="B25" s="25"/>
      <c r="C25" s="26"/>
      <c r="D25" s="27"/>
      <c r="E25" s="28"/>
      <c r="F25" s="29"/>
      <c r="G25" s="30"/>
      <c r="H25" s="23"/>
      <c r="I25" s="23"/>
      <c r="J25" s="20"/>
      <c r="K25" s="77"/>
      <c r="L25" s="62"/>
      <c r="M25" s="12"/>
      <c r="N25" s="83"/>
      <c r="O25" s="94"/>
      <c r="P25" s="73"/>
      <c r="S25"/>
    </row>
    <row r="26" s="5" customFormat="1" ht="30" customHeight="1" spans="1:19">
      <c r="A26" s="10" t="s">
        <v>37</v>
      </c>
      <c r="B26" s="10"/>
      <c r="C26" s="50" t="s">
        <v>38</v>
      </c>
      <c r="D26" s="51">
        <f>SUM(D7:D25)</f>
        <v>120000</v>
      </c>
      <c r="E26" s="50" t="s">
        <v>38</v>
      </c>
      <c r="F26" s="52">
        <f>SUM(F7:F25)</f>
        <v>120000</v>
      </c>
      <c r="G26" s="50" t="s">
        <v>38</v>
      </c>
      <c r="H26" s="52">
        <f>SUM(H7:H25)</f>
        <v>3600</v>
      </c>
      <c r="I26" s="52">
        <f>SUM(I7:I25)</f>
        <v>10240</v>
      </c>
      <c r="J26" s="52">
        <f>SUM(J7:J25)</f>
        <v>1000</v>
      </c>
      <c r="K26" s="50" t="s">
        <v>38</v>
      </c>
      <c r="L26" s="95">
        <f>SUM(L7:L25)</f>
        <v>0</v>
      </c>
      <c r="M26" s="96" t="s">
        <v>38</v>
      </c>
      <c r="N26" s="50" t="s">
        <v>38</v>
      </c>
      <c r="O26" s="52">
        <f>SUM(O7:O25)</f>
        <v>105160</v>
      </c>
      <c r="P26" s="73"/>
      <c r="S26"/>
    </row>
    <row r="27" s="5" customFormat="1" ht="30" customHeight="1" spans="1:16">
      <c r="A27" s="10" t="s">
        <v>39</v>
      </c>
      <c r="B27" s="10"/>
      <c r="C27" s="10" t="s">
        <v>40</v>
      </c>
      <c r="D27" s="10"/>
      <c r="E27" s="53">
        <v>8460</v>
      </c>
      <c r="F27" s="53"/>
      <c r="G27" s="53"/>
      <c r="H27" s="53"/>
      <c r="I27" s="10" t="s">
        <v>41</v>
      </c>
      <c r="J27" s="10"/>
      <c r="K27" s="10" t="s">
        <v>42</v>
      </c>
      <c r="L27" s="53">
        <v>0</v>
      </c>
      <c r="M27" s="53"/>
      <c r="N27" s="53"/>
      <c r="O27" s="53"/>
      <c r="P27" s="73"/>
    </row>
    <row r="28" s="5" customFormat="1" ht="30" customHeight="1" spans="1:16">
      <c r="A28" s="10"/>
      <c r="B28" s="10"/>
      <c r="C28" s="10" t="s">
        <v>43</v>
      </c>
      <c r="D28" s="10"/>
      <c r="E28" s="54">
        <f>E27</f>
        <v>8460</v>
      </c>
      <c r="F28" s="54"/>
      <c r="G28" s="54"/>
      <c r="H28" s="54"/>
      <c r="I28" s="10"/>
      <c r="J28" s="10"/>
      <c r="K28" s="10" t="s">
        <v>44</v>
      </c>
      <c r="L28" s="96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96"/>
      <c r="N28" s="96"/>
      <c r="O28" s="96"/>
      <c r="P28" s="73"/>
    </row>
    <row r="29" s="5" customFormat="1" ht="50.1" customHeight="1" spans="1:16">
      <c r="A29" s="10" t="s">
        <v>45</v>
      </c>
      <c r="B29" s="10"/>
      <c r="C29" s="55" t="s">
        <v>46</v>
      </c>
      <c r="D29" s="56"/>
      <c r="E29" s="56"/>
      <c r="F29" s="56"/>
      <c r="G29" s="56"/>
      <c r="H29" s="57"/>
      <c r="I29" s="10" t="s">
        <v>47</v>
      </c>
      <c r="J29" s="10"/>
      <c r="K29" s="10"/>
      <c r="L29" s="10"/>
      <c r="M29" s="10"/>
      <c r="N29" s="10"/>
      <c r="O29" s="10"/>
      <c r="P29" s="73"/>
    </row>
    <row r="30" s="5" customFormat="1" ht="50.1" customHeight="1" spans="1:16">
      <c r="A30" s="10" t="s">
        <v>49</v>
      </c>
      <c r="B30" s="10"/>
      <c r="C30" s="17"/>
      <c r="D30" s="17"/>
      <c r="E30" s="17"/>
      <c r="F30" s="17"/>
      <c r="G30" s="17"/>
      <c r="H30" s="17"/>
      <c r="I30" s="10" t="s">
        <v>50</v>
      </c>
      <c r="J30" s="10"/>
      <c r="K30" s="17"/>
      <c r="L30" s="17"/>
      <c r="M30" s="17"/>
      <c r="N30" s="17"/>
      <c r="O30" s="17"/>
      <c r="P30" s="73"/>
    </row>
    <row r="31" s="5" customFormat="1" ht="50.1" customHeight="1" spans="1:16">
      <c r="A31" s="10" t="s">
        <v>51</v>
      </c>
      <c r="B31" s="10"/>
      <c r="C31" s="58"/>
      <c r="D31" s="58"/>
      <c r="E31" s="58"/>
      <c r="F31" s="58"/>
      <c r="G31" s="58"/>
      <c r="H31" s="58"/>
      <c r="I31" s="10" t="s">
        <v>52</v>
      </c>
      <c r="J31" s="10"/>
      <c r="K31" s="58"/>
      <c r="L31" s="58"/>
      <c r="M31" s="58"/>
      <c r="N31" s="58"/>
      <c r="O31" s="58"/>
      <c r="P31" s="73"/>
    </row>
    <row r="32" s="5" customFormat="1" ht="50.1" customHeight="1" spans="1:16">
      <c r="A32" s="10" t="s">
        <v>53</v>
      </c>
      <c r="B32" s="10"/>
      <c r="C32" s="58"/>
      <c r="D32" s="58"/>
      <c r="E32" s="58"/>
      <c r="F32" s="58"/>
      <c r="G32" s="58"/>
      <c r="H32" s="58"/>
      <c r="I32" s="10" t="s">
        <v>54</v>
      </c>
      <c r="J32" s="10"/>
      <c r="K32" s="58"/>
      <c r="L32" s="58"/>
      <c r="M32" s="58"/>
      <c r="N32" s="58"/>
      <c r="O32" s="58"/>
      <c r="P32" s="73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73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73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73"/>
    </row>
    <row r="36" s="5" customFormat="1" spans="1:16">
      <c r="A36" s="1"/>
      <c r="B36" s="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73"/>
    </row>
    <row r="37" s="5" customFormat="1" spans="1:16">
      <c r="A37" s="1"/>
      <c r="B37" s="6"/>
      <c r="C37" s="1"/>
      <c r="D37" s="7"/>
      <c r="E37" s="6"/>
      <c r="F37" s="7"/>
      <c r="G37" s="1"/>
      <c r="H37" s="7"/>
      <c r="I37" s="1"/>
      <c r="J37" s="7"/>
      <c r="K37" s="1"/>
      <c r="L37" s="8"/>
      <c r="M37" s="8"/>
      <c r="N37" s="1"/>
      <c r="O37" s="7"/>
      <c r="P37" s="73"/>
    </row>
    <row r="38" s="5" customFormat="1" ht="13.5" spans="1:16">
      <c r="A38" s="1"/>
      <c r="B38"/>
      <c r="C38" s="1"/>
      <c r="D38" s="7"/>
      <c r="E38" s="6"/>
      <c r="F38" s="7"/>
      <c r="G38" s="1"/>
      <c r="H38" s="7"/>
      <c r="I38" s="1"/>
      <c r="J38" s="7"/>
      <c r="K38" s="1"/>
      <c r="L38" s="8"/>
      <c r="M38" s="8"/>
      <c r="N38" s="1"/>
      <c r="O38" s="7"/>
      <c r="P38" s="73"/>
    </row>
    <row r="39" s="5" customFormat="1" spans="1:16">
      <c r="A39" s="1"/>
      <c r="B39" s="6"/>
      <c r="C39" s="1"/>
      <c r="D39" s="7"/>
      <c r="E39" s="6"/>
      <c r="F39" s="7"/>
      <c r="G39" s="1"/>
      <c r="H39" s="7"/>
      <c r="I39" s="1"/>
      <c r="J39" s="7"/>
      <c r="K39" s="1"/>
      <c r="L39" s="8"/>
      <c r="M39" s="8"/>
      <c r="N39" s="1"/>
      <c r="O39" s="7"/>
      <c r="P39" s="73"/>
    </row>
    <row r="40" s="5" customFormat="1" spans="1:16">
      <c r="A40" s="1"/>
      <c r="B40" s="6"/>
      <c r="C40" s="1"/>
      <c r="D40" s="7"/>
      <c r="E40" s="6"/>
      <c r="F40" s="7"/>
      <c r="G40" s="1"/>
      <c r="H40" s="7"/>
      <c r="I40" s="1"/>
      <c r="J40" s="7"/>
      <c r="K40" s="1"/>
      <c r="L40" s="8"/>
      <c r="M40" s="8"/>
      <c r="N40" s="1"/>
      <c r="O40" s="7"/>
      <c r="P40" s="73"/>
    </row>
    <row r="41" s="5" customFormat="1" spans="1:16">
      <c r="A41" s="1"/>
      <c r="B41" s="6"/>
      <c r="C41" s="1"/>
      <c r="D41" s="7"/>
      <c r="E41" s="6"/>
      <c r="F41" s="7"/>
      <c r="G41" s="1"/>
      <c r="H41" s="7"/>
      <c r="I41" s="1"/>
      <c r="J41" s="7"/>
      <c r="K41" s="1"/>
      <c r="L41" s="8"/>
      <c r="M41" s="8"/>
      <c r="N41" s="1"/>
      <c r="O41" s="7"/>
      <c r="P41" s="73"/>
    </row>
    <row r="42" s="5" customFormat="1" spans="1:16">
      <c r="A42" s="1"/>
      <c r="B42" s="6"/>
      <c r="C42" s="1"/>
      <c r="D42" s="7"/>
      <c r="E42" s="6"/>
      <c r="F42" s="7"/>
      <c r="G42" s="1"/>
      <c r="H42" s="7"/>
      <c r="I42" s="1"/>
      <c r="J42" s="7"/>
      <c r="K42" s="1"/>
      <c r="L42" s="8"/>
      <c r="M42" s="8"/>
      <c r="N42" s="1"/>
      <c r="O42" s="7"/>
      <c r="P42" s="73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A27:B28"/>
    <mergeCell ref="I27:J28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6"/>
  <sheetViews>
    <sheetView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6" customWidth="1"/>
    <col min="3" max="3" width="2.88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9.225" style="1" customWidth="1"/>
    <col min="12" max="12" width="7.88333333333333" style="8" customWidth="1"/>
    <col min="13" max="13" width="6.55833333333333" style="8" customWidth="1"/>
    <col min="14" max="14" width="26.8916666666667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s="1" customFormat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59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</row>
    <row r="2" s="1" customFormat="1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60" t="s">
        <v>3</v>
      </c>
      <c r="M2" s="61">
        <v>10677</v>
      </c>
      <c r="N2" s="62" t="s">
        <v>4</v>
      </c>
      <c r="O2" s="62" t="s">
        <v>5</v>
      </c>
      <c r="P2" s="63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</row>
    <row r="3" s="1" customFormat="1" ht="36" customHeight="1" spans="1:62">
      <c r="A3" s="10" t="s">
        <v>6</v>
      </c>
      <c r="B3" s="10"/>
      <c r="C3" s="12">
        <v>271930.25</v>
      </c>
      <c r="D3" s="12"/>
      <c r="E3" s="12" t="s">
        <v>7</v>
      </c>
      <c r="F3" s="13" t="s">
        <v>8</v>
      </c>
      <c r="G3" s="13"/>
      <c r="H3" s="14" t="s">
        <v>9</v>
      </c>
      <c r="I3" s="64" t="s">
        <v>59</v>
      </c>
      <c r="J3" s="65"/>
      <c r="K3" s="65"/>
      <c r="L3" s="65"/>
      <c r="M3" s="66" t="s">
        <v>11</v>
      </c>
      <c r="N3" s="10" t="s">
        <v>12</v>
      </c>
      <c r="O3" s="67" t="s">
        <v>13</v>
      </c>
      <c r="P3" s="68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</row>
    <row r="4" s="1" customFormat="1" ht="30" customHeight="1" spans="1:30">
      <c r="A4" s="10" t="s">
        <v>14</v>
      </c>
      <c r="B4" s="10"/>
      <c r="C4" s="12">
        <v>319034.82</v>
      </c>
      <c r="D4" s="12"/>
      <c r="E4" s="12" t="s">
        <v>15</v>
      </c>
      <c r="F4" s="13"/>
      <c r="G4" s="13"/>
      <c r="H4" s="15"/>
      <c r="I4" s="69"/>
      <c r="J4" s="70"/>
      <c r="K4" s="70"/>
      <c r="L4" s="70"/>
      <c r="M4" s="66" t="s">
        <v>16</v>
      </c>
      <c r="N4" s="12" t="s">
        <v>17</v>
      </c>
      <c r="O4" s="71" t="s">
        <v>18</v>
      </c>
      <c r="P4" s="72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="1" customFormat="1" ht="27.95" customHeight="1" spans="1:30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73"/>
      <c r="Q5" s="5"/>
      <c r="R5" s="5"/>
      <c r="S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="1" customFormat="1" ht="27.95" customHeight="1" spans="1:30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62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73"/>
      <c r="Q6" s="5"/>
      <c r="R6" s="5"/>
      <c r="S6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="2" customFormat="1" ht="45" customHeight="1" spans="1:30">
      <c r="A7" s="17">
        <v>1</v>
      </c>
      <c r="B7" s="18">
        <v>43438</v>
      </c>
      <c r="C7" s="19" t="s">
        <v>33</v>
      </c>
      <c r="D7" s="20">
        <v>120000</v>
      </c>
      <c r="E7" s="21"/>
      <c r="F7" s="20"/>
      <c r="G7" s="22">
        <v>0.03</v>
      </c>
      <c r="H7" s="23">
        <f>D7*G7</f>
        <v>3600</v>
      </c>
      <c r="I7" s="23">
        <v>0</v>
      </c>
      <c r="J7" s="20">
        <v>500</v>
      </c>
      <c r="K7" s="74" t="s">
        <v>34</v>
      </c>
      <c r="L7" s="75">
        <v>19200</v>
      </c>
      <c r="M7" s="76" t="s">
        <v>35</v>
      </c>
      <c r="N7" s="77" t="s">
        <v>36</v>
      </c>
      <c r="O7" s="20">
        <f>D7-H7-J7-L7</f>
        <v>96700</v>
      </c>
      <c r="P7" s="78"/>
      <c r="Q7" s="98"/>
      <c r="R7" s="98"/>
      <c r="S7" s="7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s="3" customFormat="1" ht="35" customHeight="1" spans="1:29">
      <c r="A8" s="24">
        <v>2</v>
      </c>
      <c r="B8" s="25">
        <v>43791</v>
      </c>
      <c r="C8" s="26"/>
      <c r="D8" s="27"/>
      <c r="E8" s="28">
        <v>43732</v>
      </c>
      <c r="F8" s="29">
        <v>120000</v>
      </c>
      <c r="G8" s="30"/>
      <c r="H8" s="31"/>
      <c r="I8" s="31">
        <v>10240</v>
      </c>
      <c r="J8" s="20">
        <v>500</v>
      </c>
      <c r="K8" s="77" t="s">
        <v>55</v>
      </c>
      <c r="L8" s="62">
        <v>-19200</v>
      </c>
      <c r="M8" s="12" t="s">
        <v>56</v>
      </c>
      <c r="N8" s="77" t="s">
        <v>57</v>
      </c>
      <c r="O8" s="79">
        <v>4360</v>
      </c>
      <c r="P8" s="80"/>
      <c r="Q8" s="80"/>
      <c r="R8" s="99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</row>
    <row r="9" s="3" customFormat="1" ht="20.1" customHeight="1" spans="1:29">
      <c r="A9" s="32"/>
      <c r="B9" s="33"/>
      <c r="C9" s="19"/>
      <c r="D9" s="34"/>
      <c r="E9" s="18"/>
      <c r="F9" s="34"/>
      <c r="G9" s="35"/>
      <c r="H9" s="31"/>
      <c r="I9" s="81"/>
      <c r="J9" s="34"/>
      <c r="K9" s="77"/>
      <c r="L9" s="62"/>
      <c r="M9" s="12"/>
      <c r="N9" s="77" t="s">
        <v>58</v>
      </c>
      <c r="O9" s="79">
        <v>4100</v>
      </c>
      <c r="P9" s="80"/>
      <c r="Q9" s="80"/>
      <c r="R9" s="99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</row>
    <row r="10" s="3" customFormat="1" ht="20.1" customHeight="1" spans="1:29">
      <c r="A10" s="36"/>
      <c r="B10" s="37"/>
      <c r="C10" s="38"/>
      <c r="D10" s="39"/>
      <c r="E10" s="40"/>
      <c r="F10" s="39"/>
      <c r="G10" s="41"/>
      <c r="H10" s="42"/>
      <c r="I10" s="82"/>
      <c r="J10" s="39"/>
      <c r="K10" s="83"/>
      <c r="L10" s="84"/>
      <c r="M10" s="85"/>
      <c r="N10" s="83"/>
      <c r="O10" s="86"/>
      <c r="P10" s="80"/>
      <c r="Q10" s="80"/>
      <c r="R10" s="99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 s="3" customFormat="1" ht="40" customHeight="1" spans="1:29">
      <c r="A11" s="36">
        <v>3</v>
      </c>
      <c r="B11" s="37">
        <v>43992</v>
      </c>
      <c r="C11" s="38" t="s">
        <v>33</v>
      </c>
      <c r="D11" s="39">
        <v>167034.82</v>
      </c>
      <c r="E11" s="40"/>
      <c r="F11" s="39"/>
      <c r="G11" s="41">
        <v>0.03</v>
      </c>
      <c r="H11" s="42">
        <v>5971.04</v>
      </c>
      <c r="I11" s="82">
        <f>3342.56+14060.26</f>
        <v>17402.82</v>
      </c>
      <c r="J11" s="39">
        <v>100</v>
      </c>
      <c r="K11" s="83" t="s">
        <v>60</v>
      </c>
      <c r="L11" s="84"/>
      <c r="M11" s="85"/>
      <c r="N11" s="100" t="s">
        <v>61</v>
      </c>
      <c r="O11" s="86">
        <v>37100</v>
      </c>
      <c r="P11" s="80"/>
      <c r="Q11" s="80"/>
      <c r="R11" s="99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 s="3" customFormat="1" ht="46" customHeight="1" spans="1:29">
      <c r="A12" s="36"/>
      <c r="B12" s="37"/>
      <c r="C12" s="38"/>
      <c r="D12" s="39"/>
      <c r="E12" s="40"/>
      <c r="F12" s="39"/>
      <c r="G12" s="41"/>
      <c r="H12" s="42" t="s">
        <v>62</v>
      </c>
      <c r="I12" s="101" t="s">
        <v>63</v>
      </c>
      <c r="J12" s="102" t="s">
        <v>64</v>
      </c>
      <c r="K12" s="103"/>
      <c r="L12" s="84"/>
      <c r="M12" s="85"/>
      <c r="N12" s="100" t="s">
        <v>65</v>
      </c>
      <c r="O12" s="86">
        <f>D11-H11-I11-J11-O11</f>
        <v>106460.96</v>
      </c>
      <c r="P12" s="80"/>
      <c r="Q12" s="80"/>
      <c r="R12" s="9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 s="3" customFormat="1" ht="20.1" customHeight="1" spans="1:29">
      <c r="A13" s="36"/>
      <c r="B13" s="37"/>
      <c r="C13" s="38"/>
      <c r="D13" s="39"/>
      <c r="E13" s="40"/>
      <c r="F13" s="39"/>
      <c r="G13" s="41"/>
      <c r="H13" s="42"/>
      <c r="I13" s="82"/>
      <c r="J13" s="39"/>
      <c r="K13" s="83"/>
      <c r="L13" s="84"/>
      <c r="M13" s="85"/>
      <c r="N13" s="83"/>
      <c r="O13" s="86"/>
      <c r="P13" s="80"/>
      <c r="Q13" s="80"/>
      <c r="R13" s="9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="4" customFormat="1" ht="20.25" customHeight="1" spans="1:29">
      <c r="A14" s="43"/>
      <c r="B14" s="40"/>
      <c r="C14" s="38"/>
      <c r="D14" s="44"/>
      <c r="E14" s="40"/>
      <c r="F14" s="39"/>
      <c r="G14" s="41"/>
      <c r="H14" s="42"/>
      <c r="I14" s="82"/>
      <c r="J14" s="91"/>
      <c r="K14" s="44"/>
      <c r="L14" s="92"/>
      <c r="M14" s="44"/>
      <c r="N14" s="43"/>
      <c r="O14" s="86"/>
      <c r="P14" s="80"/>
      <c r="Q14" s="80"/>
      <c r="R14" s="99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</row>
    <row r="15" s="4" customFormat="1" ht="20.25" customHeight="1" spans="1:29">
      <c r="A15" s="43"/>
      <c r="B15" s="40"/>
      <c r="C15" s="38"/>
      <c r="D15" s="44"/>
      <c r="E15" s="40"/>
      <c r="F15" s="39"/>
      <c r="G15" s="41"/>
      <c r="H15" s="42"/>
      <c r="I15" s="82"/>
      <c r="J15" s="91"/>
      <c r="K15" s="44"/>
      <c r="L15" s="92"/>
      <c r="M15" s="44"/>
      <c r="N15" s="43"/>
      <c r="O15" s="86"/>
      <c r="P15" s="80"/>
      <c r="Q15" s="80"/>
      <c r="R15" s="99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</row>
    <row r="16" s="4" customFormat="1" ht="20.25" customHeight="1" spans="1:29">
      <c r="A16" s="43"/>
      <c r="B16" s="40"/>
      <c r="C16" s="38"/>
      <c r="D16" s="44"/>
      <c r="E16" s="40"/>
      <c r="F16" s="39"/>
      <c r="G16" s="41"/>
      <c r="H16" s="42"/>
      <c r="I16" s="82"/>
      <c r="J16" s="91"/>
      <c r="K16" s="44"/>
      <c r="L16" s="92"/>
      <c r="M16" s="44"/>
      <c r="N16" s="43"/>
      <c r="O16" s="86"/>
      <c r="P16" s="80"/>
      <c r="Q16" s="80"/>
      <c r="R16" s="9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</row>
    <row r="17" s="4" customFormat="1" ht="20.25" customHeight="1" spans="1:29">
      <c r="A17" s="43"/>
      <c r="B17" s="40"/>
      <c r="C17" s="38"/>
      <c r="D17" s="44"/>
      <c r="E17" s="40"/>
      <c r="F17" s="39"/>
      <c r="G17" s="41"/>
      <c r="H17" s="42"/>
      <c r="I17" s="82"/>
      <c r="J17" s="91"/>
      <c r="K17" s="44"/>
      <c r="L17" s="92"/>
      <c r="M17" s="44"/>
      <c r="N17" s="43"/>
      <c r="O17" s="86"/>
      <c r="P17" s="80"/>
      <c r="Q17" s="80"/>
      <c r="R17" s="99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</row>
    <row r="18" s="2" customFormat="1" ht="20.25" customHeight="1" spans="1:29">
      <c r="A18" s="45"/>
      <c r="B18" s="46"/>
      <c r="C18" s="47"/>
      <c r="D18" s="48"/>
      <c r="E18" s="40"/>
      <c r="F18" s="48"/>
      <c r="G18" s="41"/>
      <c r="H18" s="49"/>
      <c r="I18" s="49"/>
      <c r="J18" s="39"/>
      <c r="K18" s="83"/>
      <c r="L18" s="84"/>
      <c r="M18" s="85"/>
      <c r="N18" s="83"/>
      <c r="O18" s="86"/>
      <c r="P18" s="5"/>
      <c r="Q18" s="5"/>
      <c r="R1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="5" customFormat="1" ht="20.25" customHeight="1" spans="1:19">
      <c r="A19" s="24"/>
      <c r="B19" s="25"/>
      <c r="C19" s="26"/>
      <c r="D19" s="27"/>
      <c r="E19" s="28"/>
      <c r="F19" s="29"/>
      <c r="G19" s="30"/>
      <c r="H19" s="23"/>
      <c r="I19" s="23"/>
      <c r="J19" s="20"/>
      <c r="K19" s="77"/>
      <c r="L19" s="62"/>
      <c r="M19" s="12"/>
      <c r="N19" s="83"/>
      <c r="O19" s="94"/>
      <c r="P19" s="73"/>
      <c r="S19"/>
    </row>
    <row r="20" s="5" customFormat="1" ht="30" customHeight="1" spans="1:19">
      <c r="A20" s="10" t="s">
        <v>37</v>
      </c>
      <c r="B20" s="10"/>
      <c r="C20" s="50" t="s">
        <v>38</v>
      </c>
      <c r="D20" s="51">
        <f>SUM(D7:D19)</f>
        <v>287034.82</v>
      </c>
      <c r="E20" s="50" t="s">
        <v>38</v>
      </c>
      <c r="F20" s="52">
        <f>SUM(F7:F19)</f>
        <v>120000</v>
      </c>
      <c r="G20" s="50" t="s">
        <v>38</v>
      </c>
      <c r="H20" s="52">
        <f>SUM(H7:H19)</f>
        <v>9571.04</v>
      </c>
      <c r="I20" s="52">
        <f>SUM(I7:I19)</f>
        <v>27642.82</v>
      </c>
      <c r="J20" s="52">
        <f>SUM(J7:J19)</f>
        <v>1100</v>
      </c>
      <c r="K20" s="50" t="s">
        <v>38</v>
      </c>
      <c r="L20" s="95">
        <f>SUM(L7:L19)</f>
        <v>0</v>
      </c>
      <c r="M20" s="96" t="s">
        <v>38</v>
      </c>
      <c r="N20" s="50" t="s">
        <v>38</v>
      </c>
      <c r="O20" s="52">
        <f>SUM(O7:O19)</f>
        <v>248720.96</v>
      </c>
      <c r="P20" s="73"/>
      <c r="S20"/>
    </row>
    <row r="21" s="5" customFormat="1" ht="30" customHeight="1" spans="1:16">
      <c r="A21" s="10" t="s">
        <v>39</v>
      </c>
      <c r="B21" s="10"/>
      <c r="C21" s="10" t="s">
        <v>40</v>
      </c>
      <c r="D21" s="10"/>
      <c r="E21" s="53">
        <f>O11+O12</f>
        <v>143560.96</v>
      </c>
      <c r="F21" s="53"/>
      <c r="G21" s="53"/>
      <c r="H21" s="53"/>
      <c r="I21" s="10" t="s">
        <v>41</v>
      </c>
      <c r="J21" s="10"/>
      <c r="K21" s="10" t="s">
        <v>42</v>
      </c>
      <c r="L21" s="53">
        <v>0</v>
      </c>
      <c r="M21" s="53"/>
      <c r="N21" s="53"/>
      <c r="O21" s="53"/>
      <c r="P21" s="73"/>
    </row>
    <row r="22" s="5" customFormat="1" ht="30" customHeight="1" spans="1:16">
      <c r="A22" s="10"/>
      <c r="B22" s="10"/>
      <c r="C22" s="10" t="s">
        <v>43</v>
      </c>
      <c r="D22" s="10"/>
      <c r="E22" s="54">
        <v>0</v>
      </c>
      <c r="F22" s="54"/>
      <c r="G22" s="54"/>
      <c r="H22" s="54"/>
      <c r="I22" s="10"/>
      <c r="J22" s="10"/>
      <c r="K22" s="10" t="s">
        <v>44</v>
      </c>
      <c r="L22" s="96" t="str">
        <f>SUBSTITUTE(SUBSTITUTE(TEXT(INT(L21),"[DBNum2][$-804]G/通用格式元"&amp;IF(INT(L21)=L21,"整",""))&amp;TEXT(MID(L21,FIND(".",L21&amp;".0")+1,1),"[DBNum2][$-804]G/通用格式角")&amp;TEXT(MID(L21,FIND(".",L21&amp;".0")+2,1),"[DBNum2][$-804]G/通用格式分"),"零角","零"),"零分","")</f>
        <v>零元整</v>
      </c>
      <c r="M22" s="96"/>
      <c r="N22" s="96"/>
      <c r="O22" s="96"/>
      <c r="P22" s="73"/>
    </row>
    <row r="23" s="5" customFormat="1" ht="50.1" customHeight="1" spans="1:16">
      <c r="A23" s="10" t="s">
        <v>45</v>
      </c>
      <c r="B23" s="10"/>
      <c r="C23" s="55" t="s">
        <v>46</v>
      </c>
      <c r="D23" s="56"/>
      <c r="E23" s="56"/>
      <c r="F23" s="56"/>
      <c r="G23" s="56"/>
      <c r="H23" s="57"/>
      <c r="I23" s="10" t="s">
        <v>47</v>
      </c>
      <c r="J23" s="10"/>
      <c r="K23" s="10"/>
      <c r="L23" s="10"/>
      <c r="M23" s="10"/>
      <c r="N23" s="10"/>
      <c r="O23" s="10"/>
      <c r="P23" s="73"/>
    </row>
    <row r="24" s="5" customFormat="1" ht="50.1" customHeight="1" spans="1:16">
      <c r="A24" s="10" t="s">
        <v>49</v>
      </c>
      <c r="B24" s="10"/>
      <c r="C24" s="17"/>
      <c r="D24" s="17"/>
      <c r="E24" s="17"/>
      <c r="F24" s="17"/>
      <c r="G24" s="17"/>
      <c r="H24" s="17"/>
      <c r="I24" s="10" t="s">
        <v>50</v>
      </c>
      <c r="J24" s="10"/>
      <c r="K24" s="17"/>
      <c r="L24" s="17"/>
      <c r="M24" s="17"/>
      <c r="N24" s="17"/>
      <c r="O24" s="17"/>
      <c r="P24" s="73"/>
    </row>
    <row r="25" s="5" customFormat="1" ht="50.1" customHeight="1" spans="1:16">
      <c r="A25" s="10" t="s">
        <v>51</v>
      </c>
      <c r="B25" s="10"/>
      <c r="C25" s="58"/>
      <c r="D25" s="58"/>
      <c r="E25" s="58"/>
      <c r="F25" s="58"/>
      <c r="G25" s="58"/>
      <c r="H25" s="58"/>
      <c r="I25" s="10" t="s">
        <v>52</v>
      </c>
      <c r="J25" s="10"/>
      <c r="K25" s="58"/>
      <c r="L25" s="58"/>
      <c r="M25" s="58"/>
      <c r="N25" s="58"/>
      <c r="O25" s="58"/>
      <c r="P25" s="73"/>
    </row>
    <row r="26" s="5" customFormat="1" ht="50.1" customHeight="1" spans="1:16">
      <c r="A26" s="10" t="s">
        <v>53</v>
      </c>
      <c r="B26" s="10"/>
      <c r="C26" s="58"/>
      <c r="D26" s="58"/>
      <c r="E26" s="58"/>
      <c r="F26" s="58"/>
      <c r="G26" s="58"/>
      <c r="H26" s="58"/>
      <c r="I26" s="10" t="s">
        <v>54</v>
      </c>
      <c r="J26" s="10"/>
      <c r="K26" s="58"/>
      <c r="L26" s="58"/>
      <c r="M26" s="58"/>
      <c r="N26" s="58"/>
      <c r="O26" s="58"/>
      <c r="P26" s="73"/>
    </row>
    <row r="27" s="5" customFormat="1" spans="1:16">
      <c r="A27" s="1"/>
      <c r="B27" s="6"/>
      <c r="C27" s="1"/>
      <c r="D27" s="7"/>
      <c r="E27" s="6"/>
      <c r="F27" s="7"/>
      <c r="G27" s="1"/>
      <c r="H27" s="7"/>
      <c r="I27" s="1"/>
      <c r="J27" s="7"/>
      <c r="K27" s="1"/>
      <c r="L27" s="8"/>
      <c r="M27" s="8"/>
      <c r="N27" s="1"/>
      <c r="O27" s="7"/>
      <c r="P27" s="73"/>
    </row>
    <row r="28" s="5" customFormat="1" spans="1:16">
      <c r="A28" s="1"/>
      <c r="B28" s="6"/>
      <c r="C28" s="1"/>
      <c r="D28" s="7"/>
      <c r="E28" s="6"/>
      <c r="F28" s="7"/>
      <c r="G28" s="1"/>
      <c r="H28" s="7"/>
      <c r="I28" s="1"/>
      <c r="J28" s="7"/>
      <c r="K28" s="1"/>
      <c r="L28" s="8"/>
      <c r="M28" s="8"/>
      <c r="N28" s="1"/>
      <c r="O28" s="7"/>
      <c r="P28" s="73"/>
    </row>
    <row r="29" s="5" customFormat="1" spans="1:16">
      <c r="A29" s="1"/>
      <c r="B29" s="6"/>
      <c r="C29" s="1"/>
      <c r="D29" s="7"/>
      <c r="E29" s="6"/>
      <c r="F29" s="7"/>
      <c r="G29" s="1"/>
      <c r="H29" s="7"/>
      <c r="I29" s="1"/>
      <c r="J29" s="7"/>
      <c r="K29" s="1"/>
      <c r="L29" s="8"/>
      <c r="M29" s="8"/>
      <c r="N29" s="1"/>
      <c r="O29" s="7"/>
      <c r="P29" s="73"/>
    </row>
    <row r="30" s="5" customFormat="1" spans="1:16">
      <c r="A30" s="1"/>
      <c r="B30" s="6"/>
      <c r="C30" s="1"/>
      <c r="D30" s="7"/>
      <c r="E30" s="6"/>
      <c r="F30" s="7"/>
      <c r="G30" s="1"/>
      <c r="H30" s="7"/>
      <c r="I30" s="1"/>
      <c r="J30" s="7"/>
      <c r="K30" s="1"/>
      <c r="L30" s="8"/>
      <c r="M30" s="8"/>
      <c r="N30" s="1"/>
      <c r="O30" s="7"/>
      <c r="P30" s="73"/>
    </row>
    <row r="31" s="5" customFormat="1" spans="1:16">
      <c r="A31" s="1"/>
      <c r="B31" s="6"/>
      <c r="C31" s="1"/>
      <c r="D31" s="7"/>
      <c r="E31" s="6"/>
      <c r="F31" s="7"/>
      <c r="G31" s="1"/>
      <c r="H31" s="7"/>
      <c r="I31" s="1"/>
      <c r="J31" s="7"/>
      <c r="K31" s="1"/>
      <c r="L31" s="8"/>
      <c r="M31" s="8"/>
      <c r="N31" s="1"/>
      <c r="O31" s="7"/>
      <c r="P31" s="73"/>
    </row>
    <row r="32" s="5" customFormat="1" ht="13.5" spans="1:16">
      <c r="A32" s="1"/>
      <c r="B32"/>
      <c r="C32" s="1"/>
      <c r="D32" s="7"/>
      <c r="E32" s="6"/>
      <c r="F32" s="7"/>
      <c r="G32" s="1"/>
      <c r="H32" s="7"/>
      <c r="I32" s="1"/>
      <c r="J32" s="7"/>
      <c r="K32" s="1"/>
      <c r="L32" s="8"/>
      <c r="M32" s="8"/>
      <c r="N32" s="1"/>
      <c r="O32" s="7"/>
      <c r="P32" s="73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73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73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73"/>
    </row>
    <row r="36" s="5" customFormat="1" spans="1:16">
      <c r="A36" s="1"/>
      <c r="B36" s="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73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12:K12"/>
    <mergeCell ref="A20:B20"/>
    <mergeCell ref="C21:D21"/>
    <mergeCell ref="E21:H21"/>
    <mergeCell ref="L21:O21"/>
    <mergeCell ref="C22:D22"/>
    <mergeCell ref="E22:H22"/>
    <mergeCell ref="L22:O22"/>
    <mergeCell ref="A23:B23"/>
    <mergeCell ref="C23:H23"/>
    <mergeCell ref="I23:J23"/>
    <mergeCell ref="K23:O23"/>
    <mergeCell ref="A24:B24"/>
    <mergeCell ref="C24:H24"/>
    <mergeCell ref="I24:J24"/>
    <mergeCell ref="K24:O24"/>
    <mergeCell ref="A25:B25"/>
    <mergeCell ref="C25:H25"/>
    <mergeCell ref="I25:J25"/>
    <mergeCell ref="K25:O25"/>
    <mergeCell ref="A26:B26"/>
    <mergeCell ref="C26:H26"/>
    <mergeCell ref="I26:J26"/>
    <mergeCell ref="K26:O26"/>
    <mergeCell ref="A5:A6"/>
    <mergeCell ref="H3:H4"/>
    <mergeCell ref="A21:B22"/>
    <mergeCell ref="I21:J22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6"/>
  <sheetViews>
    <sheetView tabSelected="1" workbookViewId="0">
      <selection activeCell="O17" sqref="O17"/>
    </sheetView>
  </sheetViews>
  <sheetFormatPr defaultColWidth="9" defaultRowHeight="11.25"/>
  <cols>
    <col min="1" max="1" width="4.25" style="1" customWidth="1"/>
    <col min="2" max="2" width="6.75" style="6" customWidth="1"/>
    <col min="3" max="3" width="2.88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9.225" style="1" customWidth="1"/>
    <col min="12" max="12" width="7.88333333333333" style="8" customWidth="1"/>
    <col min="13" max="13" width="6.55833333333333" style="8" customWidth="1"/>
    <col min="14" max="14" width="26.8916666666667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s="1" customFormat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59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</row>
    <row r="2" s="1" customFormat="1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60" t="s">
        <v>3</v>
      </c>
      <c r="M2" s="61">
        <v>10677</v>
      </c>
      <c r="N2" s="62" t="s">
        <v>4</v>
      </c>
      <c r="O2" s="62" t="s">
        <v>5</v>
      </c>
      <c r="P2" s="63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</row>
    <row r="3" s="1" customFormat="1" ht="36" customHeight="1" spans="1:62">
      <c r="A3" s="10" t="s">
        <v>6</v>
      </c>
      <c r="B3" s="10"/>
      <c r="C3" s="12">
        <v>271930.25</v>
      </c>
      <c r="D3" s="12"/>
      <c r="E3" s="12" t="s">
        <v>7</v>
      </c>
      <c r="F3" s="13" t="s">
        <v>8</v>
      </c>
      <c r="G3" s="13"/>
      <c r="H3" s="14" t="s">
        <v>9</v>
      </c>
      <c r="I3" s="64" t="s">
        <v>59</v>
      </c>
      <c r="J3" s="65"/>
      <c r="K3" s="65"/>
      <c r="L3" s="65"/>
      <c r="M3" s="66" t="s">
        <v>11</v>
      </c>
      <c r="N3" s="10" t="s">
        <v>12</v>
      </c>
      <c r="O3" s="67" t="s">
        <v>13</v>
      </c>
      <c r="P3" s="68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</row>
    <row r="4" s="1" customFormat="1" ht="30" customHeight="1" spans="1:30">
      <c r="A4" s="10" t="s">
        <v>14</v>
      </c>
      <c r="B4" s="10"/>
      <c r="C4" s="12">
        <v>319034.82</v>
      </c>
      <c r="D4" s="12"/>
      <c r="E4" s="12" t="s">
        <v>15</v>
      </c>
      <c r="F4" s="13"/>
      <c r="G4" s="13"/>
      <c r="H4" s="15"/>
      <c r="I4" s="69"/>
      <c r="J4" s="70"/>
      <c r="K4" s="70"/>
      <c r="L4" s="70"/>
      <c r="M4" s="66" t="s">
        <v>16</v>
      </c>
      <c r="N4" s="12" t="s">
        <v>17</v>
      </c>
      <c r="O4" s="71" t="s">
        <v>18</v>
      </c>
      <c r="P4" s="72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="1" customFormat="1" ht="27.95" customHeight="1" spans="1:30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73"/>
      <c r="Q5" s="5"/>
      <c r="R5" s="5"/>
      <c r="S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="1" customFormat="1" ht="27.95" customHeight="1" spans="1:30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62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73"/>
      <c r="Q6" s="5"/>
      <c r="R6" s="5"/>
      <c r="S6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="2" customFormat="1" ht="45" customHeight="1" spans="1:30">
      <c r="A7" s="17">
        <v>1</v>
      </c>
      <c r="B7" s="18">
        <v>43438</v>
      </c>
      <c r="C7" s="19" t="s">
        <v>33</v>
      </c>
      <c r="D7" s="20">
        <v>120000</v>
      </c>
      <c r="E7" s="21"/>
      <c r="F7" s="20"/>
      <c r="G7" s="22">
        <v>0.03</v>
      </c>
      <c r="H7" s="23">
        <f>D7*G7</f>
        <v>3600</v>
      </c>
      <c r="I7" s="23">
        <v>0</v>
      </c>
      <c r="J7" s="20">
        <v>500</v>
      </c>
      <c r="K7" s="74" t="s">
        <v>34</v>
      </c>
      <c r="L7" s="75">
        <v>19200</v>
      </c>
      <c r="M7" s="76" t="s">
        <v>35</v>
      </c>
      <c r="N7" s="77" t="s">
        <v>36</v>
      </c>
      <c r="O7" s="20">
        <f>D7-H7-J7-L7</f>
        <v>96700</v>
      </c>
      <c r="P7" s="78"/>
      <c r="Q7" s="98"/>
      <c r="R7" s="98"/>
      <c r="S7" s="7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s="3" customFormat="1" ht="35" customHeight="1" spans="1:29">
      <c r="A8" s="24">
        <v>2</v>
      </c>
      <c r="B8" s="25">
        <v>43791</v>
      </c>
      <c r="C8" s="26"/>
      <c r="D8" s="27"/>
      <c r="E8" s="28">
        <v>43732</v>
      </c>
      <c r="F8" s="29">
        <v>120000</v>
      </c>
      <c r="G8" s="30"/>
      <c r="H8" s="31"/>
      <c r="I8" s="31">
        <v>10240</v>
      </c>
      <c r="J8" s="20">
        <v>500</v>
      </c>
      <c r="K8" s="77" t="s">
        <v>55</v>
      </c>
      <c r="L8" s="62">
        <v>-19200</v>
      </c>
      <c r="M8" s="12" t="s">
        <v>56</v>
      </c>
      <c r="N8" s="77" t="s">
        <v>57</v>
      </c>
      <c r="O8" s="79">
        <v>4360</v>
      </c>
      <c r="P8" s="80"/>
      <c r="Q8" s="80"/>
      <c r="R8" s="99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</row>
    <row r="9" s="3" customFormat="1" ht="20.1" customHeight="1" spans="1:29">
      <c r="A9" s="32"/>
      <c r="B9" s="33"/>
      <c r="C9" s="19"/>
      <c r="D9" s="34"/>
      <c r="E9" s="18"/>
      <c r="F9" s="34"/>
      <c r="G9" s="35"/>
      <c r="H9" s="31"/>
      <c r="I9" s="81"/>
      <c r="J9" s="34"/>
      <c r="K9" s="77"/>
      <c r="L9" s="62"/>
      <c r="M9" s="12"/>
      <c r="N9" s="77" t="s">
        <v>58</v>
      </c>
      <c r="O9" s="79">
        <v>4100</v>
      </c>
      <c r="P9" s="80"/>
      <c r="Q9" s="80"/>
      <c r="R9" s="99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</row>
    <row r="10" s="3" customFormat="1" ht="20.1" customHeight="1" spans="1:29">
      <c r="A10" s="36"/>
      <c r="B10" s="37"/>
      <c r="C10" s="38"/>
      <c r="D10" s="39"/>
      <c r="E10" s="40"/>
      <c r="F10" s="39"/>
      <c r="G10" s="41"/>
      <c r="H10" s="42"/>
      <c r="I10" s="82"/>
      <c r="J10" s="39"/>
      <c r="K10" s="83"/>
      <c r="L10" s="84"/>
      <c r="M10" s="85"/>
      <c r="N10" s="83"/>
      <c r="O10" s="86"/>
      <c r="P10" s="80"/>
      <c r="Q10" s="80"/>
      <c r="R10" s="99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 s="3" customFormat="1" ht="40" customHeight="1" spans="1:29">
      <c r="A11" s="32">
        <v>3</v>
      </c>
      <c r="B11" s="33">
        <v>43992</v>
      </c>
      <c r="C11" s="19" t="s">
        <v>33</v>
      </c>
      <c r="D11" s="34">
        <v>167034.82</v>
      </c>
      <c r="E11" s="18"/>
      <c r="F11" s="34"/>
      <c r="G11" s="35">
        <v>0.03</v>
      </c>
      <c r="H11" s="31">
        <v>5971.04</v>
      </c>
      <c r="I11" s="81">
        <f>3342.56+14060.26</f>
        <v>17402.82</v>
      </c>
      <c r="J11" s="34">
        <v>100</v>
      </c>
      <c r="K11" s="77" t="s">
        <v>60</v>
      </c>
      <c r="L11" s="62"/>
      <c r="M11" s="12"/>
      <c r="N11" s="87" t="s">
        <v>61</v>
      </c>
      <c r="O11" s="79">
        <v>37100</v>
      </c>
      <c r="P11" s="80"/>
      <c r="Q11" s="80"/>
      <c r="R11" s="99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 s="3" customFormat="1" ht="46" customHeight="1" spans="1:29">
      <c r="A12" s="32"/>
      <c r="B12" s="33"/>
      <c r="C12" s="19"/>
      <c r="D12" s="34"/>
      <c r="E12" s="18"/>
      <c r="F12" s="34"/>
      <c r="G12" s="35"/>
      <c r="H12" s="31" t="s">
        <v>62</v>
      </c>
      <c r="I12" s="88" t="s">
        <v>63</v>
      </c>
      <c r="J12" s="89" t="s">
        <v>64</v>
      </c>
      <c r="K12" s="90"/>
      <c r="L12" s="62"/>
      <c r="M12" s="12"/>
      <c r="N12" s="87" t="s">
        <v>65</v>
      </c>
      <c r="O12" s="79">
        <f>D11-H11-I11-J11-O11</f>
        <v>106460.96</v>
      </c>
      <c r="P12" s="80"/>
      <c r="Q12" s="80"/>
      <c r="R12" s="9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 s="3" customFormat="1" ht="20.1" customHeight="1" spans="1:29">
      <c r="A13" s="36"/>
      <c r="B13" s="37"/>
      <c r="C13" s="38"/>
      <c r="D13" s="39"/>
      <c r="E13" s="40"/>
      <c r="F13" s="39"/>
      <c r="G13" s="41"/>
      <c r="H13" s="42"/>
      <c r="I13" s="82"/>
      <c r="J13" s="39"/>
      <c r="K13" s="83"/>
      <c r="L13" s="84"/>
      <c r="M13" s="85"/>
      <c r="N13" s="83"/>
      <c r="O13" s="86"/>
      <c r="P13" s="80"/>
      <c r="Q13" s="80"/>
      <c r="R13" s="9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="4" customFormat="1" ht="20.25" customHeight="1" spans="1:29">
      <c r="A14" s="43"/>
      <c r="B14" s="40"/>
      <c r="C14" s="38"/>
      <c r="D14" s="44"/>
      <c r="E14" s="40"/>
      <c r="F14" s="39"/>
      <c r="G14" s="41"/>
      <c r="H14" s="42"/>
      <c r="I14" s="82"/>
      <c r="J14" s="91"/>
      <c r="K14" s="44"/>
      <c r="L14" s="92"/>
      <c r="M14" s="44"/>
      <c r="N14" s="43"/>
      <c r="O14" s="86"/>
      <c r="P14" s="80"/>
      <c r="Q14" s="80"/>
      <c r="R14" s="99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</row>
    <row r="15" s="4" customFormat="1" ht="20.25" customHeight="1" spans="1:29">
      <c r="A15" s="43"/>
      <c r="B15" s="40"/>
      <c r="C15" s="38"/>
      <c r="D15" s="44"/>
      <c r="E15" s="40"/>
      <c r="F15" s="39"/>
      <c r="G15" s="41"/>
      <c r="H15" s="42"/>
      <c r="I15" s="82"/>
      <c r="J15" s="91"/>
      <c r="K15" s="44"/>
      <c r="L15" s="92"/>
      <c r="M15" s="44"/>
      <c r="N15" s="43"/>
      <c r="O15" s="86"/>
      <c r="P15" s="80"/>
      <c r="Q15" s="80"/>
      <c r="R15" s="99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</row>
    <row r="16" s="4" customFormat="1" ht="20.25" customHeight="1" spans="1:29">
      <c r="A16" s="43"/>
      <c r="B16" s="40"/>
      <c r="C16" s="38"/>
      <c r="D16" s="44"/>
      <c r="E16" s="40"/>
      <c r="F16" s="39"/>
      <c r="G16" s="41"/>
      <c r="H16" s="42"/>
      <c r="I16" s="82"/>
      <c r="J16" s="91"/>
      <c r="K16" s="44"/>
      <c r="L16" s="92"/>
      <c r="M16" s="44"/>
      <c r="N16" s="43"/>
      <c r="O16" s="86"/>
      <c r="P16" s="80"/>
      <c r="Q16" s="80"/>
      <c r="R16" s="9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</row>
    <row r="17" s="4" customFormat="1" ht="20.25" customHeight="1" spans="1:29">
      <c r="A17" s="43">
        <v>4</v>
      </c>
      <c r="B17" s="40">
        <v>44363</v>
      </c>
      <c r="C17" s="38"/>
      <c r="D17" s="44">
        <v>32000</v>
      </c>
      <c r="E17" s="40"/>
      <c r="F17" s="39"/>
      <c r="G17" s="41"/>
      <c r="H17" s="42">
        <v>0</v>
      </c>
      <c r="I17" s="82">
        <v>0</v>
      </c>
      <c r="J17" s="91">
        <v>100</v>
      </c>
      <c r="K17" s="44" t="s">
        <v>66</v>
      </c>
      <c r="L17" s="92"/>
      <c r="M17" s="44"/>
      <c r="N17" s="93" t="s">
        <v>67</v>
      </c>
      <c r="O17" s="86">
        <v>31900</v>
      </c>
      <c r="P17" s="80"/>
      <c r="Q17" s="80"/>
      <c r="R17" s="99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</row>
    <row r="18" s="2" customFormat="1" ht="20.25" customHeight="1" spans="1:29">
      <c r="A18" s="45"/>
      <c r="B18" s="46"/>
      <c r="C18" s="47"/>
      <c r="D18" s="48"/>
      <c r="E18" s="40"/>
      <c r="F18" s="48"/>
      <c r="G18" s="41"/>
      <c r="H18" s="49"/>
      <c r="I18" s="49"/>
      <c r="J18" s="39"/>
      <c r="K18" s="83"/>
      <c r="L18" s="84"/>
      <c r="M18" s="85"/>
      <c r="N18" s="83"/>
      <c r="O18" s="86"/>
      <c r="P18" s="5"/>
      <c r="Q18" s="5"/>
      <c r="R1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="5" customFormat="1" ht="20.25" customHeight="1" spans="1:19">
      <c r="A19" s="24"/>
      <c r="B19" s="25"/>
      <c r="C19" s="26"/>
      <c r="D19" s="27"/>
      <c r="E19" s="28"/>
      <c r="F19" s="29"/>
      <c r="G19" s="30"/>
      <c r="H19" s="23"/>
      <c r="I19" s="23"/>
      <c r="J19" s="20"/>
      <c r="K19" s="77"/>
      <c r="L19" s="62"/>
      <c r="M19" s="12"/>
      <c r="N19" s="83"/>
      <c r="O19" s="94"/>
      <c r="P19" s="73"/>
      <c r="S19"/>
    </row>
    <row r="20" s="5" customFormat="1" ht="30" customHeight="1" spans="1:19">
      <c r="A20" s="10" t="s">
        <v>37</v>
      </c>
      <c r="B20" s="10"/>
      <c r="C20" s="50" t="s">
        <v>38</v>
      </c>
      <c r="D20" s="51">
        <f t="shared" ref="D20:J20" si="0">SUM(D7:D19)</f>
        <v>319034.82</v>
      </c>
      <c r="E20" s="50" t="s">
        <v>38</v>
      </c>
      <c r="F20" s="52">
        <f t="shared" si="0"/>
        <v>120000</v>
      </c>
      <c r="G20" s="50" t="s">
        <v>38</v>
      </c>
      <c r="H20" s="52">
        <f t="shared" si="0"/>
        <v>9571.04</v>
      </c>
      <c r="I20" s="52">
        <f t="shared" si="0"/>
        <v>27642.82</v>
      </c>
      <c r="J20" s="52">
        <f t="shared" si="0"/>
        <v>1200</v>
      </c>
      <c r="K20" s="50" t="s">
        <v>38</v>
      </c>
      <c r="L20" s="95">
        <f>SUM(L7:L19)</f>
        <v>0</v>
      </c>
      <c r="M20" s="96" t="s">
        <v>38</v>
      </c>
      <c r="N20" s="50" t="s">
        <v>38</v>
      </c>
      <c r="O20" s="52">
        <f>SUM(O7:O19)</f>
        <v>280620.96</v>
      </c>
      <c r="P20" s="73"/>
      <c r="S20"/>
    </row>
    <row r="21" s="5" customFormat="1" ht="30" customHeight="1" spans="1:16">
      <c r="A21" s="10" t="s">
        <v>39</v>
      </c>
      <c r="B21" s="10"/>
      <c r="C21" s="10" t="s">
        <v>40</v>
      </c>
      <c r="D21" s="10"/>
      <c r="E21" s="53">
        <v>31900</v>
      </c>
      <c r="F21" s="53"/>
      <c r="G21" s="53"/>
      <c r="H21" s="53"/>
      <c r="I21" s="10" t="s">
        <v>41</v>
      </c>
      <c r="J21" s="10"/>
      <c r="K21" s="10" t="s">
        <v>42</v>
      </c>
      <c r="L21" s="53">
        <v>0</v>
      </c>
      <c r="M21" s="53"/>
      <c r="N21" s="53"/>
      <c r="O21" s="53"/>
      <c r="P21" s="73"/>
    </row>
    <row r="22" s="5" customFormat="1" ht="30" customHeight="1" spans="1:16">
      <c r="A22" s="10"/>
      <c r="B22" s="10"/>
      <c r="C22" s="10" t="s">
        <v>43</v>
      </c>
      <c r="D22" s="10"/>
      <c r="E22" s="54">
        <v>0</v>
      </c>
      <c r="F22" s="54"/>
      <c r="G22" s="54"/>
      <c r="H22" s="54"/>
      <c r="I22" s="10"/>
      <c r="J22" s="10"/>
      <c r="K22" s="10" t="s">
        <v>44</v>
      </c>
      <c r="L22" s="96" t="str">
        <f>SUBSTITUTE(SUBSTITUTE(TEXT(INT(L21),"[DBNum2][$-804]G/通用格式元"&amp;IF(INT(L21)=L21,"整",""))&amp;TEXT(MID(L21,FIND(".",L21&amp;".0")+1,1),"[DBNum2][$-804]G/通用格式角")&amp;TEXT(MID(L21,FIND(".",L21&amp;".0")+2,1),"[DBNum2][$-804]G/通用格式分"),"零角","零"),"零分","")</f>
        <v>零元整</v>
      </c>
      <c r="M22" s="96"/>
      <c r="N22" s="96"/>
      <c r="O22" s="96"/>
      <c r="P22" s="73"/>
    </row>
    <row r="23" s="5" customFormat="1" ht="50.1" customHeight="1" spans="1:16">
      <c r="A23" s="10" t="s">
        <v>45</v>
      </c>
      <c r="B23" s="10"/>
      <c r="C23" s="55" t="s">
        <v>46</v>
      </c>
      <c r="D23" s="56"/>
      <c r="E23" s="56"/>
      <c r="F23" s="56"/>
      <c r="G23" s="56"/>
      <c r="H23" s="57"/>
      <c r="I23" s="10" t="s">
        <v>47</v>
      </c>
      <c r="J23" s="10"/>
      <c r="K23" s="10"/>
      <c r="L23" s="10"/>
      <c r="M23" s="10"/>
      <c r="N23" s="10"/>
      <c r="O23" s="10"/>
      <c r="P23" s="73"/>
    </row>
    <row r="24" s="5" customFormat="1" ht="50.1" customHeight="1" spans="1:16">
      <c r="A24" s="10" t="s">
        <v>49</v>
      </c>
      <c r="B24" s="10"/>
      <c r="C24" s="17"/>
      <c r="D24" s="17"/>
      <c r="E24" s="17"/>
      <c r="F24" s="17"/>
      <c r="G24" s="17"/>
      <c r="H24" s="17"/>
      <c r="I24" s="10" t="s">
        <v>50</v>
      </c>
      <c r="J24" s="10"/>
      <c r="K24" s="17"/>
      <c r="L24" s="17"/>
      <c r="M24" s="17"/>
      <c r="N24" s="17"/>
      <c r="O24" s="17"/>
      <c r="P24" s="73"/>
    </row>
    <row r="25" s="5" customFormat="1" ht="50.1" customHeight="1" spans="1:16">
      <c r="A25" s="10" t="s">
        <v>51</v>
      </c>
      <c r="B25" s="10"/>
      <c r="C25" s="58"/>
      <c r="D25" s="58"/>
      <c r="E25" s="58"/>
      <c r="F25" s="58"/>
      <c r="G25" s="58"/>
      <c r="H25" s="58"/>
      <c r="I25" s="10" t="s">
        <v>52</v>
      </c>
      <c r="J25" s="10"/>
      <c r="K25" s="58"/>
      <c r="L25" s="58"/>
      <c r="M25" s="58"/>
      <c r="N25" s="58"/>
      <c r="O25" s="58"/>
      <c r="P25" s="73"/>
    </row>
    <row r="26" s="5" customFormat="1" ht="50.1" customHeight="1" spans="1:16">
      <c r="A26" s="10" t="s">
        <v>53</v>
      </c>
      <c r="B26" s="10"/>
      <c r="C26" s="58"/>
      <c r="D26" s="58"/>
      <c r="E26" s="58"/>
      <c r="F26" s="58"/>
      <c r="G26" s="58"/>
      <c r="H26" s="58"/>
      <c r="I26" s="10" t="s">
        <v>54</v>
      </c>
      <c r="J26" s="10"/>
      <c r="K26" s="58"/>
      <c r="L26" s="58"/>
      <c r="M26" s="58"/>
      <c r="N26" s="58"/>
      <c r="O26" s="58"/>
      <c r="P26" s="73"/>
    </row>
    <row r="27" s="5" customFormat="1" spans="1:16">
      <c r="A27" s="1"/>
      <c r="B27" s="6"/>
      <c r="C27" s="1"/>
      <c r="D27" s="7"/>
      <c r="E27" s="6"/>
      <c r="F27" s="7"/>
      <c r="G27" s="1"/>
      <c r="H27" s="7"/>
      <c r="I27" s="1"/>
      <c r="J27" s="7"/>
      <c r="K27" s="1"/>
      <c r="L27" s="8"/>
      <c r="M27" s="8"/>
      <c r="N27" s="1"/>
      <c r="O27" s="7"/>
      <c r="P27" s="73"/>
    </row>
    <row r="28" s="5" customFormat="1" spans="1:16">
      <c r="A28" s="1"/>
      <c r="B28" s="6"/>
      <c r="C28" s="1"/>
      <c r="D28" s="7"/>
      <c r="E28" s="6"/>
      <c r="F28" s="7"/>
      <c r="G28" s="1"/>
      <c r="H28" s="7"/>
      <c r="I28" s="1"/>
      <c r="J28" s="7"/>
      <c r="K28" s="1"/>
      <c r="L28" s="8"/>
      <c r="M28" s="8"/>
      <c r="N28" s="1"/>
      <c r="O28" s="7"/>
      <c r="P28" s="73"/>
    </row>
    <row r="29" s="5" customFormat="1" spans="1:16">
      <c r="A29" s="1"/>
      <c r="B29" s="6"/>
      <c r="C29" s="1"/>
      <c r="D29" s="7"/>
      <c r="E29" s="6"/>
      <c r="F29" s="7"/>
      <c r="G29" s="1"/>
      <c r="H29" s="7"/>
      <c r="I29" s="1"/>
      <c r="J29" s="7"/>
      <c r="K29" s="1"/>
      <c r="L29" s="8"/>
      <c r="M29" s="8"/>
      <c r="N29" s="1"/>
      <c r="O29" s="7"/>
      <c r="P29" s="73"/>
    </row>
    <row r="30" s="5" customFormat="1" spans="1:16">
      <c r="A30" s="1"/>
      <c r="B30" s="6"/>
      <c r="C30" s="1"/>
      <c r="D30" s="7"/>
      <c r="E30" s="6"/>
      <c r="F30" s="7"/>
      <c r="G30" s="1"/>
      <c r="H30" s="7"/>
      <c r="I30" s="1"/>
      <c r="J30" s="7"/>
      <c r="K30" s="1"/>
      <c r="L30" s="8"/>
      <c r="M30" s="8"/>
      <c r="N30" s="1"/>
      <c r="O30" s="7"/>
      <c r="P30" s="73"/>
    </row>
    <row r="31" s="5" customFormat="1" spans="1:16">
      <c r="A31" s="1"/>
      <c r="B31" s="6"/>
      <c r="C31" s="1"/>
      <c r="D31" s="7"/>
      <c r="E31" s="6"/>
      <c r="F31" s="7"/>
      <c r="G31" s="1"/>
      <c r="H31" s="7"/>
      <c r="I31" s="1"/>
      <c r="J31" s="7"/>
      <c r="K31" s="1"/>
      <c r="L31" s="8"/>
      <c r="M31" s="8"/>
      <c r="N31" s="1"/>
      <c r="O31" s="7"/>
      <c r="P31" s="73"/>
    </row>
    <row r="32" s="5" customFormat="1" ht="13.5" spans="1:16">
      <c r="A32" s="1"/>
      <c r="B32"/>
      <c r="C32" s="1"/>
      <c r="D32" s="7"/>
      <c r="E32" s="6"/>
      <c r="F32" s="7"/>
      <c r="G32" s="1"/>
      <c r="H32" s="7"/>
      <c r="I32" s="1"/>
      <c r="J32" s="7"/>
      <c r="K32" s="1"/>
      <c r="L32" s="8"/>
      <c r="M32" s="8"/>
      <c r="N32" s="1"/>
      <c r="O32" s="7"/>
      <c r="P32" s="73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73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73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73"/>
    </row>
    <row r="36" s="5" customFormat="1" spans="1:16">
      <c r="A36" s="1"/>
      <c r="B36" s="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73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12:K12"/>
    <mergeCell ref="A20:B20"/>
    <mergeCell ref="C21:D21"/>
    <mergeCell ref="E21:H21"/>
    <mergeCell ref="L21:O21"/>
    <mergeCell ref="C22:D22"/>
    <mergeCell ref="E22:H22"/>
    <mergeCell ref="L22:O22"/>
    <mergeCell ref="A23:B23"/>
    <mergeCell ref="C23:H23"/>
    <mergeCell ref="I23:J23"/>
    <mergeCell ref="K23:O23"/>
    <mergeCell ref="A24:B24"/>
    <mergeCell ref="C24:H24"/>
    <mergeCell ref="I24:J24"/>
    <mergeCell ref="K24:O24"/>
    <mergeCell ref="A25:B25"/>
    <mergeCell ref="C25:H25"/>
    <mergeCell ref="I25:J25"/>
    <mergeCell ref="K25:O25"/>
    <mergeCell ref="A26:B26"/>
    <mergeCell ref="C26:H26"/>
    <mergeCell ref="I26:J26"/>
    <mergeCell ref="K26:O26"/>
    <mergeCell ref="A5:A6"/>
    <mergeCell ref="H3:H4"/>
    <mergeCell ref="A21:B22"/>
    <mergeCell ref="I21:J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1-2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2018-04-24T06:46:00Z</dcterms:created>
  <cp:lastPrinted>2018-05-07T07:34:00Z</cp:lastPrinted>
  <dcterms:modified xsi:type="dcterms:W3CDTF">2021-06-23T09:25:49Z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7DFB46189C6842FFBE4AD87B7498BFA9</vt:lpwstr>
  </property>
</Properties>
</file>