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 activeTab="1"/>
  </bookViews>
  <sheets>
    <sheet name="第1次" sheetId="1" r:id="rId1"/>
    <sheet name="第2次" sheetId="2" r:id="rId2"/>
  </sheets>
  <calcPr calcId="144525"/>
</workbook>
</file>

<file path=xl/sharedStrings.xml><?xml version="1.0" encoding="utf-8"?>
<sst xmlns="http://schemas.openxmlformats.org/spreadsheetml/2006/main" count="180" uniqueCount="77">
  <si>
    <t xml:space="preserve">工程款支付证书 </t>
  </si>
  <si>
    <t>工程名称</t>
  </si>
  <si>
    <t>南谯路与凤阳路等交口改造工程</t>
  </si>
  <si>
    <t>建设单位</t>
  </si>
  <si>
    <t>滁州市公安局交通巡逻警察支队</t>
  </si>
  <si>
    <t>ERP编号</t>
  </si>
  <si>
    <t>档案编号</t>
  </si>
  <si>
    <t>合同金额</t>
  </si>
  <si>
    <t>中标时间</t>
  </si>
  <si>
    <t>2018.11.3</t>
  </si>
  <si>
    <t>已提供工程资料</t>
  </si>
  <si>
    <t>中标通知书、施工合同、竣工验收报告、审计报告</t>
  </si>
  <si>
    <t>保存地址</t>
  </si>
  <si>
    <t>合肥</t>
  </si>
  <si>
    <t>责任单位</t>
  </si>
  <si>
    <t>第十大区安徽省</t>
  </si>
  <si>
    <t>决算金额</t>
  </si>
  <si>
    <t>决算时间</t>
  </si>
  <si>
    <t>2019.6.13</t>
  </si>
  <si>
    <t>项目部印章</t>
  </si>
  <si>
    <t>施工人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</si>
  <si>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</si>
  <si>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</si>
  <si>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</si>
  <si>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</si>
  <si>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</si>
  <si>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</si>
  <si>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</si>
  <si>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</si>
  <si>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</si>
  <si>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</si>
  <si>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</si>
  <si>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</si>
  <si>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</si>
  <si>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</si>
  <si>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</si>
  <si>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</si>
  <si>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</si>
  <si>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</si>
  <si>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</si>
  <si>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</si>
  <si>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</si>
  <si>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</si>
  <si>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</si>
  <si>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</si>
  <si>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</si>
  <si>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</si>
  <si>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</si>
  <si>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</si>
  <si>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</si>
  <si>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</si>
  <si>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19.7.23</t>
  </si>
  <si>
    <t>中国银行庐江支行</t>
  </si>
  <si>
    <t>175 202 745 165</t>
  </si>
  <si>
    <t>税款异地预缴</t>
  </si>
  <si>
    <t>王玲子</t>
  </si>
  <si>
    <t>19.7.30</t>
  </si>
  <si>
    <t>徽商银行合肥太湖路支行</t>
  </si>
  <si>
    <t>1020 5010 2100 0016 507</t>
  </si>
  <si>
    <t>定远县盛达交通工程设施有限公司</t>
  </si>
  <si>
    <t>本次</t>
  </si>
  <si>
    <t>19.10.8</t>
  </si>
  <si>
    <t>合肥宝畅交通设施工程有限公司</t>
  </si>
  <si>
    <t>19.10.12</t>
  </si>
  <si>
    <t>退王玲子转周转金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</si>
  <si>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</si>
  <si>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</si>
  <si>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</si>
  <si>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</si>
  <si>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</si>
  <si>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</si>
  <si>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</si>
  <si>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</si>
  <si>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23.1.13</t>
  </si>
  <si>
    <t>中国银行蜀山支行</t>
  </si>
  <si>
    <t>175 257 190 682</t>
  </si>
  <si>
    <t>转账手续费50/外经证500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</si>
</sst>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yy/m/d;@"/>
    <numFmt numFmtId="179" formatCode="yyyy&quot;年&quot;m&quot;月&quot;d&quot;日&quot;;@"/>
    <numFmt numFmtId="180" formatCode="0.00_ "/>
    <numFmt numFmtId="181" formatCode="0.0%"/>
    <numFmt numFmtId="182" formatCode="#,##0_ "/>
  </numFmts>
  <fonts count="36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14" applyNumberFormat="0" applyAlignment="0" applyProtection="0">
      <alignment vertical="center"/>
    </xf>
    <xf numFmtId="44" fontId="7" fillId="0" borderId="0">
      <protection locked="0"/>
    </xf>
    <xf numFmtId="41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0" borderId="15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7" fillId="0" borderId="0">
      <protection locked="0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4" borderId="18" applyNumberFormat="0" applyAlignment="0" applyProtection="0">
      <alignment vertical="center"/>
    </xf>
    <xf numFmtId="0" fontId="29" fillId="14" borderId="14" applyNumberFormat="0" applyAlignment="0" applyProtection="0">
      <alignment vertical="center"/>
    </xf>
    <xf numFmtId="0" fontId="30" fillId="15" borderId="19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35" fillId="0" borderId="0">
      <protection locked="0"/>
    </xf>
  </cellStyleXfs>
  <cellXfs count="156">
    <xf numFmtId="0" fontId="0" fillId="0" borderId="0" xfId="0">
      <alignment vertical="center"/>
    </xf>
    <xf numFmtId="0" fontId="1" fillId="2" borderId="0" xfId="50" applyFont="1" applyFill="1" applyAlignment="1" applyProtection="1">
      <alignment horizontal="center" vertical="center"/>
    </xf>
    <xf numFmtId="0" fontId="2" fillId="2" borderId="0" xfId="50" applyFont="1" applyFill="1" applyAlignment="1" applyProtection="1">
      <alignment horizontal="center" vertical="center"/>
    </xf>
    <xf numFmtId="178" fontId="1" fillId="2" borderId="0" xfId="50" applyNumberFormat="1" applyFont="1" applyFill="1" applyAlignment="1" applyProtection="1">
      <alignment horizontal="center" vertical="center"/>
    </xf>
    <xf numFmtId="177" fontId="1" fillId="2" borderId="0" xfId="50" applyNumberFormat="1" applyFont="1" applyFill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4" fillId="2" borderId="3" xfId="50" applyNumberFormat="1" applyFont="1" applyFill="1" applyBorder="1" applyAlignment="1" applyProtection="1">
      <alignment horizontal="center" vertical="center" wrapText="1"/>
    </xf>
    <xf numFmtId="177" fontId="4" fillId="2" borderId="4" xfId="50" applyNumberFormat="1" applyFont="1" applyFill="1" applyBorder="1" applyAlignment="1" applyProtection="1">
      <alignment horizontal="center" vertical="center" wrapText="1"/>
    </xf>
    <xf numFmtId="177" fontId="4" fillId="2" borderId="5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9" fontId="4" fillId="2" borderId="5" xfId="50" applyNumberFormat="1" applyFont="1" applyFill="1" applyBorder="1" applyAlignment="1" applyProtection="1">
      <alignment horizontal="center" vertical="center" wrapText="1"/>
    </xf>
    <xf numFmtId="177" fontId="1" fillId="2" borderId="5" xfId="50" applyNumberFormat="1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0" fontId="4" fillId="3" borderId="4" xfId="50" applyFont="1" applyFill="1" applyBorder="1" applyAlignment="1" applyProtection="1">
      <alignment horizontal="center" vertical="center" wrapText="1"/>
    </xf>
    <xf numFmtId="0" fontId="4" fillId="3" borderId="5" xfId="50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178" fontId="4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vertical="center" wrapText="1"/>
    </xf>
    <xf numFmtId="178" fontId="6" fillId="2" borderId="6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80" fontId="7" fillId="0" borderId="2" xfId="0" applyNumberFormat="1" applyFont="1" applyBorder="1">
      <alignment vertical="center"/>
    </xf>
    <xf numFmtId="180" fontId="7" fillId="0" borderId="2" xfId="0" applyNumberFormat="1" applyFont="1" applyBorder="1" applyAlignment="1">
      <alignment horizontal="center" vertical="center"/>
    </xf>
    <xf numFmtId="181" fontId="1" fillId="2" borderId="2" xfId="19" applyNumberFormat="1" applyFont="1" applyFill="1" applyBorder="1" applyAlignment="1" applyProtection="1">
      <alignment horizontal="center" vertical="center" wrapText="1"/>
    </xf>
    <xf numFmtId="179" fontId="7" fillId="0" borderId="2" xfId="0" applyNumberFormat="1" applyFont="1" applyBorder="1" applyAlignment="1">
      <alignment horizontal="center" vertical="center"/>
    </xf>
    <xf numFmtId="177" fontId="1" fillId="2" borderId="5" xfId="50" applyNumberFormat="1" applyFont="1" applyFill="1" applyBorder="1" applyAlignment="1" applyProtection="1">
      <alignment horizontal="right" vertical="center" shrinkToFit="1"/>
    </xf>
    <xf numFmtId="9" fontId="1" fillId="2" borderId="2" xfId="50" applyNumberFormat="1" applyFont="1" applyFill="1" applyBorder="1" applyAlignment="1" applyProtection="1">
      <alignment vertical="center" shrinkToFit="1"/>
    </xf>
    <xf numFmtId="179" fontId="7" fillId="0" borderId="6" xfId="0" applyNumberFormat="1" applyFont="1" applyBorder="1" applyAlignment="1">
      <alignment horizontal="center" vertical="center"/>
    </xf>
    <xf numFmtId="177" fontId="1" fillId="2" borderId="6" xfId="50" applyNumberFormat="1" applyFont="1" applyFill="1" applyBorder="1" applyAlignment="1" applyProtection="1">
      <alignment horizontal="center" vertical="center" shrinkToFit="1"/>
    </xf>
    <xf numFmtId="180" fontId="7" fillId="0" borderId="6" xfId="0" applyNumberFormat="1" applyFont="1" applyBorder="1" applyAlignment="1">
      <alignment horizontal="center" vertical="center"/>
    </xf>
    <xf numFmtId="9" fontId="1" fillId="2" borderId="6" xfId="50" applyNumberFormat="1" applyFont="1" applyFill="1" applyBorder="1" applyAlignment="1" applyProtection="1">
      <alignment horizontal="center" vertical="center" shrinkToFit="1"/>
    </xf>
    <xf numFmtId="181" fontId="1" fillId="2" borderId="6" xfId="19" applyNumberFormat="1" applyFont="1" applyFill="1" applyBorder="1" applyAlignment="1" applyProtection="1">
      <alignment horizontal="center" vertical="center" wrapText="1"/>
    </xf>
    <xf numFmtId="179" fontId="7" fillId="0" borderId="7" xfId="0" applyNumberFormat="1" applyFont="1" applyBorder="1" applyAlignment="1">
      <alignment horizontal="center" vertical="center"/>
    </xf>
    <xf numFmtId="177" fontId="1" fillId="2" borderId="7" xfId="50" applyNumberFormat="1" applyFont="1" applyFill="1" applyBorder="1" applyAlignment="1" applyProtection="1">
      <alignment horizontal="center" vertical="center" shrinkToFit="1"/>
    </xf>
    <xf numFmtId="180" fontId="7" fillId="0" borderId="7" xfId="0" applyNumberFormat="1" applyFont="1" applyBorder="1" applyAlignment="1">
      <alignment horizontal="center" vertical="center"/>
    </xf>
    <xf numFmtId="9" fontId="1" fillId="2" borderId="8" xfId="50" applyNumberFormat="1" applyFont="1" applyFill="1" applyBorder="1" applyAlignment="1" applyProtection="1">
      <alignment horizontal="center" vertical="center" shrinkToFit="1"/>
    </xf>
    <xf numFmtId="181" fontId="1" fillId="2" borderId="8" xfId="19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9" fontId="1" fillId="2" borderId="7" xfId="50" applyNumberFormat="1" applyFont="1" applyFill="1" applyBorder="1" applyAlignment="1" applyProtection="1">
      <alignment horizontal="center" vertical="center" shrinkToFit="1"/>
    </xf>
    <xf numFmtId="181" fontId="1" fillId="2" borderId="7" xfId="19" applyNumberFormat="1" applyFont="1" applyFill="1" applyBorder="1" applyAlignment="1" applyProtection="1">
      <alignment horizontal="center" vertical="center" wrapText="1"/>
    </xf>
    <xf numFmtId="0" fontId="1" fillId="4" borderId="2" xfId="50" applyFont="1" applyFill="1" applyBorder="1" applyAlignment="1" applyProtection="1">
      <alignment vertical="center" wrapText="1"/>
    </xf>
    <xf numFmtId="179" fontId="7" fillId="4" borderId="6" xfId="0" applyNumberFormat="1" applyFont="1" applyFill="1" applyBorder="1" applyAlignment="1">
      <alignment horizontal="center" vertical="center"/>
    </xf>
    <xf numFmtId="177" fontId="1" fillId="4" borderId="9" xfId="50" applyNumberFormat="1" applyFont="1" applyFill="1" applyBorder="1" applyAlignment="1" applyProtection="1">
      <alignment horizontal="right" vertical="center" shrinkToFit="1"/>
    </xf>
    <xf numFmtId="180" fontId="7" fillId="4" borderId="6" xfId="0" applyNumberFormat="1" applyFont="1" applyFill="1" applyBorder="1">
      <alignment vertical="center"/>
    </xf>
    <xf numFmtId="180" fontId="7" fillId="4" borderId="6" xfId="0" applyNumberFormat="1" applyFont="1" applyFill="1" applyBorder="1" applyAlignment="1">
      <alignment horizontal="center" vertical="center"/>
    </xf>
    <xf numFmtId="9" fontId="1" fillId="4" borderId="6" xfId="50" applyNumberFormat="1" applyFont="1" applyFill="1" applyBorder="1" applyAlignment="1" applyProtection="1">
      <alignment vertical="center" shrinkToFit="1"/>
    </xf>
    <xf numFmtId="181" fontId="1" fillId="4" borderId="6" xfId="19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9" fontId="8" fillId="0" borderId="2" xfId="0" applyNumberFormat="1" applyFont="1" applyBorder="1" applyAlignment="1">
      <alignment horizontal="center" vertical="center"/>
    </xf>
    <xf numFmtId="177" fontId="2" fillId="2" borderId="5" xfId="50" applyNumberFormat="1" applyFont="1" applyFill="1" applyBorder="1" applyAlignment="1" applyProtection="1">
      <alignment horizontal="right" vertical="center" shrinkToFit="1"/>
    </xf>
    <xf numFmtId="180" fontId="8" fillId="0" borderId="2" xfId="0" applyNumberFormat="1" applyFont="1" applyBorder="1">
      <alignment vertical="center"/>
    </xf>
    <xf numFmtId="180" fontId="8" fillId="0" borderId="2" xfId="0" applyNumberFormat="1" applyFont="1" applyBorder="1" applyAlignment="1">
      <alignment horizontal="center" vertical="center"/>
    </xf>
    <xf numFmtId="9" fontId="2" fillId="2" borderId="2" xfId="50" applyNumberFormat="1" applyFont="1" applyFill="1" applyBorder="1" applyAlignment="1" applyProtection="1">
      <alignment vertical="center" shrinkToFit="1"/>
    </xf>
    <xf numFmtId="181" fontId="2" fillId="2" borderId="2" xfId="19" applyNumberFormat="1" applyFont="1" applyFill="1" applyBorder="1" applyAlignment="1" applyProtection="1">
      <alignment horizontal="center" vertical="center" wrapText="1"/>
    </xf>
    <xf numFmtId="179" fontId="0" fillId="2" borderId="2" xfId="50" applyNumberFormat="1" applyFont="1" applyFill="1" applyBorder="1" applyAlignment="1" applyProtection="1">
      <alignment horizontal="center" vertical="center" shrinkToFit="1"/>
    </xf>
    <xf numFmtId="177" fontId="9" fillId="2" borderId="2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179" fontId="10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80" fontId="1" fillId="2" borderId="2" xfId="4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shrinkToFit="1"/>
    </xf>
    <xf numFmtId="9" fontId="1" fillId="2" borderId="2" xfId="19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0" fontId="4" fillId="2" borderId="2" xfId="50" applyFont="1" applyFill="1" applyBorder="1" applyAlignment="1" applyProtection="1">
      <alignment horizontal="center" vertical="center" shrinkToFit="1"/>
    </xf>
    <xf numFmtId="180" fontId="4" fillId="2" borderId="2" xfId="50" applyNumberFormat="1" applyFont="1" applyFill="1" applyBorder="1" applyAlignment="1" applyProtection="1">
      <alignment horizontal="center" vertical="center" shrinkToFit="1"/>
    </xf>
    <xf numFmtId="177" fontId="11" fillId="2" borderId="2" xfId="50" applyNumberFormat="1" applyFont="1" applyFill="1" applyBorder="1" applyAlignment="1" applyProtection="1">
      <alignment horizontal="right" vertical="center" shrinkToFit="1"/>
    </xf>
    <xf numFmtId="0" fontId="12" fillId="2" borderId="2" xfId="50" applyFont="1" applyFill="1" applyBorder="1" applyAlignment="1" applyProtection="1">
      <alignment horizontal="center" vertical="center" wrapText="1"/>
    </xf>
    <xf numFmtId="176" fontId="13" fillId="2" borderId="3" xfId="50" applyNumberFormat="1" applyFont="1" applyFill="1" applyBorder="1" applyAlignment="1" applyProtection="1">
      <alignment horizontal="center" vertical="center" shrinkToFit="1"/>
    </xf>
    <xf numFmtId="176" fontId="13" fillId="2" borderId="4" xfId="50" applyNumberFormat="1" applyFont="1" applyFill="1" applyBorder="1" applyAlignment="1" applyProtection="1">
      <alignment horizontal="center" vertical="center" shrinkToFit="1"/>
    </xf>
    <xf numFmtId="0" fontId="13" fillId="2" borderId="10" xfId="50" applyFont="1" applyFill="1" applyBorder="1" applyAlignment="1" applyProtection="1">
      <alignment horizontal="center" vertical="center" wrapText="1"/>
    </xf>
    <xf numFmtId="0" fontId="13" fillId="2" borderId="11" xfId="50" applyFont="1" applyFill="1" applyBorder="1" applyAlignment="1" applyProtection="1">
      <alignment horizontal="center" vertical="center" wrapText="1"/>
    </xf>
    <xf numFmtId="0" fontId="0" fillId="2" borderId="0" xfId="0" applyFill="1">
      <alignment vertical="center"/>
    </xf>
    <xf numFmtId="0" fontId="5" fillId="2" borderId="4" xfId="50" applyFont="1" applyFill="1" applyBorder="1" applyAlignment="1" applyProtection="1">
      <alignment horizontal="center" vertical="center" shrinkToFit="1"/>
    </xf>
    <xf numFmtId="0" fontId="5" fillId="2" borderId="5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4" fillId="3" borderId="3" xfId="50" applyNumberFormat="1" applyFont="1" applyFill="1" applyBorder="1" applyAlignment="1" applyProtection="1">
      <alignment horizontal="center" vertical="center" wrapText="1"/>
    </xf>
    <xf numFmtId="177" fontId="4" fillId="2" borderId="3" xfId="50" applyNumberFormat="1" applyFont="1" applyFill="1" applyBorder="1" applyAlignment="1" applyProtection="1">
      <alignment vertical="center" wrapTex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6" fillId="2" borderId="2" xfId="50" applyNumberFormat="1" applyFont="1" applyFill="1" applyBorder="1" applyAlignment="1" applyProtection="1">
      <alignment horizontal="left" vertical="center" wrapText="1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177" fontId="1" fillId="2" borderId="6" xfId="50" applyNumberFormat="1" applyFont="1" applyFill="1" applyBorder="1" applyAlignment="1" applyProtection="1">
      <alignment horizontal="center" vertical="center" wrapText="1" shrinkToFit="1"/>
    </xf>
    <xf numFmtId="0" fontId="1" fillId="2" borderId="6" xfId="50" applyFont="1" applyFill="1" applyBorder="1" applyAlignment="1" applyProtection="1">
      <alignment horizontal="center" vertical="center"/>
    </xf>
    <xf numFmtId="177" fontId="1" fillId="2" borderId="6" xfId="50" applyNumberFormat="1" applyFont="1" applyFill="1" applyBorder="1" applyAlignment="1" applyProtection="1">
      <alignment horizontal="center" vertical="center" wrapText="1"/>
    </xf>
    <xf numFmtId="182" fontId="1" fillId="2" borderId="6" xfId="50" applyNumberFormat="1" applyFont="1" applyFill="1" applyBorder="1" applyAlignment="1" applyProtection="1">
      <alignment horizontal="center" vertical="center" shrinkToFit="1"/>
    </xf>
    <xf numFmtId="177" fontId="1" fillId="2" borderId="8" xfId="50" applyNumberFormat="1" applyFont="1" applyFill="1" applyBorder="1" applyAlignment="1" applyProtection="1">
      <alignment horizontal="center" vertical="center" shrinkToFit="1"/>
    </xf>
    <xf numFmtId="177" fontId="1" fillId="2" borderId="8" xfId="50" applyNumberFormat="1" applyFont="1" applyFill="1" applyBorder="1" applyAlignment="1" applyProtection="1">
      <alignment horizontal="center" vertical="center" wrapText="1" shrinkToFit="1"/>
    </xf>
    <xf numFmtId="0" fontId="1" fillId="2" borderId="8" xfId="50" applyFont="1" applyFill="1" applyBorder="1" applyAlignment="1" applyProtection="1">
      <alignment horizontal="center" vertical="center"/>
    </xf>
    <xf numFmtId="177" fontId="1" fillId="2" borderId="8" xfId="50" applyNumberFormat="1" applyFont="1" applyFill="1" applyBorder="1" applyAlignment="1" applyProtection="1">
      <alignment horizontal="center" vertical="center" wrapText="1"/>
    </xf>
    <xf numFmtId="182" fontId="1" fillId="2" borderId="8" xfId="50" applyNumberFormat="1" applyFont="1" applyFill="1" applyBorder="1" applyAlignment="1" applyProtection="1">
      <alignment horizontal="center" vertical="center" shrinkToFit="1"/>
    </xf>
    <xf numFmtId="177" fontId="1" fillId="2" borderId="7" xfId="50" applyNumberFormat="1" applyFont="1" applyFill="1" applyBorder="1" applyAlignment="1" applyProtection="1">
      <alignment horizontal="center" vertical="center" wrapText="1" shrinkToFit="1"/>
    </xf>
    <xf numFmtId="0" fontId="1" fillId="2" borderId="7" xfId="50" applyFont="1" applyFill="1" applyBorder="1" applyAlignment="1" applyProtection="1">
      <alignment horizontal="center" vertical="center"/>
    </xf>
    <xf numFmtId="177" fontId="1" fillId="2" borderId="7" xfId="50" applyNumberFormat="1" applyFont="1" applyFill="1" applyBorder="1" applyAlignment="1" applyProtection="1">
      <alignment horizontal="center" vertical="center" wrapText="1"/>
    </xf>
    <xf numFmtId="182" fontId="1" fillId="2" borderId="7" xfId="50" applyNumberFormat="1" applyFont="1" applyFill="1" applyBorder="1" applyAlignment="1" applyProtection="1">
      <alignment horizontal="center" vertical="center" shrinkToFi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177" fontId="1" fillId="4" borderId="6" xfId="50" applyNumberFormat="1" applyFont="1" applyFill="1" applyBorder="1" applyAlignment="1" applyProtection="1">
      <alignment horizontal="right" vertical="center" shrinkToFit="1"/>
    </xf>
    <xf numFmtId="177" fontId="1" fillId="4" borderId="6" xfId="50" applyNumberFormat="1" applyFont="1" applyFill="1" applyBorder="1" applyAlignment="1" applyProtection="1">
      <alignment horizontal="left" vertical="center" wrapText="1" shrinkToFit="1"/>
    </xf>
    <xf numFmtId="0" fontId="1" fillId="4" borderId="6" xfId="50" applyFont="1" applyFill="1" applyBorder="1" applyAlignment="1" applyProtection="1">
      <alignment horizontal="center" vertical="center"/>
    </xf>
    <xf numFmtId="177" fontId="1" fillId="4" borderId="6" xfId="50" applyNumberFormat="1" applyFont="1" applyFill="1" applyBorder="1" applyAlignment="1" applyProtection="1">
      <alignment horizontal="center" vertical="center" wrapText="1"/>
    </xf>
    <xf numFmtId="177" fontId="4" fillId="4" borderId="6" xfId="50" applyNumberFormat="1" applyFont="1" applyFill="1" applyBorder="1" applyAlignment="1" applyProtection="1">
      <alignment horizontal="right" vertical="center" shrinkToFit="1"/>
    </xf>
    <xf numFmtId="177" fontId="4" fillId="4" borderId="6" xfId="50" applyNumberFormat="1" applyFont="1" applyFill="1" applyBorder="1" applyAlignment="1" applyProtection="1">
      <alignment horizontal="center" vertical="center" wrapText="1"/>
    </xf>
    <xf numFmtId="177" fontId="6" fillId="4" borderId="2" xfId="50" applyNumberFormat="1" applyFont="1" applyFill="1" applyBorder="1" applyAlignment="1" applyProtection="1">
      <alignment horizontal="left" vertical="center" wrapText="1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0" fontId="2" fillId="2" borderId="2" xfId="50" applyFont="1" applyFill="1" applyBorder="1" applyAlignment="1" applyProtection="1">
      <alignment horizontal="center" vertical="center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82" fontId="2" fillId="2" borderId="2" xfId="50" applyNumberFormat="1" applyFont="1" applyFill="1" applyBorder="1" applyAlignment="1" applyProtection="1">
      <alignment vertical="center" shrinkToFit="1"/>
    </xf>
    <xf numFmtId="177" fontId="2" fillId="2" borderId="2" xfId="50" applyNumberFormat="1" applyFont="1" applyFill="1" applyBorder="1" applyAlignment="1" applyProtection="1">
      <alignment vertical="center" wrapText="1"/>
    </xf>
    <xf numFmtId="177" fontId="8" fillId="2" borderId="2" xfId="50" applyNumberFormat="1" applyFont="1" applyFill="1" applyBorder="1" applyAlignment="1" applyProtection="1">
      <alignment horizontal="left" vertical="center" wrapText="1"/>
    </xf>
    <xf numFmtId="10" fontId="0" fillId="0" borderId="2" xfId="0" applyNumberFormat="1" applyBorder="1">
      <alignment vertical="center"/>
    </xf>
    <xf numFmtId="0" fontId="13" fillId="2" borderId="12" xfId="50" applyFont="1" applyFill="1" applyBorder="1" applyAlignment="1" applyProtection="1">
      <alignment horizontal="center" vertical="center" wrapText="1"/>
    </xf>
    <xf numFmtId="0" fontId="13" fillId="2" borderId="9" xfId="50" applyFont="1" applyFill="1" applyBorder="1" applyAlignment="1" applyProtection="1">
      <alignment horizontal="center" vertical="center" wrapText="1"/>
    </xf>
    <xf numFmtId="177" fontId="13" fillId="2" borderId="3" xfId="50" applyNumberFormat="1" applyFont="1" applyFill="1" applyBorder="1" applyAlignment="1" applyProtection="1">
      <alignment horizontal="center" vertical="center" shrinkToFit="1"/>
    </xf>
    <xf numFmtId="177" fontId="13" fillId="2" borderId="4" xfId="50" applyNumberFormat="1" applyFont="1" applyFill="1" applyBorder="1" applyAlignment="1" applyProtection="1">
      <alignment horizontal="center" vertical="center" shrinkToFit="1"/>
    </xf>
    <xf numFmtId="0" fontId="13" fillId="2" borderId="1" xfId="50" applyFont="1" applyFill="1" applyBorder="1" applyAlignment="1" applyProtection="1">
      <alignment horizontal="center" vertical="center" wrapText="1"/>
    </xf>
    <xf numFmtId="0" fontId="13" fillId="2" borderId="13" xfId="50" applyFont="1" applyFill="1" applyBorder="1" applyAlignment="1" applyProtection="1">
      <alignment horizontal="center" vertical="center" wrapText="1"/>
    </xf>
    <xf numFmtId="0" fontId="13" fillId="2" borderId="3" xfId="50" applyFont="1" applyFill="1" applyBorder="1" applyAlignment="1" applyProtection="1">
      <alignment horizontal="center" vertical="center" shrinkToFit="1"/>
    </xf>
    <xf numFmtId="0" fontId="13" fillId="2" borderId="4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0" fontId="10" fillId="2" borderId="4" xfId="50" applyFont="1" applyFill="1" applyBorder="1" applyAlignment="1" applyProtection="1">
      <alignment horizontal="center" vertical="center" wrapText="1"/>
    </xf>
    <xf numFmtId="0" fontId="10" fillId="2" borderId="5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10" fillId="2" borderId="2" xfId="50" applyNumberFormat="1" applyFont="1" applyFill="1" applyBorder="1" applyAlignment="1" applyProtection="1">
      <alignment horizontal="center" vertical="center" wrapText="1"/>
    </xf>
    <xf numFmtId="177" fontId="4" fillId="3" borderId="4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4" fillId="2" borderId="4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right" vertical="center" wrapText="1" shrinkToFit="1"/>
    </xf>
    <xf numFmtId="177" fontId="1" fillId="2" borderId="2" xfId="50" applyNumberFormat="1" applyFont="1" applyFill="1" applyBorder="1" applyAlignment="1" applyProtection="1">
      <alignment horizontal="center" vertical="center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77" fontId="1" fillId="2" borderId="6" xfId="50" applyNumberFormat="1" applyFont="1" applyFill="1" applyBorder="1" applyAlignment="1" applyProtection="1">
      <alignment horizontal="center" vertical="center"/>
    </xf>
    <xf numFmtId="177" fontId="4" fillId="4" borderId="2" xfId="50" applyNumberFormat="1" applyFont="1" applyFill="1" applyBorder="1" applyAlignment="1" applyProtection="1">
      <alignment horizontal="center" vertical="center" wrapText="1"/>
    </xf>
    <xf numFmtId="177" fontId="0" fillId="4" borderId="2" xfId="50" applyNumberFormat="1" applyFont="1" applyFill="1" applyBorder="1" applyAlignment="1" applyProtection="1">
      <alignment horizontal="right" vertical="center" wrapText="1" shrinkToFit="1"/>
    </xf>
    <xf numFmtId="177" fontId="1" fillId="4" borderId="6" xfId="50" applyNumberFormat="1" applyFont="1" applyFill="1" applyBorder="1" applyAlignment="1" applyProtection="1">
      <alignment horizontal="center" vertical="center"/>
    </xf>
    <xf numFmtId="177" fontId="14" fillId="2" borderId="2" xfId="50" applyNumberFormat="1" applyFont="1" applyFill="1" applyBorder="1" applyAlignment="1" applyProtection="1">
      <alignment horizontal="center" vertical="center" wrapText="1"/>
    </xf>
    <xf numFmtId="177" fontId="8" fillId="2" borderId="2" xfId="50" applyNumberFormat="1" applyFont="1" applyFill="1" applyBorder="1" applyAlignment="1" applyProtection="1">
      <alignment horizontal="right" vertical="center" shrinkToFit="1"/>
    </xf>
    <xf numFmtId="177" fontId="2" fillId="2" borderId="2" xfId="50" applyNumberFormat="1" applyFont="1" applyFill="1" applyBorder="1" applyAlignment="1" applyProtection="1">
      <alignment horizontal="center" vertical="center"/>
    </xf>
    <xf numFmtId="180" fontId="1" fillId="2" borderId="2" xfId="50" applyNumberFormat="1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80" fontId="0" fillId="2" borderId="2" xfId="0" applyNumberFormat="1" applyFill="1" applyBorder="1">
      <alignment vertical="center"/>
    </xf>
    <xf numFmtId="180" fontId="4" fillId="2" borderId="2" xfId="50" applyNumberFormat="1" applyFont="1" applyFill="1" applyBorder="1" applyAlignment="1" applyProtection="1">
      <alignment horizontal="right" vertical="center"/>
    </xf>
    <xf numFmtId="177" fontId="13" fillId="2" borderId="5" xfId="50" applyNumberFormat="1" applyFont="1" applyFill="1" applyBorder="1" applyAlignment="1" applyProtection="1">
      <alignment horizontal="center" vertical="center" shrinkToFit="1"/>
    </xf>
    <xf numFmtId="0" fontId="13" fillId="2" borderId="5" xfId="50" applyFont="1" applyFill="1" applyBorder="1" applyAlignment="1" applyProtection="1">
      <alignment horizontal="center" vertical="center" shrinkToFit="1"/>
    </xf>
    <xf numFmtId="177" fontId="1" fillId="2" borderId="3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right" vertical="center" wrapText="1"/>
    </xf>
    <xf numFmtId="177" fontId="1" fillId="2" borderId="5" xfId="50" applyNumberFormat="1" applyFont="1" applyFill="1" applyBorder="1" applyAlignment="1" applyProtection="1">
      <alignment horizontal="right" vertical="center" wrapText="1"/>
    </xf>
    <xf numFmtId="182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180" fontId="7" fillId="0" borderId="2" xfId="0" applyNumberFormat="1" applyFont="1" applyBorder="1" applyAlignment="1" quotePrefix="1">
      <alignment horizontal="center" vertical="center"/>
    </xf>
    <xf numFmtId="180" fontId="8" fillId="0" borderId="2" xfId="0" applyNumberFormat="1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7"/>
  <sheetViews>
    <sheetView zoomScale="90" zoomScaleNormal="90" workbookViewId="0">
      <selection activeCell="A10" sqref="$A10:$XFD10"/>
    </sheetView>
  </sheetViews>
  <sheetFormatPr defaultColWidth="9" defaultRowHeight="13.5"/>
  <cols>
    <col min="1" max="1" width="3.25" style="1" customWidth="1"/>
    <col min="2" max="2" width="15.875" style="3" customWidth="1"/>
    <col min="3" max="3" width="16.25" style="1" customWidth="1"/>
    <col min="4" max="4" width="15.375" style="1" customWidth="1"/>
    <col min="5" max="5" width="25.25" style="4" customWidth="1"/>
    <col min="6" max="6" width="32.625" style="4" customWidth="1"/>
    <col min="7" max="7" width="17.5" style="4" customWidth="1"/>
    <col min="8" max="8" width="4.875" style="1" customWidth="1"/>
    <col min="9" max="9" width="10.375" style="4" customWidth="1"/>
    <col min="10" max="10" width="10" style="4" customWidth="1"/>
    <col min="11" max="11" width="9.375" style="1" customWidth="1"/>
    <col min="12" max="12" width="9.625" style="4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4" customWidth="1"/>
    <col min="20" max="20" width="15.5" style="1" customWidth="1"/>
    <col min="21" max="16361" width="9" style="1" customWidth="1"/>
  </cols>
  <sheetData>
    <row r="1" ht="24.95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27.95" customHeight="1" spans="1:20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79"/>
      <c r="J2" s="79" t="s">
        <v>4</v>
      </c>
      <c r="K2" s="79"/>
      <c r="L2" s="79"/>
      <c r="M2" s="80"/>
      <c r="N2" s="81" t="s">
        <v>5</v>
      </c>
      <c r="O2" s="81"/>
      <c r="P2" s="70">
        <v>10639</v>
      </c>
      <c r="Q2" s="85" t="s">
        <v>6</v>
      </c>
      <c r="R2" s="85"/>
      <c r="S2" s="125"/>
      <c r="T2" s="125"/>
    </row>
    <row r="3" ht="27.95" customHeight="1" spans="1:20">
      <c r="A3" s="6" t="s">
        <v>7</v>
      </c>
      <c r="B3" s="6"/>
      <c r="C3" s="9">
        <v>3570159.03</v>
      </c>
      <c r="D3" s="10"/>
      <c r="E3" s="11"/>
      <c r="F3" s="12" t="s">
        <v>8</v>
      </c>
      <c r="G3" s="13" t="s">
        <v>9</v>
      </c>
      <c r="H3" s="6" t="s">
        <v>10</v>
      </c>
      <c r="I3" s="6"/>
      <c r="J3" s="42" t="s">
        <v>11</v>
      </c>
      <c r="K3" s="42"/>
      <c r="L3" s="42"/>
      <c r="M3" s="42"/>
      <c r="N3" s="6" t="s">
        <v>12</v>
      </c>
      <c r="O3" s="6"/>
      <c r="P3" s="42" t="s">
        <v>13</v>
      </c>
      <c r="Q3" s="126" t="s">
        <v>14</v>
      </c>
      <c r="R3" s="127"/>
      <c r="S3" s="128" t="s">
        <v>15</v>
      </c>
      <c r="T3" s="129"/>
    </row>
    <row r="4" ht="27.95" customHeight="1" spans="1:20">
      <c r="A4" s="6" t="s">
        <v>16</v>
      </c>
      <c r="B4" s="6"/>
      <c r="C4" s="151">
        <v>3252662.62</v>
      </c>
      <c r="D4" s="152"/>
      <c r="E4" s="153"/>
      <c r="F4" s="12" t="s">
        <v>17</v>
      </c>
      <c r="G4" s="14" t="s">
        <v>18</v>
      </c>
      <c r="H4" s="6" t="s">
        <v>19</v>
      </c>
      <c r="I4" s="6"/>
      <c r="J4" s="42"/>
      <c r="K4" s="42"/>
      <c r="L4" s="42"/>
      <c r="M4" s="42"/>
      <c r="N4" s="6" t="s">
        <v>20</v>
      </c>
      <c r="O4" s="6"/>
      <c r="P4" s="82"/>
      <c r="Q4" s="12" t="s">
        <v>21</v>
      </c>
      <c r="R4" s="82" t="s">
        <v>22</v>
      </c>
      <c r="S4" s="130" t="s">
        <v>23</v>
      </c>
      <c r="T4" s="131" t="s">
        <v>22</v>
      </c>
    </row>
    <row r="5" ht="27.95" customHeight="1" spans="1:20">
      <c r="A5" s="6" t="s">
        <v>24</v>
      </c>
      <c r="B5" s="15" t="s">
        <v>25</v>
      </c>
      <c r="C5" s="16"/>
      <c r="D5" s="16"/>
      <c r="E5" s="16"/>
      <c r="F5" s="17"/>
      <c r="G5" s="18" t="s">
        <v>26</v>
      </c>
      <c r="H5" s="15" t="s">
        <v>25</v>
      </c>
      <c r="I5" s="16"/>
      <c r="J5" s="17"/>
      <c r="K5" s="18" t="s">
        <v>27</v>
      </c>
      <c r="L5" s="15" t="s">
        <v>28</v>
      </c>
      <c r="M5" s="17"/>
      <c r="N5" s="15" t="s">
        <v>29</v>
      </c>
      <c r="O5" s="17"/>
      <c r="P5" s="83" t="s">
        <v>30</v>
      </c>
      <c r="Q5" s="132"/>
      <c r="R5" s="132"/>
      <c r="S5" s="130" t="s">
        <v>31</v>
      </c>
      <c r="T5" s="133" t="s">
        <v>32</v>
      </c>
    </row>
    <row r="6" ht="27.95" customHeight="1" spans="1:20">
      <c r="A6" s="6"/>
      <c r="B6" s="19" t="s">
        <v>33</v>
      </c>
      <c r="C6" s="20"/>
      <c r="D6" s="20"/>
      <c r="E6" s="20"/>
      <c r="F6" s="21"/>
      <c r="G6" s="6"/>
      <c r="H6" s="19" t="s">
        <v>34</v>
      </c>
      <c r="I6" s="20"/>
      <c r="J6" s="21"/>
      <c r="K6" s="6" t="s">
        <v>35</v>
      </c>
      <c r="L6" s="19" t="s">
        <v>36</v>
      </c>
      <c r="M6" s="21"/>
      <c r="N6" s="19" t="s">
        <v>37</v>
      </c>
      <c r="O6" s="21"/>
      <c r="P6" s="84" t="s">
        <v>38</v>
      </c>
      <c r="Q6" s="134"/>
      <c r="R6" s="134"/>
      <c r="S6" s="130"/>
      <c r="T6" s="133"/>
    </row>
    <row r="7" ht="27.95" customHeight="1" spans="1:20">
      <c r="A7" s="6"/>
      <c r="B7" s="22" t="s">
        <v>39</v>
      </c>
      <c r="C7" s="6" t="s">
        <v>40</v>
      </c>
      <c r="D7" s="6" t="s">
        <v>41</v>
      </c>
      <c r="E7" s="12" t="s">
        <v>42</v>
      </c>
      <c r="F7" s="12" t="s">
        <v>43</v>
      </c>
      <c r="G7" s="22" t="s">
        <v>44</v>
      </c>
      <c r="H7" s="6" t="s">
        <v>45</v>
      </c>
      <c r="I7" s="12" t="s">
        <v>46</v>
      </c>
      <c r="J7" s="12" t="s">
        <v>47</v>
      </c>
      <c r="K7" s="85" t="s">
        <v>46</v>
      </c>
      <c r="L7" s="12" t="s">
        <v>46</v>
      </c>
      <c r="M7" s="6" t="s">
        <v>47</v>
      </c>
      <c r="N7" s="6" t="s">
        <v>46</v>
      </c>
      <c r="O7" s="6" t="s">
        <v>47</v>
      </c>
      <c r="P7" s="12" t="s">
        <v>48</v>
      </c>
      <c r="Q7" s="12" t="s">
        <v>49</v>
      </c>
      <c r="R7" s="12" t="s">
        <v>50</v>
      </c>
      <c r="S7" s="130"/>
      <c r="T7" s="133"/>
    </row>
    <row r="8" ht="29.1" customHeight="1" spans="1:20">
      <c r="A8" s="23">
        <v>1</v>
      </c>
      <c r="B8" s="24" t="s">
        <v>51</v>
      </c>
      <c r="C8" s="25">
        <v>2550000</v>
      </c>
      <c r="D8" s="26"/>
      <c r="E8" s="27" t="s">
        <v>52</v>
      </c>
      <c r="F8" s="27" t="s">
        <v>53</v>
      </c>
      <c r="G8" s="25"/>
      <c r="H8" s="28">
        <v>0.05</v>
      </c>
      <c r="I8" s="25">
        <f>C8*H8</f>
        <v>127500</v>
      </c>
      <c r="J8" s="61" t="s">
        <v>54</v>
      </c>
      <c r="K8" s="86"/>
      <c r="L8" s="25"/>
      <c r="N8" s="82"/>
      <c r="O8" s="12"/>
      <c r="P8" s="87" t="s">
        <v>55</v>
      </c>
      <c r="Q8" s="12"/>
      <c r="R8" s="12"/>
      <c r="S8" s="135">
        <f>C8+D8-I8-K8-L8-N8</f>
        <v>2422500</v>
      </c>
      <c r="T8" s="136">
        <f>C8+D8-I8-K8-L8-N8-S8</f>
        <v>0</v>
      </c>
    </row>
    <row r="9" ht="29.1" customHeight="1" spans="1:20">
      <c r="A9" s="23">
        <v>2</v>
      </c>
      <c r="B9" s="29" t="s">
        <v>56</v>
      </c>
      <c r="C9" s="30"/>
      <c r="D9" s="26">
        <v>200000</v>
      </c>
      <c r="E9" s="27" t="s">
        <v>57</v>
      </c>
      <c r="F9" s="156" t="s">
        <v>58</v>
      </c>
      <c r="G9" s="31">
        <v>1</v>
      </c>
      <c r="H9" s="28"/>
      <c r="I9" s="25"/>
      <c r="J9" s="61"/>
      <c r="K9" s="86"/>
      <c r="L9" s="25"/>
      <c r="M9" s="82"/>
      <c r="N9" s="88"/>
      <c r="O9" s="12"/>
      <c r="P9" s="87" t="s">
        <v>59</v>
      </c>
      <c r="Q9" s="12"/>
      <c r="R9" s="12"/>
      <c r="S9" s="135">
        <f>C9+D9-I9-K9-L9-N9</f>
        <v>200000</v>
      </c>
      <c r="T9" s="136">
        <f>C9+D9-I9-K9-L9-N9-S9</f>
        <v>0</v>
      </c>
    </row>
    <row r="10" ht="22.5" customHeight="1" spans="1:20">
      <c r="A10" s="45"/>
      <c r="B10" s="46" t="s">
        <v>60</v>
      </c>
      <c r="C10" s="47"/>
      <c r="D10" s="48"/>
      <c r="E10" s="49"/>
      <c r="F10" s="49"/>
      <c r="G10" s="50"/>
      <c r="H10" s="51"/>
      <c r="I10" s="103"/>
      <c r="J10" s="104"/>
      <c r="K10" s="105"/>
      <c r="L10" s="103"/>
      <c r="M10" s="106"/>
      <c r="N10" s="107"/>
      <c r="O10" s="108"/>
      <c r="P10" s="109"/>
      <c r="Q10" s="139"/>
      <c r="R10" s="139"/>
      <c r="S10" s="140"/>
      <c r="T10" s="141"/>
    </row>
    <row r="11" ht="29.1" customHeight="1" spans="1:20">
      <c r="A11" s="23">
        <v>3</v>
      </c>
      <c r="B11" s="32" t="s">
        <v>61</v>
      </c>
      <c r="C11" s="33">
        <v>605082.7</v>
      </c>
      <c r="D11" s="34"/>
      <c r="E11" s="34" t="s">
        <v>52</v>
      </c>
      <c r="F11" s="34" t="s">
        <v>53</v>
      </c>
      <c r="G11" s="35">
        <v>1</v>
      </c>
      <c r="H11" s="36">
        <v>0.05</v>
      </c>
      <c r="I11" s="33">
        <f>C11*H11</f>
        <v>30254.135</v>
      </c>
      <c r="J11" s="89" t="s">
        <v>54</v>
      </c>
      <c r="K11" s="90"/>
      <c r="L11" s="33"/>
      <c r="M11" s="91"/>
      <c r="N11" s="92"/>
      <c r="O11" s="91"/>
      <c r="P11" s="87" t="s">
        <v>62</v>
      </c>
      <c r="Q11" s="12"/>
      <c r="R11" s="12"/>
      <c r="S11" s="137">
        <v>100000</v>
      </c>
      <c r="T11" s="138">
        <f>C11+D11+D13-I11-S11-S12</f>
        <v>0</v>
      </c>
    </row>
    <row r="12" ht="29.1" customHeight="1" spans="1:20">
      <c r="A12" s="23">
        <v>4</v>
      </c>
      <c r="B12" s="37"/>
      <c r="C12" s="38"/>
      <c r="D12" s="39"/>
      <c r="E12" s="39"/>
      <c r="F12" s="39"/>
      <c r="G12" s="40"/>
      <c r="H12" s="41"/>
      <c r="I12" s="93"/>
      <c r="J12" s="94"/>
      <c r="K12" s="95"/>
      <c r="L12" s="93"/>
      <c r="M12" s="96"/>
      <c r="N12" s="97"/>
      <c r="O12" s="96"/>
      <c r="P12" s="87" t="s">
        <v>55</v>
      </c>
      <c r="Q12" s="12"/>
      <c r="R12" s="12"/>
      <c r="S12" s="137">
        <f>C11+D11+D13-I11-S11</f>
        <v>274828.565</v>
      </c>
      <c r="T12" s="99"/>
    </row>
    <row r="13" ht="29.1" customHeight="1" spans="1:20">
      <c r="A13" s="42">
        <v>5</v>
      </c>
      <c r="B13" s="29" t="s">
        <v>63</v>
      </c>
      <c r="C13" s="30"/>
      <c r="D13" s="26">
        <v>-200000</v>
      </c>
      <c r="E13" s="27" t="s">
        <v>64</v>
      </c>
      <c r="F13" s="27"/>
      <c r="G13" s="43"/>
      <c r="H13" s="44"/>
      <c r="I13" s="38"/>
      <c r="J13" s="98"/>
      <c r="K13" s="99"/>
      <c r="L13" s="38"/>
      <c r="M13" s="100"/>
      <c r="N13" s="101"/>
      <c r="O13" s="100"/>
      <c r="P13" s="102"/>
      <c r="Q13" s="12"/>
      <c r="R13" s="12"/>
      <c r="S13" s="137"/>
      <c r="T13" s="86"/>
    </row>
    <row r="14" ht="29.1" customHeight="1" spans="1:20">
      <c r="A14" s="42">
        <v>6</v>
      </c>
      <c r="B14" s="29"/>
      <c r="C14" s="30"/>
      <c r="D14" s="26"/>
      <c r="E14" s="27"/>
      <c r="F14" s="27"/>
      <c r="G14" s="31"/>
      <c r="H14" s="28"/>
      <c r="I14" s="25"/>
      <c r="J14" s="61"/>
      <c r="K14" s="86"/>
      <c r="L14" s="25"/>
      <c r="M14" s="82"/>
      <c r="N14" s="154"/>
      <c r="O14" s="155"/>
      <c r="P14" s="102"/>
      <c r="Q14" s="12"/>
      <c r="R14" s="12"/>
      <c r="S14" s="137"/>
      <c r="T14" s="86"/>
    </row>
    <row r="15" ht="29.1" customHeight="1" spans="1:20">
      <c r="A15" s="42">
        <v>7</v>
      </c>
      <c r="B15" s="37"/>
      <c r="C15" s="30"/>
      <c r="D15" s="26"/>
      <c r="E15" s="27"/>
      <c r="F15" s="27"/>
      <c r="G15" s="31"/>
      <c r="H15" s="28"/>
      <c r="I15" s="25"/>
      <c r="J15" s="61"/>
      <c r="K15" s="86"/>
      <c r="L15" s="25"/>
      <c r="M15" s="82"/>
      <c r="N15" s="88"/>
      <c r="O15" s="12"/>
      <c r="P15" s="116"/>
      <c r="Q15" s="12"/>
      <c r="R15" s="12"/>
      <c r="S15" s="137"/>
      <c r="T15" s="145"/>
    </row>
    <row r="16" ht="29.1" customHeight="1" spans="1:20">
      <c r="A16" s="42">
        <v>8</v>
      </c>
      <c r="B16" s="59"/>
      <c r="C16" s="25"/>
      <c r="D16" s="60"/>
      <c r="E16" s="27"/>
      <c r="F16" s="27"/>
      <c r="G16" s="61"/>
      <c r="H16" s="28"/>
      <c r="I16" s="25"/>
      <c r="J16" s="61"/>
      <c r="K16" s="86"/>
      <c r="L16" s="25"/>
      <c r="M16" s="82"/>
      <c r="N16" s="88"/>
      <c r="O16" s="12"/>
      <c r="P16" s="102"/>
      <c r="Q16" s="12"/>
      <c r="R16" s="12"/>
      <c r="S16" s="137"/>
      <c r="T16" s="145"/>
    </row>
    <row r="17" ht="29.1" customHeight="1" spans="1:20">
      <c r="A17" s="42">
        <v>9</v>
      </c>
      <c r="B17" s="62"/>
      <c r="C17" s="63"/>
      <c r="D17" s="64"/>
      <c r="E17" s="65"/>
      <c r="F17" s="66"/>
      <c r="G17" s="67"/>
      <c r="H17" s="68"/>
      <c r="I17" s="25"/>
      <c r="J17" s="25"/>
      <c r="K17" s="25"/>
      <c r="L17" s="25"/>
      <c r="M17" s="82"/>
      <c r="N17" s="25"/>
      <c r="O17" s="82"/>
      <c r="P17" s="116"/>
      <c r="Q17" s="146"/>
      <c r="R17" s="146"/>
      <c r="S17" s="147"/>
      <c r="T17" s="145"/>
    </row>
    <row r="18" ht="29.1" customHeight="1" spans="1:20">
      <c r="A18" s="42">
        <v>10</v>
      </c>
      <c r="B18" s="62"/>
      <c r="C18" s="63"/>
      <c r="D18" s="64"/>
      <c r="E18" s="65"/>
      <c r="F18" s="66"/>
      <c r="G18" s="69"/>
      <c r="H18" s="68"/>
      <c r="I18" s="25"/>
      <c r="J18" s="25"/>
      <c r="K18" s="25"/>
      <c r="L18" s="25"/>
      <c r="M18" s="82"/>
      <c r="N18" s="25"/>
      <c r="O18" s="82"/>
      <c r="P18" s="116"/>
      <c r="Q18" s="146"/>
      <c r="R18" s="146"/>
      <c r="S18" s="147"/>
      <c r="T18" s="145"/>
    </row>
    <row r="19" ht="30" customHeight="1" spans="1:20">
      <c r="A19" s="6" t="s">
        <v>65</v>
      </c>
      <c r="B19" s="6"/>
      <c r="C19" s="70">
        <f>SUM(C8:C18)</f>
        <v>3155082.7</v>
      </c>
      <c r="D19" s="71">
        <f>SUM(D8:D18)</f>
        <v>0</v>
      </c>
      <c r="E19" s="72"/>
      <c r="F19" s="72"/>
      <c r="G19" s="72"/>
      <c r="H19" s="70" t="s">
        <v>66</v>
      </c>
      <c r="I19" s="88">
        <f>SUM(I8:I18)</f>
        <v>157754.135</v>
      </c>
      <c r="J19" s="72"/>
      <c r="K19" s="88">
        <f>SUM(K8:K18)</f>
        <v>0</v>
      </c>
      <c r="L19" s="88">
        <f>SUM(L8:L18)</f>
        <v>0</v>
      </c>
      <c r="M19" s="70" t="s">
        <v>66</v>
      </c>
      <c r="N19" s="88">
        <f>SUM(N8:N18)</f>
        <v>0</v>
      </c>
      <c r="O19" s="70" t="s">
        <v>66</v>
      </c>
      <c r="P19" s="70" t="s">
        <v>66</v>
      </c>
      <c r="Q19" s="70"/>
      <c r="R19" s="70"/>
      <c r="S19" s="88">
        <f>SUM(S8:S18)</f>
        <v>2997328.565</v>
      </c>
      <c r="T19" s="148">
        <f>D19+C19-S19-I19-K19-L19-N19</f>
        <v>2.3283064365387e-10</v>
      </c>
    </row>
    <row r="20" ht="30" customHeight="1" spans="1:20">
      <c r="A20" s="73" t="s">
        <v>67</v>
      </c>
      <c r="B20" s="73"/>
      <c r="C20" s="73" t="s">
        <v>68</v>
      </c>
      <c r="D20" s="73"/>
      <c r="E20" s="73"/>
      <c r="F20" s="74">
        <f>S11+S12</f>
        <v>374828.565</v>
      </c>
      <c r="G20" s="75"/>
      <c r="H20" s="76" t="s">
        <v>69</v>
      </c>
      <c r="I20" s="117"/>
      <c r="J20" s="117"/>
      <c r="K20" s="117"/>
      <c r="L20" s="118"/>
      <c r="M20" s="73" t="s">
        <v>70</v>
      </c>
      <c r="N20" s="119">
        <f>F20</f>
        <v>374828.565</v>
      </c>
      <c r="O20" s="120"/>
      <c r="P20" s="120"/>
      <c r="Q20" s="120"/>
      <c r="R20" s="120"/>
      <c r="S20" s="120"/>
      <c r="T20" s="149"/>
    </row>
    <row r="21" ht="30" customHeight="1" spans="1:20">
      <c r="A21" s="73"/>
      <c r="B21" s="73"/>
      <c r="C21" s="73" t="s">
        <v>71</v>
      </c>
      <c r="D21" s="73"/>
      <c r="E21" s="73"/>
      <c r="F21" s="74">
        <f>S8+S9</f>
        <v>2622500</v>
      </c>
      <c r="G21" s="75"/>
      <c r="H21" s="77"/>
      <c r="I21" s="121"/>
      <c r="J21" s="121"/>
      <c r="K21" s="121"/>
      <c r="L21" s="122"/>
      <c r="M21" s="73" t="s">
        <v>72</v>
      </c>
      <c r="N21" s="123" t="str">
        <f>SUBSTITUTE(SUBSTITUTE(TEXT(INT(N20),"[DBNum2][$-804]G/通用格式元"&amp;IF(INT(N20)=N20,"整",""))&amp;TEXT(MID(N20,FIND(".",N20&amp;".0")+1,1),"[DBNum2][$-804]G/通用格式角")&amp;TEXT(MID(N20,FIND(".",N20&amp;".0")+2,1),"[DBNum2][$-804]G/通用格式分"),"零角","零"),"零分","")</f>
        <v>叁拾柒万肆仟捌佰贰拾捌元伍角陆分</v>
      </c>
      <c r="O21" s="124"/>
      <c r="P21" s="124"/>
      <c r="Q21" s="124"/>
      <c r="R21" s="124"/>
      <c r="S21" s="124"/>
      <c r="T21" s="150"/>
    </row>
    <row r="27" spans="2:2">
      <c r="B27" s="78"/>
    </row>
  </sheetData>
  <mergeCells count="5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9:B19"/>
    <mergeCell ref="C20:E20"/>
    <mergeCell ref="F20:G20"/>
    <mergeCell ref="N20:T20"/>
    <mergeCell ref="C21:E21"/>
    <mergeCell ref="F21:G21"/>
    <mergeCell ref="N21:T21"/>
    <mergeCell ref="A5:A7"/>
    <mergeCell ref="B11:B12"/>
    <mergeCell ref="C11:C12"/>
    <mergeCell ref="D11:D12"/>
    <mergeCell ref="E11:E12"/>
    <mergeCell ref="F11:F12"/>
    <mergeCell ref="G11:G13"/>
    <mergeCell ref="H11:H13"/>
    <mergeCell ref="I11:I13"/>
    <mergeCell ref="J11:J13"/>
    <mergeCell ref="K11:K13"/>
    <mergeCell ref="L11:L13"/>
    <mergeCell ref="M11:M13"/>
    <mergeCell ref="N11:N13"/>
    <mergeCell ref="O11:O13"/>
    <mergeCell ref="S5:S7"/>
    <mergeCell ref="T5:T7"/>
    <mergeCell ref="T11:T12"/>
    <mergeCell ref="A20:B21"/>
    <mergeCell ref="H20:L21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7"/>
  <sheetViews>
    <sheetView tabSelected="1" zoomScale="90" zoomScaleNormal="90" workbookViewId="0">
      <selection activeCell="C4" sqref="C4:E4"/>
    </sheetView>
  </sheetViews>
  <sheetFormatPr defaultColWidth="9" defaultRowHeight="13.5"/>
  <cols>
    <col min="1" max="1" width="3.25" style="1" customWidth="1"/>
    <col min="2" max="2" width="15.875" style="3" customWidth="1"/>
    <col min="3" max="3" width="16.25" style="1" customWidth="1"/>
    <col min="4" max="4" width="15.375" style="1" customWidth="1"/>
    <col min="5" max="5" width="25.25" style="4" customWidth="1"/>
    <col min="6" max="6" width="32.625" style="4" customWidth="1"/>
    <col min="7" max="7" width="17.5" style="4" customWidth="1"/>
    <col min="8" max="8" width="4.875" style="1" customWidth="1"/>
    <col min="9" max="9" width="10.375" style="4" customWidth="1"/>
    <col min="10" max="10" width="10" style="4" customWidth="1"/>
    <col min="11" max="11" width="9.375" style="1" customWidth="1"/>
    <col min="12" max="12" width="9.625" style="4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4" customWidth="1"/>
    <col min="20" max="20" width="15.5" style="1" customWidth="1"/>
    <col min="21" max="16361" width="9" style="1" customWidth="1"/>
  </cols>
  <sheetData>
    <row r="1" ht="24.95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27.95" customHeight="1" spans="1:20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79"/>
      <c r="J2" s="79" t="s">
        <v>4</v>
      </c>
      <c r="K2" s="79"/>
      <c r="L2" s="79"/>
      <c r="M2" s="80"/>
      <c r="N2" s="81" t="s">
        <v>5</v>
      </c>
      <c r="O2" s="81"/>
      <c r="P2" s="70">
        <v>10639</v>
      </c>
      <c r="Q2" s="85" t="s">
        <v>6</v>
      </c>
      <c r="R2" s="85"/>
      <c r="S2" s="125"/>
      <c r="T2" s="125"/>
    </row>
    <row r="3" ht="27.95" customHeight="1" spans="1:20">
      <c r="A3" s="6" t="s">
        <v>7</v>
      </c>
      <c r="B3" s="6"/>
      <c r="C3" s="9">
        <v>3570159.03</v>
      </c>
      <c r="D3" s="10"/>
      <c r="E3" s="11"/>
      <c r="F3" s="12" t="s">
        <v>8</v>
      </c>
      <c r="G3" s="13" t="s">
        <v>9</v>
      </c>
      <c r="H3" s="6" t="s">
        <v>10</v>
      </c>
      <c r="I3" s="6"/>
      <c r="J3" s="42" t="s">
        <v>11</v>
      </c>
      <c r="K3" s="42"/>
      <c r="L3" s="42"/>
      <c r="M3" s="42"/>
      <c r="N3" s="6" t="s">
        <v>12</v>
      </c>
      <c r="O3" s="6"/>
      <c r="P3" s="42" t="s">
        <v>13</v>
      </c>
      <c r="Q3" s="126" t="s">
        <v>14</v>
      </c>
      <c r="R3" s="127"/>
      <c r="S3" s="128" t="s">
        <v>15</v>
      </c>
      <c r="T3" s="129"/>
    </row>
    <row r="4" ht="27.95" customHeight="1" spans="1:20">
      <c r="A4" s="6" t="s">
        <v>16</v>
      </c>
      <c r="B4" s="6"/>
      <c r="C4" s="9">
        <v>3252662.62</v>
      </c>
      <c r="D4" s="10"/>
      <c r="E4" s="11"/>
      <c r="F4" s="12" t="s">
        <v>17</v>
      </c>
      <c r="G4" s="14" t="s">
        <v>18</v>
      </c>
      <c r="H4" s="6" t="s">
        <v>19</v>
      </c>
      <c r="I4" s="6"/>
      <c r="J4" s="42"/>
      <c r="K4" s="42"/>
      <c r="L4" s="42"/>
      <c r="M4" s="42"/>
      <c r="N4" s="6" t="s">
        <v>20</v>
      </c>
      <c r="O4" s="6"/>
      <c r="P4" s="82"/>
      <c r="Q4" s="12" t="s">
        <v>21</v>
      </c>
      <c r="R4" s="82" t="s">
        <v>22</v>
      </c>
      <c r="S4" s="130" t="s">
        <v>23</v>
      </c>
      <c r="T4" s="131" t="s">
        <v>22</v>
      </c>
    </row>
    <row r="5" ht="27.95" customHeight="1" spans="1:20">
      <c r="A5" s="6" t="s">
        <v>24</v>
      </c>
      <c r="B5" s="15" t="s">
        <v>25</v>
      </c>
      <c r="C5" s="16"/>
      <c r="D5" s="16"/>
      <c r="E5" s="16"/>
      <c r="F5" s="17"/>
      <c r="G5" s="18" t="s">
        <v>26</v>
      </c>
      <c r="H5" s="15" t="s">
        <v>25</v>
      </c>
      <c r="I5" s="16"/>
      <c r="J5" s="17"/>
      <c r="K5" s="18" t="s">
        <v>27</v>
      </c>
      <c r="L5" s="15" t="s">
        <v>28</v>
      </c>
      <c r="M5" s="17"/>
      <c r="N5" s="15" t="s">
        <v>29</v>
      </c>
      <c r="O5" s="17"/>
      <c r="P5" s="83" t="s">
        <v>30</v>
      </c>
      <c r="Q5" s="132"/>
      <c r="R5" s="132"/>
      <c r="S5" s="130" t="s">
        <v>31</v>
      </c>
      <c r="T5" s="133" t="s">
        <v>32</v>
      </c>
    </row>
    <row r="6" ht="27.95" customHeight="1" spans="1:20">
      <c r="A6" s="6"/>
      <c r="B6" s="19" t="s">
        <v>33</v>
      </c>
      <c r="C6" s="20"/>
      <c r="D6" s="20"/>
      <c r="E6" s="20"/>
      <c r="F6" s="21"/>
      <c r="G6" s="6"/>
      <c r="H6" s="19" t="s">
        <v>34</v>
      </c>
      <c r="I6" s="20"/>
      <c r="J6" s="21"/>
      <c r="K6" s="6" t="s">
        <v>35</v>
      </c>
      <c r="L6" s="19" t="s">
        <v>36</v>
      </c>
      <c r="M6" s="21"/>
      <c r="N6" s="19" t="s">
        <v>37</v>
      </c>
      <c r="O6" s="21"/>
      <c r="P6" s="84" t="s">
        <v>38</v>
      </c>
      <c r="Q6" s="134"/>
      <c r="R6" s="134"/>
      <c r="S6" s="130"/>
      <c r="T6" s="133"/>
    </row>
    <row r="7" ht="27.95" customHeight="1" spans="1:20">
      <c r="A7" s="6"/>
      <c r="B7" s="22" t="s">
        <v>39</v>
      </c>
      <c r="C7" s="6" t="s">
        <v>40</v>
      </c>
      <c r="D7" s="6" t="s">
        <v>41</v>
      </c>
      <c r="E7" s="12" t="s">
        <v>42</v>
      </c>
      <c r="F7" s="12" t="s">
        <v>43</v>
      </c>
      <c r="G7" s="22" t="s">
        <v>44</v>
      </c>
      <c r="H7" s="6" t="s">
        <v>45</v>
      </c>
      <c r="I7" s="12" t="s">
        <v>46</v>
      </c>
      <c r="J7" s="12" t="s">
        <v>47</v>
      </c>
      <c r="K7" s="85" t="s">
        <v>46</v>
      </c>
      <c r="L7" s="12" t="s">
        <v>46</v>
      </c>
      <c r="M7" s="6" t="s">
        <v>47</v>
      </c>
      <c r="N7" s="6" t="s">
        <v>46</v>
      </c>
      <c r="O7" s="6" t="s">
        <v>47</v>
      </c>
      <c r="P7" s="12" t="s">
        <v>48</v>
      </c>
      <c r="Q7" s="12" t="s">
        <v>49</v>
      </c>
      <c r="R7" s="12" t="s">
        <v>50</v>
      </c>
      <c r="S7" s="130"/>
      <c r="T7" s="133"/>
    </row>
    <row r="8" ht="29.1" customHeight="1" spans="1:20">
      <c r="A8" s="23">
        <v>1</v>
      </c>
      <c r="B8" s="24" t="s">
        <v>51</v>
      </c>
      <c r="C8" s="25">
        <v>2550000</v>
      </c>
      <c r="D8" s="26"/>
      <c r="E8" s="27" t="s">
        <v>52</v>
      </c>
      <c r="F8" s="27" t="s">
        <v>53</v>
      </c>
      <c r="G8" s="25"/>
      <c r="H8" s="28">
        <v>0.05</v>
      </c>
      <c r="I8" s="25">
        <f>C8*H8</f>
        <v>127500</v>
      </c>
      <c r="J8" s="61" t="s">
        <v>54</v>
      </c>
      <c r="K8" s="86"/>
      <c r="L8" s="25"/>
      <c r="N8" s="82"/>
      <c r="O8" s="12"/>
      <c r="P8" s="87" t="s">
        <v>55</v>
      </c>
      <c r="Q8" s="12"/>
      <c r="R8" s="12"/>
      <c r="S8" s="135">
        <f>C8+D8-I8-K8-L8-N8</f>
        <v>2422500</v>
      </c>
      <c r="T8" s="136">
        <f>C8+D8-I8-K8-L8-N8-S8</f>
        <v>0</v>
      </c>
    </row>
    <row r="9" ht="29.1" customHeight="1" spans="1:20">
      <c r="A9" s="23">
        <v>2</v>
      </c>
      <c r="B9" s="29" t="s">
        <v>56</v>
      </c>
      <c r="C9" s="30"/>
      <c r="D9" s="26">
        <v>200000</v>
      </c>
      <c r="E9" s="27" t="s">
        <v>57</v>
      </c>
      <c r="F9" s="156" t="s">
        <v>58</v>
      </c>
      <c r="G9" s="31">
        <v>1</v>
      </c>
      <c r="H9" s="28"/>
      <c r="I9" s="25"/>
      <c r="J9" s="61"/>
      <c r="K9" s="86"/>
      <c r="L9" s="25"/>
      <c r="M9" s="82"/>
      <c r="N9" s="88"/>
      <c r="O9" s="12"/>
      <c r="P9" s="87" t="s">
        <v>59</v>
      </c>
      <c r="Q9" s="12"/>
      <c r="R9" s="12"/>
      <c r="S9" s="135">
        <f>C9+D9-I9-K9-L9-N9</f>
        <v>200000</v>
      </c>
      <c r="T9" s="136">
        <f>C9+D9-I9-K9-L9-N9-S9</f>
        <v>0</v>
      </c>
    </row>
    <row r="10" s="1" customFormat="1" ht="29.1" customHeight="1" spans="1:20">
      <c r="A10" s="23">
        <v>3</v>
      </c>
      <c r="B10" s="32" t="s">
        <v>61</v>
      </c>
      <c r="C10" s="33">
        <v>605082.7</v>
      </c>
      <c r="D10" s="34"/>
      <c r="E10" s="34" t="s">
        <v>52</v>
      </c>
      <c r="F10" s="34" t="s">
        <v>53</v>
      </c>
      <c r="G10" s="35">
        <v>1</v>
      </c>
      <c r="H10" s="36">
        <v>0.05</v>
      </c>
      <c r="I10" s="33">
        <f>C10*H10</f>
        <v>30254.135</v>
      </c>
      <c r="J10" s="89" t="s">
        <v>54</v>
      </c>
      <c r="K10" s="90"/>
      <c r="L10" s="33"/>
      <c r="M10" s="91"/>
      <c r="N10" s="92"/>
      <c r="O10" s="91"/>
      <c r="P10" s="87" t="s">
        <v>62</v>
      </c>
      <c r="Q10" s="12"/>
      <c r="R10" s="12"/>
      <c r="S10" s="137">
        <v>100000</v>
      </c>
      <c r="T10" s="138">
        <f>C10+D10+D12-I10-S10-S11</f>
        <v>0</v>
      </c>
    </row>
    <row r="11" s="1" customFormat="1" ht="29.1" customHeight="1" spans="1:20">
      <c r="A11" s="23">
        <v>4</v>
      </c>
      <c r="B11" s="37"/>
      <c r="C11" s="38"/>
      <c r="D11" s="39"/>
      <c r="E11" s="39"/>
      <c r="F11" s="39"/>
      <c r="G11" s="40"/>
      <c r="H11" s="41"/>
      <c r="I11" s="93"/>
      <c r="J11" s="94"/>
      <c r="K11" s="95"/>
      <c r="L11" s="93"/>
      <c r="M11" s="96"/>
      <c r="N11" s="97"/>
      <c r="O11" s="96"/>
      <c r="P11" s="87" t="s">
        <v>55</v>
      </c>
      <c r="Q11" s="12"/>
      <c r="R11" s="12"/>
      <c r="S11" s="137">
        <f>C10+D10+D12-I10-S10</f>
        <v>274828.565</v>
      </c>
      <c r="T11" s="99"/>
    </row>
    <row r="12" s="1" customFormat="1" ht="29.1" customHeight="1" spans="1:20">
      <c r="A12" s="42">
        <v>5</v>
      </c>
      <c r="B12" s="29" t="s">
        <v>63</v>
      </c>
      <c r="C12" s="30"/>
      <c r="D12" s="26">
        <v>-200000</v>
      </c>
      <c r="E12" s="27" t="s">
        <v>64</v>
      </c>
      <c r="F12" s="27"/>
      <c r="G12" s="43"/>
      <c r="H12" s="44"/>
      <c r="I12" s="38"/>
      <c r="J12" s="98"/>
      <c r="K12" s="99"/>
      <c r="L12" s="38"/>
      <c r="M12" s="100"/>
      <c r="N12" s="101"/>
      <c r="O12" s="100"/>
      <c r="P12" s="102"/>
      <c r="Q12" s="12"/>
      <c r="R12" s="12"/>
      <c r="S12" s="137"/>
      <c r="T12" s="86"/>
    </row>
    <row r="13" s="1" customFormat="1" ht="22.5" customHeight="1" spans="1:20">
      <c r="A13" s="45"/>
      <c r="B13" s="46" t="s">
        <v>60</v>
      </c>
      <c r="C13" s="47"/>
      <c r="D13" s="48"/>
      <c r="E13" s="49"/>
      <c r="F13" s="49"/>
      <c r="G13" s="50"/>
      <c r="H13" s="51"/>
      <c r="I13" s="103"/>
      <c r="J13" s="104"/>
      <c r="K13" s="105"/>
      <c r="L13" s="103"/>
      <c r="M13" s="106"/>
      <c r="N13" s="107"/>
      <c r="O13" s="108"/>
      <c r="P13" s="109"/>
      <c r="Q13" s="139"/>
      <c r="R13" s="139"/>
      <c r="S13" s="140"/>
      <c r="T13" s="141"/>
    </row>
    <row r="14" s="2" customFormat="1" ht="29.1" customHeight="1" spans="1:20">
      <c r="A14" s="52">
        <v>6</v>
      </c>
      <c r="B14" s="53" t="s">
        <v>73</v>
      </c>
      <c r="C14" s="54">
        <v>97579.88</v>
      </c>
      <c r="D14" s="55"/>
      <c r="E14" s="56" t="s">
        <v>74</v>
      </c>
      <c r="F14" s="157" t="s">
        <v>75</v>
      </c>
      <c r="G14" s="57"/>
      <c r="H14" s="58">
        <v>0.05</v>
      </c>
      <c r="I14" s="110">
        <f>C14*H14</f>
        <v>4878.994</v>
      </c>
      <c r="J14" s="61" t="s">
        <v>54</v>
      </c>
      <c r="K14" s="111">
        <v>6521.76</v>
      </c>
      <c r="L14" s="110">
        <v>550</v>
      </c>
      <c r="M14" s="112" t="s">
        <v>76</v>
      </c>
      <c r="N14" s="113"/>
      <c r="O14" s="114"/>
      <c r="P14" s="115" t="s">
        <v>55</v>
      </c>
      <c r="Q14" s="142"/>
      <c r="R14" s="142"/>
      <c r="S14" s="143">
        <f>C14+D14-I14-K14-L14</f>
        <v>85629.126</v>
      </c>
      <c r="T14" s="144"/>
    </row>
    <row r="15" s="1" customFormat="1" ht="29.1" customHeight="1" spans="1:20">
      <c r="A15" s="42">
        <v>7</v>
      </c>
      <c r="B15" s="37"/>
      <c r="C15" s="30"/>
      <c r="D15" s="26"/>
      <c r="E15" s="27"/>
      <c r="F15" s="27"/>
      <c r="G15" s="31"/>
      <c r="H15" s="28"/>
      <c r="I15" s="25"/>
      <c r="J15" s="61"/>
      <c r="K15" s="86"/>
      <c r="L15" s="25"/>
      <c r="M15" s="82"/>
      <c r="N15" s="88"/>
      <c r="O15" s="12"/>
      <c r="P15" s="116"/>
      <c r="Q15" s="12"/>
      <c r="R15" s="12"/>
      <c r="S15" s="137"/>
      <c r="T15" s="145"/>
    </row>
    <row r="16" s="1" customFormat="1" ht="29.1" customHeight="1" spans="1:20">
      <c r="A16" s="42">
        <v>8</v>
      </c>
      <c r="B16" s="59"/>
      <c r="C16" s="25"/>
      <c r="D16" s="60"/>
      <c r="E16" s="27"/>
      <c r="F16" s="27"/>
      <c r="G16" s="61"/>
      <c r="H16" s="28"/>
      <c r="I16" s="25"/>
      <c r="J16" s="61"/>
      <c r="K16" s="86"/>
      <c r="L16" s="25"/>
      <c r="M16" s="82"/>
      <c r="N16" s="88"/>
      <c r="O16" s="12"/>
      <c r="P16" s="102"/>
      <c r="Q16" s="12"/>
      <c r="R16" s="12"/>
      <c r="S16" s="137"/>
      <c r="T16" s="145"/>
    </row>
    <row r="17" s="1" customFormat="1" ht="29.1" customHeight="1" spans="1:20">
      <c r="A17" s="42">
        <v>9</v>
      </c>
      <c r="B17" s="62"/>
      <c r="C17" s="63"/>
      <c r="D17" s="64"/>
      <c r="E17" s="65"/>
      <c r="F17" s="66"/>
      <c r="G17" s="67"/>
      <c r="H17" s="68"/>
      <c r="I17" s="25"/>
      <c r="J17" s="25"/>
      <c r="K17" s="25"/>
      <c r="L17" s="25"/>
      <c r="M17" s="82"/>
      <c r="N17" s="25"/>
      <c r="O17" s="82"/>
      <c r="P17" s="116"/>
      <c r="Q17" s="146"/>
      <c r="R17" s="146"/>
      <c r="S17" s="147"/>
      <c r="T17" s="145"/>
    </row>
    <row r="18" s="1" customFormat="1" ht="29.1" customHeight="1" spans="1:20">
      <c r="A18" s="42">
        <v>10</v>
      </c>
      <c r="B18" s="62"/>
      <c r="C18" s="63"/>
      <c r="D18" s="64"/>
      <c r="E18" s="65"/>
      <c r="F18" s="66"/>
      <c r="G18" s="69"/>
      <c r="H18" s="68"/>
      <c r="I18" s="25"/>
      <c r="J18" s="25"/>
      <c r="K18" s="25"/>
      <c r="L18" s="25"/>
      <c r="M18" s="82"/>
      <c r="N18" s="25"/>
      <c r="O18" s="82"/>
      <c r="P18" s="116"/>
      <c r="Q18" s="146"/>
      <c r="R18" s="146"/>
      <c r="S18" s="147"/>
      <c r="T18" s="145"/>
    </row>
    <row r="19" s="1" customFormat="1" ht="30" customHeight="1" spans="1:20">
      <c r="A19" s="6" t="s">
        <v>65</v>
      </c>
      <c r="B19" s="6"/>
      <c r="C19" s="70">
        <f>SUM(C8:C18)</f>
        <v>3252662.58</v>
      </c>
      <c r="D19" s="71">
        <f>SUM(D8:D18)</f>
        <v>0</v>
      </c>
      <c r="E19" s="72"/>
      <c r="F19" s="72"/>
      <c r="G19" s="72"/>
      <c r="H19" s="70" t="s">
        <v>66</v>
      </c>
      <c r="I19" s="88">
        <f>SUM(I8:I18)</f>
        <v>162633.129</v>
      </c>
      <c r="J19" s="72"/>
      <c r="K19" s="88">
        <f>SUM(K8:K18)</f>
        <v>6521.76</v>
      </c>
      <c r="L19" s="88">
        <f>SUM(L8:L18)</f>
        <v>550</v>
      </c>
      <c r="M19" s="70" t="s">
        <v>66</v>
      </c>
      <c r="N19" s="88">
        <f>SUM(N8:N18)</f>
        <v>0</v>
      </c>
      <c r="O19" s="70" t="s">
        <v>66</v>
      </c>
      <c r="P19" s="70" t="s">
        <v>66</v>
      </c>
      <c r="Q19" s="70"/>
      <c r="R19" s="70"/>
      <c r="S19" s="88">
        <f>SUM(S8:S18)</f>
        <v>3082957.691</v>
      </c>
      <c r="T19" s="148">
        <f>D19+C19-S19-I19-K19-L19-N19</f>
        <v>-4.91127138957381e-11</v>
      </c>
    </row>
    <row r="20" s="1" customFormat="1" ht="30" customHeight="1" spans="1:20">
      <c r="A20" s="73" t="s">
        <v>67</v>
      </c>
      <c r="B20" s="73"/>
      <c r="C20" s="73" t="s">
        <v>68</v>
      </c>
      <c r="D20" s="73"/>
      <c r="E20" s="73"/>
      <c r="F20" s="74">
        <f>S14</f>
        <v>85629.126</v>
      </c>
      <c r="G20" s="75"/>
      <c r="H20" s="76" t="s">
        <v>69</v>
      </c>
      <c r="I20" s="117"/>
      <c r="J20" s="117"/>
      <c r="K20" s="117"/>
      <c r="L20" s="118"/>
      <c r="M20" s="73" t="s">
        <v>70</v>
      </c>
      <c r="N20" s="119">
        <f>F20</f>
        <v>85629.126</v>
      </c>
      <c r="O20" s="120"/>
      <c r="P20" s="120"/>
      <c r="Q20" s="120"/>
      <c r="R20" s="120"/>
      <c r="S20" s="120"/>
      <c r="T20" s="149"/>
    </row>
    <row r="21" s="1" customFormat="1" ht="30" customHeight="1" spans="1:20">
      <c r="A21" s="73"/>
      <c r="B21" s="73"/>
      <c r="C21" s="73" t="s">
        <v>71</v>
      </c>
      <c r="D21" s="73"/>
      <c r="E21" s="73"/>
      <c r="F21" s="74">
        <v>0</v>
      </c>
      <c r="G21" s="75"/>
      <c r="H21" s="77"/>
      <c r="I21" s="121"/>
      <c r="J21" s="121"/>
      <c r="K21" s="121"/>
      <c r="L21" s="122"/>
      <c r="M21" s="73" t="s">
        <v>72</v>
      </c>
      <c r="N21" s="123" t="str">
        <f>SUBSTITUTE(SUBSTITUTE(TEXT(INT(N20),"[DBNum2][$-804]G/通用格式元"&amp;IF(INT(N20)=N20,"整",""))&amp;TEXT(MID(N20,FIND(".",N20&amp;".0")+1,1),"[DBNum2][$-804]G/通用格式角")&amp;TEXT(MID(N20,FIND(".",N20&amp;".0")+2,1),"[DBNum2][$-804]G/通用格式分"),"零角","零"),"零分","")</f>
        <v>捌万伍仟陆佰贰拾玖元壹角贰分</v>
      </c>
      <c r="O21" s="124"/>
      <c r="P21" s="124"/>
      <c r="Q21" s="124"/>
      <c r="R21" s="124"/>
      <c r="S21" s="124"/>
      <c r="T21" s="150"/>
    </row>
    <row r="27" s="1" customFormat="1" spans="2:19">
      <c r="B27" s="78"/>
      <c r="E27" s="4"/>
      <c r="F27" s="4"/>
      <c r="G27" s="4"/>
      <c r="I27" s="4"/>
      <c r="J27" s="4"/>
      <c r="L27" s="4"/>
      <c r="S27" s="4"/>
    </row>
  </sheetData>
  <mergeCells count="5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9:B19"/>
    <mergeCell ref="C20:E20"/>
    <mergeCell ref="F20:G20"/>
    <mergeCell ref="N20:T20"/>
    <mergeCell ref="C21:E21"/>
    <mergeCell ref="F21:G21"/>
    <mergeCell ref="N21:T21"/>
    <mergeCell ref="A5:A7"/>
    <mergeCell ref="B10:B11"/>
    <mergeCell ref="C10:C11"/>
    <mergeCell ref="D10:D11"/>
    <mergeCell ref="E10:E11"/>
    <mergeCell ref="F10:F11"/>
    <mergeCell ref="G10:G12"/>
    <mergeCell ref="H10:H12"/>
    <mergeCell ref="I10:I12"/>
    <mergeCell ref="J10:J12"/>
    <mergeCell ref="K10:K12"/>
    <mergeCell ref="L10:L12"/>
    <mergeCell ref="M10:M12"/>
    <mergeCell ref="N10:N12"/>
    <mergeCell ref="O10:O12"/>
    <mergeCell ref="S5:S7"/>
    <mergeCell ref="T5:T7"/>
    <mergeCell ref="T10:T11"/>
    <mergeCell ref="A20:B21"/>
    <mergeCell ref="H20:L21"/>
  </mergeCells>
  <printOptions horizontalCentered="1" verticalCentered="1"/>
  <pageMargins left="0" right="0" top="0" bottom="0" header="0" footer="0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第1次</vt:lpstr>
      <vt:lpstr>第2次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2017-01-11T04:48:00Z</dcterms:created>
  <dcterms:modified xsi:type="dcterms:W3CDTF">2023-05-31T02:06:39Z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97DE9CDBAF06459BA8822DA467EFD0D3_12</vt:lpwstr>
  </property>
</Properties>
</file>