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015"/>
  </bookViews>
  <sheets>
    <sheet name="NE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<sst xmlns="http://schemas.openxmlformats.org/spreadsheetml/2006/main" count="66" uniqueCount="49">
  <si>
    <t xml:space="preserve"> 合作工程款支付证书</t>
  </si>
  <si>
    <t>工程名称</t>
  </si>
  <si>
    <t>合肥市2018年度普通干线公路养护工程（第一批）公路安全生命防护工程2标段</t>
  </si>
  <si>
    <t>是</t>
  </si>
  <si>
    <t>营改增  项目</t>
  </si>
  <si>
    <t>档案编号</t>
  </si>
  <si>
    <t>合同金额</t>
  </si>
  <si>
    <t>签订日期</t>
  </si>
  <si>
    <t>2018.9.11</t>
  </si>
  <si>
    <t>合作单位</t>
  </si>
  <si>
    <t>孙容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</si>
  <si>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</si>
  <si>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</si>
  <si>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</si>
  <si>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</si>
  <si>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</si>
  <si>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</si>
  <si>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</si>
  <si>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</si>
  <si>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</si>
  <si>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</si>
  <si>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支付金额(元)</t>
  </si>
  <si>
    <t>日期</t>
  </si>
  <si>
    <t>账户</t>
  </si>
  <si>
    <t>金额</t>
  </si>
  <si>
    <t>比例</t>
  </si>
  <si>
    <t>税率</t>
  </si>
  <si>
    <t>备注</t>
  </si>
  <si>
    <t>19.1.14</t>
  </si>
  <si>
    <t>中</t>
  </si>
  <si>
    <t>19.1.7</t>
  </si>
  <si>
    <t>19.2.2</t>
  </si>
  <si>
    <t>本次</t>
  </si>
  <si>
    <t>/</t>
  </si>
  <si>
    <t>手续费</t>
  </si>
  <si>
    <t>合计</t>
  </si>
  <si>
    <t>-</t>
  </si>
  <si>
    <t>本次支付  金额</t>
  </si>
  <si>
    <t>小写</t>
  </si>
  <si>
    <t>支付账号</t>
  </si>
  <si>
    <t>详见付款申请</t>
  </si>
  <si>
    <t>大写</t>
  </si>
  <si>
    <t>申请部门
意见</t>
  </si>
  <si>
    <t>中标通知书 合同 竣工验收 审计报告  资料齐全</t>
  </si>
  <si>
    <t>项目管理
意见</t>
  </si>
  <si>
    <t>财务审核
意见</t>
  </si>
  <si>
    <t>质安稽查
意见</t>
  </si>
  <si>
    <t>总经理审批</t>
  </si>
  <si>
    <t>董事长审批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</si>
</sst>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[DBNum2][$-804]General"/>
    <numFmt numFmtId="179" formatCode="0_);[Red]\(0\)"/>
    <numFmt numFmtId="180" formatCode="0.000%"/>
    <numFmt numFmtId="181" formatCode="#,##0_ "/>
    <numFmt numFmtId="182" formatCode="000000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8" fillId="0" borderId="0"/>
    <xf numFmtId="0" fontId="0" fillId="0" borderId="0"/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177" fontId="1" fillId="0" borderId="0" xfId="49" applyNumberFormat="1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shrinkToFit="1"/>
    </xf>
    <xf numFmtId="0" fontId="1" fillId="0" borderId="3" xfId="49" applyFont="1" applyBorder="1" applyAlignment="1">
      <alignment horizontal="center" vertical="center" shrinkToFi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177" fontId="3" fillId="0" borderId="1" xfId="49" applyNumberFormat="1" applyFont="1" applyBorder="1" applyAlignment="1">
      <alignment horizontal="center" vertical="center" shrinkToFit="1"/>
    </xf>
    <xf numFmtId="57" fontId="1" fillId="0" borderId="2" xfId="49" applyNumberFormat="1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177" fontId="3" fillId="0" borderId="1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176" fontId="1" fillId="0" borderId="1" xfId="49" applyNumberFormat="1" applyFont="1" applyBorder="1" applyAlignment="1">
      <alignment horizontal="center" vertical="center" wrapText="1"/>
    </xf>
    <xf numFmtId="14" fontId="1" fillId="0" borderId="1" xfId="49" applyNumberFormat="1" applyFont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right" vertical="center" wrapText="1"/>
    </xf>
    <xf numFmtId="9" fontId="1" fillId="0" borderId="1" xfId="3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14" fontId="1" fillId="2" borderId="1" xfId="49" applyNumberFormat="1" applyFont="1" applyFill="1" applyBorder="1" applyAlignment="1">
      <alignment horizontal="center" vertical="center" wrapText="1"/>
    </xf>
    <xf numFmtId="177" fontId="1" fillId="2" borderId="1" xfId="49" applyNumberFormat="1" applyFont="1" applyFill="1" applyBorder="1" applyAlignment="1">
      <alignment horizontal="right" vertical="center" wrapText="1"/>
    </xf>
    <xf numFmtId="176" fontId="1" fillId="2" borderId="1" xfId="49" applyNumberFormat="1" applyFont="1" applyFill="1" applyBorder="1" applyAlignment="1">
      <alignment horizontal="center" vertical="center" wrapText="1"/>
    </xf>
    <xf numFmtId="9" fontId="1" fillId="2" borderId="1" xfId="3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0" fontId="1" fillId="0" borderId="1" xfId="3" applyNumberFormat="1" applyFont="1" applyFill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177" fontId="5" fillId="3" borderId="1" xfId="49" applyNumberFormat="1" applyFont="1" applyFill="1" applyBorder="1" applyAlignment="1">
      <alignment horizontal="right" vertical="center" wrapText="1"/>
    </xf>
    <xf numFmtId="178" fontId="1" fillId="0" borderId="1" xfId="49" applyNumberFormat="1" applyFont="1" applyBorder="1" applyAlignment="1">
      <alignment horizontal="center" vertical="center" wrapText="1"/>
    </xf>
    <xf numFmtId="0" fontId="1" fillId="0" borderId="2" xfId="49" applyFont="1" applyBorder="1" applyAlignment="1">
      <alignment horizontal="left" vertical="center" wrapText="1"/>
    </xf>
    <xf numFmtId="0" fontId="1" fillId="0" borderId="3" xfId="49" applyFont="1" applyBorder="1" applyAlignment="1">
      <alignment horizontal="left" vertical="center" wrapText="1"/>
    </xf>
    <xf numFmtId="177" fontId="1" fillId="0" borderId="1" xfId="49" applyNumberFormat="1" applyFont="1" applyBorder="1" applyAlignment="1">
      <alignment horizontal="center" vertical="center" shrinkToFit="1"/>
    </xf>
    <xf numFmtId="0" fontId="1" fillId="0" borderId="0" xfId="49" applyFont="1" applyAlignment="1">
      <alignment horizontal="center" vertical="center" shrinkToFit="1"/>
    </xf>
    <xf numFmtId="0" fontId="1" fillId="0" borderId="3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179" fontId="1" fillId="0" borderId="1" xfId="49" applyNumberFormat="1" applyFont="1" applyBorder="1" applyAlignment="1">
      <alignment horizontal="center" vertical="center" wrapText="1"/>
    </xf>
    <xf numFmtId="177" fontId="1" fillId="3" borderId="1" xfId="49" applyNumberFormat="1" applyFont="1" applyFill="1" applyBorder="1" applyAlignment="1">
      <alignment horizontal="right" vertical="center" wrapText="1"/>
    </xf>
    <xf numFmtId="180" fontId="1" fillId="0" borderId="1" xfId="3" applyNumberFormat="1" applyFont="1" applyFill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left" vertical="top" wrapText="1"/>
    </xf>
    <xf numFmtId="180" fontId="1" fillId="2" borderId="1" xfId="3" applyNumberFormat="1" applyFont="1" applyFill="1" applyBorder="1" applyAlignment="1">
      <alignment horizontal="center" vertical="center" wrapText="1"/>
    </xf>
    <xf numFmtId="177" fontId="1" fillId="2" borderId="1" xfId="49" applyNumberFormat="1" applyFont="1" applyFill="1" applyBorder="1" applyAlignment="1">
      <alignment horizontal="left" vertical="top" wrapText="1"/>
    </xf>
    <xf numFmtId="177" fontId="1" fillId="0" borderId="1" xfId="49" applyNumberFormat="1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181" fontId="5" fillId="3" borderId="1" xfId="49" applyNumberFormat="1" applyFont="1" applyFill="1" applyBorder="1" applyAlignment="1">
      <alignment horizontal="right" vertical="center" wrapText="1"/>
    </xf>
    <xf numFmtId="177" fontId="5" fillId="0" borderId="0" xfId="49" applyNumberFormat="1" applyFont="1" applyAlignment="1">
      <alignment horizontal="center" vertical="center" wrapText="1"/>
    </xf>
    <xf numFmtId="182" fontId="1" fillId="0" borderId="1" xfId="49" applyNumberFormat="1" applyFont="1" applyBorder="1" applyAlignment="1">
      <alignment horizontal="center" vertical="center" wrapText="1"/>
    </xf>
    <xf numFmtId="0" fontId="1" fillId="0" borderId="4" xfId="49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66676</xdr:colOff>
      <xdr:row>11</xdr:row>
      <xdr:rowOff>9526</xdr:rowOff>
    </xdr:from>
    <xdr:to>
      <xdr:col>10</xdr:col>
      <xdr:colOff>361951</xdr:colOff>
      <xdr:row>16</xdr:row>
      <xdr:rowOff>142506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4400" y="3745230"/>
          <a:ext cx="5467350" cy="2037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26"/>
  <sheetViews>
    <sheetView tabSelected="1" workbookViewId="0">
      <selection activeCell="D7" sqref="D7:D8"/>
    </sheetView>
  </sheetViews>
  <sheetFormatPr defaultColWidth="9" defaultRowHeight="11.25"/>
  <cols>
    <col min="1" max="1" width="2.5" style="1" customWidth="1"/>
    <col min="2" max="2" width="8.625" style="2" customWidth="1"/>
    <col min="3" max="3" width="3.625" style="1" customWidth="1"/>
    <col min="4" max="4" width="11.5" style="3" customWidth="1"/>
    <col min="5" max="5" width="7.25" style="2" customWidth="1"/>
    <col min="6" max="6" width="11.75" style="3" customWidth="1"/>
    <col min="7" max="7" width="12" style="3" customWidth="1"/>
    <col min="8" max="8" width="4.75" style="1" customWidth="1"/>
    <col min="9" max="9" width="9.375" style="3" customWidth="1"/>
    <col min="10" max="10" width="7.625" style="1" customWidth="1"/>
    <col min="11" max="11" width="9" style="3" customWidth="1"/>
    <col min="12" max="12" width="6.25" style="3" customWidth="1"/>
    <col min="13" max="13" width="4.25" style="1" customWidth="1"/>
    <col min="14" max="14" width="11.875" style="3" customWidth="1"/>
    <col min="15" max="15" width="5.75" style="1" customWidth="1"/>
    <col min="16" max="16" width="23.75" style="1" customWidth="1"/>
    <col min="17" max="16384" width="9" style="1"/>
  </cols>
  <sheetData>
    <row r="1" ht="29.2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6.1" customHeight="1" spans="1:15">
      <c r="A2" s="5" t="s">
        <v>1</v>
      </c>
      <c r="B2" s="5"/>
      <c r="C2" s="6" t="s">
        <v>2</v>
      </c>
      <c r="D2" s="7"/>
      <c r="E2" s="7"/>
      <c r="F2" s="7"/>
      <c r="G2" s="7"/>
      <c r="H2" s="7"/>
      <c r="I2" s="7"/>
      <c r="J2" s="16" t="s">
        <v>3</v>
      </c>
      <c r="K2" s="5" t="s">
        <v>4</v>
      </c>
      <c r="L2" s="5" t="s">
        <v>5</v>
      </c>
      <c r="M2" s="5"/>
      <c r="N2" s="35"/>
      <c r="O2" s="36"/>
    </row>
    <row r="3" ht="26.1" customHeight="1" spans="1:15">
      <c r="A3" s="5" t="s">
        <v>6</v>
      </c>
      <c r="B3" s="5"/>
      <c r="C3" s="8">
        <v>2698548.24</v>
      </c>
      <c r="D3" s="9"/>
      <c r="E3" s="9"/>
      <c r="F3" s="10"/>
      <c r="G3" s="11" t="s">
        <v>7</v>
      </c>
      <c r="H3" s="12" t="s">
        <v>8</v>
      </c>
      <c r="I3" s="37"/>
      <c r="J3" s="37"/>
      <c r="K3" s="38"/>
      <c r="L3" s="5" t="s">
        <v>9</v>
      </c>
      <c r="M3" s="5"/>
      <c r="N3" s="29" t="s">
        <v>10</v>
      </c>
      <c r="O3" s="39"/>
    </row>
    <row r="4" ht="23.25" customHeight="1" spans="1:15">
      <c r="A4" s="5" t="s">
        <v>11</v>
      </c>
      <c r="B4" s="5"/>
      <c r="C4" s="8">
        <v>2475710.8</v>
      </c>
      <c r="D4" s="9"/>
      <c r="E4" s="9"/>
      <c r="F4" s="10"/>
      <c r="G4" s="11" t="s">
        <v>12</v>
      </c>
      <c r="H4" s="13"/>
      <c r="I4" s="37"/>
      <c r="J4" s="37"/>
      <c r="K4" s="38"/>
      <c r="L4" s="5" t="s">
        <v>13</v>
      </c>
      <c r="M4" s="5"/>
      <c r="N4" s="40">
        <v>10418</v>
      </c>
      <c r="O4" s="39"/>
    </row>
    <row r="5" ht="26.1" customHeight="1" spans="1:15">
      <c r="A5" s="5" t="s">
        <v>14</v>
      </c>
      <c r="B5" s="5" t="s">
        <v>15</v>
      </c>
      <c r="C5" s="5"/>
      <c r="D5" s="5"/>
      <c r="E5" s="5" t="s">
        <v>16</v>
      </c>
      <c r="F5" s="5"/>
      <c r="G5" s="14" t="s">
        <v>17</v>
      </c>
      <c r="H5" s="5" t="s">
        <v>18</v>
      </c>
      <c r="I5" s="5"/>
      <c r="J5" s="5" t="s">
        <v>19</v>
      </c>
      <c r="K5" s="5"/>
      <c r="L5" s="5" t="s">
        <v>20</v>
      </c>
      <c r="M5" s="5"/>
      <c r="N5" s="14" t="s">
        <v>21</v>
      </c>
      <c r="O5" s="39"/>
    </row>
    <row r="6" ht="26.1" customHeight="1" spans="1:15">
      <c r="A6" s="5"/>
      <c r="B6" s="15" t="s">
        <v>22</v>
      </c>
      <c r="C6" s="5" t="s">
        <v>23</v>
      </c>
      <c r="D6" s="14" t="s">
        <v>24</v>
      </c>
      <c r="E6" s="15" t="s">
        <v>22</v>
      </c>
      <c r="F6" s="14" t="s">
        <v>24</v>
      </c>
      <c r="G6" s="14" t="s">
        <v>24</v>
      </c>
      <c r="H6" s="5" t="s">
        <v>25</v>
      </c>
      <c r="I6" s="14" t="s">
        <v>24</v>
      </c>
      <c r="J6" s="5" t="s">
        <v>26</v>
      </c>
      <c r="K6" s="14" t="s">
        <v>24</v>
      </c>
      <c r="L6" s="14" t="s">
        <v>24</v>
      </c>
      <c r="M6" s="5" t="s">
        <v>27</v>
      </c>
      <c r="N6" s="14"/>
      <c r="O6" s="39"/>
    </row>
    <row r="7" ht="30" customHeight="1" spans="1:15">
      <c r="A7" s="16">
        <v>1</v>
      </c>
      <c r="B7" s="17" t="s">
        <v>28</v>
      </c>
      <c r="C7" s="18" t="s">
        <v>29</v>
      </c>
      <c r="D7" s="19">
        <v>1704133.75</v>
      </c>
      <c r="E7" s="17" t="s">
        <v>30</v>
      </c>
      <c r="F7" s="19">
        <v>1704133.75</v>
      </c>
      <c r="G7" s="19">
        <v>1560635.98</v>
      </c>
      <c r="H7" s="20">
        <v>0.05</v>
      </c>
      <c r="I7" s="41">
        <f>D7*H7</f>
        <v>85206.6875</v>
      </c>
      <c r="J7" s="42">
        <v>0.02293</v>
      </c>
      <c r="K7" s="41">
        <f>ROUNDUP(F7/1.1*J7,2)</f>
        <v>35523.45</v>
      </c>
      <c r="L7" s="19"/>
      <c r="M7" s="43"/>
      <c r="N7" s="41">
        <f>ROUNDUP(D7-I7-K7-L7,2)</f>
        <v>1583403.62</v>
      </c>
      <c r="O7" s="39"/>
    </row>
    <row r="8" ht="30" customHeight="1" spans="1:15">
      <c r="A8" s="16">
        <v>2</v>
      </c>
      <c r="B8" s="17" t="s">
        <v>31</v>
      </c>
      <c r="C8" s="18" t="s">
        <v>29</v>
      </c>
      <c r="D8" s="19">
        <v>232509.79</v>
      </c>
      <c r="E8" s="17" t="s">
        <v>31</v>
      </c>
      <c r="F8" s="19">
        <v>232509.79</v>
      </c>
      <c r="G8" s="19">
        <v>230643.9</v>
      </c>
      <c r="H8" s="20">
        <v>0.05</v>
      </c>
      <c r="I8" s="41">
        <f>D8*H8</f>
        <v>11625.4895</v>
      </c>
      <c r="J8" s="42">
        <v>0.02293</v>
      </c>
      <c r="K8" s="41">
        <f>ROUNDUP(F8/1.1*J8,2)</f>
        <v>4846.78</v>
      </c>
      <c r="L8" s="19"/>
      <c r="M8" s="43"/>
      <c r="N8" s="41">
        <f>ROUNDUP(D8-I8-K8-L8,2)</f>
        <v>216037.53</v>
      </c>
      <c r="O8" s="39"/>
    </row>
    <row r="9" ht="17.25" customHeight="1" spans="1:15">
      <c r="A9" s="21"/>
      <c r="B9" s="22" t="s">
        <v>32</v>
      </c>
      <c r="C9" s="23"/>
      <c r="D9" s="24"/>
      <c r="E9" s="25"/>
      <c r="F9" s="24"/>
      <c r="G9" s="24"/>
      <c r="H9" s="26"/>
      <c r="I9" s="24"/>
      <c r="J9" s="44"/>
      <c r="K9" s="24"/>
      <c r="L9" s="24"/>
      <c r="M9" s="45"/>
      <c r="N9" s="24"/>
      <c r="O9" s="39"/>
    </row>
    <row r="10" ht="30" customHeight="1" spans="1:15">
      <c r="A10" s="16">
        <v>3</v>
      </c>
      <c r="B10" s="18">
        <v>45159</v>
      </c>
      <c r="C10" s="18" t="s">
        <v>29</v>
      </c>
      <c r="D10" s="19">
        <v>464795.94</v>
      </c>
      <c r="E10" s="27">
        <v>44936</v>
      </c>
      <c r="F10" s="19">
        <v>464795.94</v>
      </c>
      <c r="G10" t="s">
        <v>33</v>
      </c>
      <c r="H10" s="28">
        <v>0.05</v>
      </c>
      <c r="I10" s="41">
        <v>11141.87</v>
      </c>
      <c r="J10" s="20" t="s">
        <v>33</v>
      </c>
      <c r="K10" s="41">
        <v>12240.66</v>
      </c>
      <c r="L10" s="46"/>
      <c r="M10" s="47"/>
      <c r="N10" s="41">
        <v>0</v>
      </c>
      <c r="O10" s="39"/>
    </row>
    <row r="11" ht="30" customHeight="1" spans="1:15">
      <c r="A11" s="16">
        <v>4</v>
      </c>
      <c r="B11" s="18">
        <v>45274</v>
      </c>
      <c r="C11" s="18" t="s">
        <v>29</v>
      </c>
      <c r="D11" s="19">
        <v>37135.66</v>
      </c>
      <c r="E11" s="27">
        <v>45246</v>
      </c>
      <c r="F11" s="19">
        <v>37135.66</v>
      </c>
      <c r="G11" s="19" t="s">
        <v>33</v>
      </c>
      <c r="H11" s="28">
        <v>0.05</v>
      </c>
      <c r="I11" s="41">
        <v>26953.363</v>
      </c>
      <c r="J11" s="20" t="s">
        <v>33</v>
      </c>
      <c r="K11" s="41"/>
      <c r="L11" s="19">
        <v>200</v>
      </c>
      <c r="M11" s="43" t="s">
        <v>34</v>
      </c>
      <c r="N11" s="41">
        <f>D10+D11-I10-I11-K10-L11</f>
        <v>451395.707</v>
      </c>
      <c r="O11" s="39"/>
    </row>
    <row r="12" ht="30" customHeight="1" spans="1:15">
      <c r="A12" s="16">
        <v>5</v>
      </c>
      <c r="B12" s="17"/>
      <c r="C12" s="18"/>
      <c r="D12" s="19"/>
      <c r="E12" s="17"/>
      <c r="F12" s="19"/>
      <c r="G12" s="19"/>
      <c r="H12" s="29"/>
      <c r="I12" s="41"/>
      <c r="J12" s="16"/>
      <c r="K12" s="41"/>
      <c r="L12" s="19"/>
      <c r="M12" s="29"/>
      <c r="N12" s="41"/>
      <c r="O12" s="39"/>
    </row>
    <row r="13" ht="30" customHeight="1" spans="1:15">
      <c r="A13" s="16">
        <v>6</v>
      </c>
      <c r="B13" s="17"/>
      <c r="C13" s="18"/>
      <c r="D13" s="19"/>
      <c r="E13" s="17"/>
      <c r="F13" s="19"/>
      <c r="G13" s="19"/>
      <c r="H13" s="29"/>
      <c r="I13" s="41"/>
      <c r="J13" s="16"/>
      <c r="K13" s="41"/>
      <c r="L13" s="19"/>
      <c r="M13" s="29"/>
      <c r="N13" s="41"/>
      <c r="O13" s="39"/>
    </row>
    <row r="14" ht="30" customHeight="1" spans="1:15">
      <c r="A14" s="16">
        <v>7</v>
      </c>
      <c r="B14" s="17"/>
      <c r="C14" s="18"/>
      <c r="D14" s="19"/>
      <c r="E14" s="17"/>
      <c r="F14" s="19"/>
      <c r="G14" s="19"/>
      <c r="H14" s="29"/>
      <c r="I14" s="41"/>
      <c r="J14" s="16"/>
      <c r="K14" s="41"/>
      <c r="L14" s="19"/>
      <c r="M14" s="29"/>
      <c r="N14" s="41"/>
      <c r="O14" s="39"/>
    </row>
    <row r="15" ht="30" customHeight="1" spans="1:15">
      <c r="A15" s="16">
        <v>8</v>
      </c>
      <c r="B15" s="17"/>
      <c r="C15" s="18"/>
      <c r="D15" s="19"/>
      <c r="E15" s="17"/>
      <c r="F15" s="19"/>
      <c r="G15" s="19"/>
      <c r="H15" s="29"/>
      <c r="I15" s="41"/>
      <c r="J15" s="16"/>
      <c r="K15" s="41"/>
      <c r="L15" s="19"/>
      <c r="M15" s="29"/>
      <c r="N15" s="41"/>
      <c r="O15" s="39"/>
    </row>
    <row r="16" ht="30" customHeight="1" spans="1:15">
      <c r="A16" s="16">
        <v>9</v>
      </c>
      <c r="B16" s="17"/>
      <c r="C16" s="18"/>
      <c r="D16" s="19"/>
      <c r="E16" s="17"/>
      <c r="F16" s="19"/>
      <c r="G16" s="19"/>
      <c r="H16" s="29"/>
      <c r="I16" s="41"/>
      <c r="J16" s="16"/>
      <c r="K16" s="41"/>
      <c r="L16" s="19"/>
      <c r="M16" s="29"/>
      <c r="N16" s="41"/>
      <c r="O16" s="39"/>
    </row>
    <row r="17" ht="30" customHeight="1" spans="1:15">
      <c r="A17" s="16">
        <v>10</v>
      </c>
      <c r="B17" s="17"/>
      <c r="C17" s="18"/>
      <c r="D17" s="19"/>
      <c r="E17" s="17"/>
      <c r="F17" s="19"/>
      <c r="G17" s="19"/>
      <c r="H17" s="29"/>
      <c r="I17" s="41"/>
      <c r="J17" s="16"/>
      <c r="K17" s="41"/>
      <c r="L17" s="19"/>
      <c r="M17" s="29"/>
      <c r="N17" s="41"/>
      <c r="O17" s="39"/>
    </row>
    <row r="18" ht="26.1" customHeight="1" spans="1:15">
      <c r="A18" s="5" t="s">
        <v>35</v>
      </c>
      <c r="B18" s="5"/>
      <c r="C18" s="30" t="s">
        <v>36</v>
      </c>
      <c r="D18" s="31">
        <f>SUM(D7:D17)</f>
        <v>2438575.14</v>
      </c>
      <c r="E18" s="30" t="s">
        <v>36</v>
      </c>
      <c r="F18" s="31">
        <f>SUM(F7:F17)</f>
        <v>2438575.14</v>
      </c>
      <c r="G18" s="31">
        <f>SUM(G7:G17)</f>
        <v>1791279.88</v>
      </c>
      <c r="H18" s="30" t="s">
        <v>36</v>
      </c>
      <c r="I18" s="31">
        <f>SUM(I7:I17)</f>
        <v>134927.41</v>
      </c>
      <c r="J18" s="30" t="s">
        <v>36</v>
      </c>
      <c r="K18" s="31">
        <f>SUM(K7:K17)</f>
        <v>52610.89</v>
      </c>
      <c r="L18" s="48">
        <f>SUM(L7:L17)</f>
        <v>200</v>
      </c>
      <c r="M18" s="30" t="s">
        <v>36</v>
      </c>
      <c r="N18" s="31">
        <f>SUM(N7:N17)</f>
        <v>2250836.857</v>
      </c>
      <c r="O18" s="49"/>
    </row>
    <row r="19" ht="24.95" customHeight="1" spans="1:15">
      <c r="A19" s="5" t="s">
        <v>37</v>
      </c>
      <c r="B19" s="5"/>
      <c r="C19" s="5" t="s">
        <v>38</v>
      </c>
      <c r="D19" s="29">
        <f>N11</f>
        <v>451395.707</v>
      </c>
      <c r="E19" s="29"/>
      <c r="F19" s="29"/>
      <c r="G19" s="29"/>
      <c r="H19" s="14" t="s">
        <v>39</v>
      </c>
      <c r="I19" s="14"/>
      <c r="J19" s="50" t="s">
        <v>40</v>
      </c>
      <c r="K19" s="50"/>
      <c r="L19" s="50"/>
      <c r="M19" s="50"/>
      <c r="N19" s="50"/>
      <c r="O19" s="39"/>
    </row>
    <row r="20" ht="24.95" customHeight="1" spans="1:15">
      <c r="A20" s="5"/>
      <c r="B20" s="5"/>
      <c r="C20" s="5" t="s">
        <v>41</v>
      </c>
      <c r="D20" s="32" t="str">
        <f>SUBSTITUTE(SUBSTITUTE(TEXT(INT(D19),"[DBNum2][$-804]G/通用格式元"&amp;IF(INT(D19)=D19,"整",""))&amp;TEXT(MID(D19,FIND(".",D19&amp;".0")+1,1),"[DBNum2][$-804]G/通用格式角")&amp;TEXT(MID(D19,FIND(".",D19&amp;".0")+2,1),"[DBNum2][$-804]G/通用格式分"),"零角","零"),"零分","")</f>
        <v>肆拾伍万壹仟叁佰玖拾伍元柒角</v>
      </c>
      <c r="E20" s="32"/>
      <c r="F20" s="32"/>
      <c r="G20" s="32"/>
      <c r="H20" s="14"/>
      <c r="I20" s="14"/>
      <c r="J20" s="16"/>
      <c r="K20" s="16"/>
      <c r="L20" s="16"/>
      <c r="M20" s="16"/>
      <c r="N20" s="16"/>
      <c r="O20" s="39"/>
    </row>
    <row r="21" ht="39" customHeight="1" spans="1:15">
      <c r="A21" s="5" t="s">
        <v>42</v>
      </c>
      <c r="B21" s="5"/>
      <c r="C21" s="33" t="s">
        <v>43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51"/>
      <c r="O21" s="39"/>
    </row>
    <row r="22" ht="39" customHeight="1" spans="1:15">
      <c r="A22" s="5" t="s">
        <v>44</v>
      </c>
      <c r="B22" s="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9"/>
    </row>
    <row r="23" ht="39" customHeight="1" spans="1:15">
      <c r="A23" s="5" t="s">
        <v>45</v>
      </c>
      <c r="B23" s="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9"/>
    </row>
    <row r="24" ht="39" customHeight="1" spans="1:15">
      <c r="A24" s="5" t="s">
        <v>46</v>
      </c>
      <c r="B24" s="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39"/>
    </row>
    <row r="25" ht="39" customHeight="1" spans="1:15">
      <c r="A25" s="5" t="s">
        <v>47</v>
      </c>
      <c r="B25" s="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39"/>
    </row>
    <row r="26" ht="39" customHeight="1" spans="1:15">
      <c r="A26" s="5" t="s">
        <v>48</v>
      </c>
      <c r="B26" s="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39"/>
    </row>
  </sheetData>
  <mergeCells count="38">
    <mergeCell ref="A1:N1"/>
    <mergeCell ref="A2:B2"/>
    <mergeCell ref="C2:I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18:B18"/>
    <mergeCell ref="D19:G19"/>
    <mergeCell ref="J19:N19"/>
    <mergeCell ref="D20:G20"/>
    <mergeCell ref="J20:N20"/>
    <mergeCell ref="A21:B21"/>
    <mergeCell ref="C21:N21"/>
    <mergeCell ref="A22:B22"/>
    <mergeCell ref="C22:N22"/>
    <mergeCell ref="A23:B23"/>
    <mergeCell ref="C23:N23"/>
    <mergeCell ref="A24:B24"/>
    <mergeCell ref="C24:N24"/>
    <mergeCell ref="A25:B25"/>
    <mergeCell ref="C25:N25"/>
    <mergeCell ref="A26:B26"/>
    <mergeCell ref="C26:N26"/>
    <mergeCell ref="A5:A6"/>
    <mergeCell ref="N5:N6"/>
    <mergeCell ref="H19:I20"/>
    <mergeCell ref="A19:B20"/>
  </mergeCells>
  <pageMargins left="0.196850393700787" right="0.196850393700787" top="0.748031496062992" bottom="0.551181102362205" header="0.31496062992126" footer="0.31496062992126"/>
  <pageSetup paperSize="9" scale="9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2016-06-04T08:00:00Z</dcterms:created>
  <cp:lastPrinted>2019-02-02T07:16:00Z</cp:lastPrinted>
  <dcterms:modified xsi:type="dcterms:W3CDTF">2024-02-26T03:04:36Z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80CDAF44430F406995835F88472B54F4_12</vt:lpwstr>
  </property>
  <property fmtid="{D5CDD505-2E9C-101B-9397-08002B2CF9AE}" pid="3" name="KSOProductBuildVer">
    <vt:lpwstr>2052-12.1.0.16250</vt:lpwstr>
  </property>
</Properties>
</file>