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2615"/>
  </bookViews>
  <sheets>
    <sheet name="第1次" sheetId="1" r:id="rId1"/>
  </sheets>
  <calcPr calcId="144525"/>
</workbook>
</file>

<file path=xl/sharedStrings.xml><?xml version="1.0" encoding="utf-8"?>
<sst xmlns="http://schemas.openxmlformats.org/spreadsheetml/2006/main" count="89" uniqueCount="75">
  <si>
    <t xml:space="preserve">工程款支付证书 </t>
  </si>
  <si>
    <t>工程名称</t>
  </si>
  <si>
    <t>安徽皖维高新材料股份有限公司皖维路交通信号与监控工程</t>
  </si>
  <si>
    <t>建设单位</t>
  </si>
  <si>
    <t>安徽皖维高新材料股份有限公司</t>
  </si>
  <si>
    <t>ERP编号</t>
  </si>
  <si>
    <t>档案编号</t>
  </si>
  <si>
    <t>合同金额</t>
  </si>
  <si>
    <t>中标时间</t>
  </si>
  <si>
    <t>2018.3.8</t>
  </si>
  <si>
    <t>已提供工程资料</t>
  </si>
  <si>
    <t>中标通知书 合同 审计报告 竣工报告</t>
  </si>
  <si>
    <t>保存地址</t>
  </si>
  <si>
    <t>合肥</t>
  </si>
  <si>
    <t>责任单位</t>
  </si>
  <si>
    <t>第十大区安徽省</t>
  </si>
  <si>
    <t>决算金额</t>
  </si>
  <si>
    <t>决算时间</t>
  </si>
  <si>
    <t>2019.11.1</t>
  </si>
  <si>
    <t>项目部印章</t>
  </si>
  <si>
    <t>无</t>
  </si>
  <si>
    <t>施工人</t>
  </si>
  <si>
    <t>孙容</t>
  </si>
  <si>
    <t>区域责任人</t>
  </si>
  <si>
    <t>施迎东</t>
  </si>
  <si>
    <t>省办负责人</t>
  </si>
  <si>
    <t>序号</t>
  </si>
  <si>
    <t>经营填写</t>
  </si>
  <si>
    <t>工程填写</t>
  </si>
  <si>
    <t>财务填写</t>
  </si>
  <si>
    <t>经营、工程、质安填写</t>
  </si>
  <si>
    <t>区域负责人</t>
  </si>
  <si>
    <t>申请部门填写财务核对</t>
  </si>
  <si>
    <t>本次支付
金额</t>
  </si>
  <si>
    <t>剩余款项</t>
  </si>
  <si>
    <t>到款情况</t>
  </si>
  <si>
    <t>暂列金</t>
  </si>
  <si>
    <t>代缴税金</t>
  </si>
  <si>
    <t>其他扣款</t>
  </si>
  <si>
    <t>预留款</t>
  </si>
  <si>
    <t>成本票</t>
  </si>
  <si>
    <t>日期</t>
  </si>
  <si>
    <t>工程款金额</t>
  </si>
  <si>
    <t>周转金金额</t>
  </si>
  <si>
    <t>到款银行</t>
  </si>
  <si>
    <t>到款账户</t>
  </si>
  <si>
    <t>完成进度</t>
  </si>
  <si>
    <t>比例</t>
  </si>
  <si>
    <t>金额</t>
  </si>
  <si>
    <t>备注</t>
  </si>
  <si>
    <t>供货单位</t>
  </si>
  <si>
    <t>合同额</t>
  </si>
  <si>
    <t>成本票额</t>
  </si>
  <si>
    <t>19.1.31</t>
  </si>
  <si>
    <t>中国银行庐江支行</t>
  </si>
  <si>
    <t>175 202 745 165</t>
  </si>
  <si>
    <t>王玲子</t>
  </si>
  <si>
    <t>19.12.24</t>
  </si>
  <si>
    <t>审计价管理费已扣除</t>
  </si>
  <si>
    <t>转账手续费</t>
  </si>
  <si>
    <t>1%风险金（项目结束退还）</t>
  </si>
  <si>
    <t>王玲子（代付科力材料款）</t>
  </si>
  <si>
    <t>王玲子（差旅费办公费用报销）</t>
  </si>
  <si>
    <t>本  次</t>
  </si>
  <si>
    <t>中行蜀山支行</t>
  </si>
  <si>
    <t>175 257 190 682</t>
  </si>
  <si>
    <t>退还风险金</t>
  </si>
  <si>
    <t>合计</t>
  </si>
  <si>
    <t>-</t>
  </si>
  <si>
    <t>本次结算、支付明细</t>
  </si>
  <si>
    <t>应支付金额</t>
  </si>
  <si>
    <t>本次支付金额</t>
  </si>
  <si>
    <t>小写</t>
  </si>
  <si>
    <t>已支付金额</t>
  </si>
  <si>
    <t>大写</t>
  </si>
</sst>
</file>

<file path=xl/styles.xml><?xml version="1.0" encoding="utf-8"?>
<styleSheet xmlns="http://schemas.openxmlformats.org/spreadsheetml/2006/main" xmlns:xr9="http://schemas.microsoft.com/office/spreadsheetml/2016/revision9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/m/d;@"/>
    <numFmt numFmtId="177" formatCode="#,##0.00_ "/>
    <numFmt numFmtId="178" formatCode="yyyy&quot;年&quot;m&quot;月&quot;d&quot;日&quot;;@"/>
    <numFmt numFmtId="179" formatCode="0.00_ "/>
    <numFmt numFmtId="180" formatCode="0.0%"/>
    <numFmt numFmtId="181" formatCode="0.00_);[Red]\(0.00\)"/>
    <numFmt numFmtId="182" formatCode="#,##0_ "/>
  </numFmts>
  <fonts count="34">
    <font>
      <sz val="11"/>
      <name val="宋体"/>
      <charset val="134"/>
    </font>
    <font>
      <sz val="9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8"/>
      <name val="宋体"/>
      <charset val="134"/>
    </font>
    <font>
      <sz val="10"/>
      <name val="宋体"/>
      <charset val="134"/>
    </font>
    <font>
      <b/>
      <sz val="9"/>
      <name val="Arial"/>
      <charset val="134"/>
    </font>
    <font>
      <b/>
      <sz val="11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13" fillId="0" borderId="0" applyFont="0" applyFill="0" applyBorder="0" applyAlignment="0" applyProtection="0">
      <alignment vertical="center"/>
    </xf>
    <xf numFmtId="44" fontId="6" fillId="0" borderId="0">
      <protection locked="0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5" borderId="13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6" borderId="16" applyNumberFormat="0" applyAlignment="0" applyProtection="0">
      <alignment vertical="center"/>
    </xf>
    <xf numFmtId="0" fontId="23" fillId="7" borderId="17" applyNumberFormat="0" applyAlignment="0" applyProtection="0">
      <alignment vertical="center"/>
    </xf>
    <xf numFmtId="0" fontId="24" fillId="7" borderId="16" applyNumberFormat="0" applyAlignment="0" applyProtection="0">
      <alignment vertical="center"/>
    </xf>
    <xf numFmtId="0" fontId="25" fillId="8" borderId="18" applyNumberFormat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9" fontId="6" fillId="0" borderId="0">
      <protection locked="0"/>
    </xf>
    <xf numFmtId="0" fontId="33" fillId="0" borderId="0">
      <protection locked="0"/>
    </xf>
  </cellStyleXfs>
  <cellXfs count="107">
    <xf numFmtId="0" fontId="0" fillId="0" borderId="0" xfId="0">
      <alignment vertical="center"/>
    </xf>
    <xf numFmtId="0" fontId="1" fillId="2" borderId="0" xfId="50" applyFont="1" applyFill="1" applyAlignment="1" applyProtection="1">
      <alignment horizontal="center" vertical="center"/>
    </xf>
    <xf numFmtId="176" fontId="1" fillId="2" borderId="0" xfId="50" applyNumberFormat="1" applyFont="1" applyFill="1" applyAlignment="1" applyProtection="1">
      <alignment horizontal="center" vertical="center"/>
    </xf>
    <xf numFmtId="177" fontId="1" fillId="2" borderId="0" xfId="50" applyNumberFormat="1" applyFont="1" applyFill="1" applyAlignment="1" applyProtection="1">
      <alignment horizontal="center" vertical="center"/>
    </xf>
    <xf numFmtId="0" fontId="2" fillId="2" borderId="1" xfId="50" applyFont="1" applyFill="1" applyBorder="1" applyAlignment="1" applyProtection="1">
      <alignment horizontal="center" vertical="center"/>
    </xf>
    <xf numFmtId="0" fontId="3" fillId="2" borderId="2" xfId="50" applyFont="1" applyFill="1" applyBorder="1" applyAlignment="1" applyProtection="1">
      <alignment horizontal="center" vertical="center" wrapText="1"/>
    </xf>
    <xf numFmtId="0" fontId="4" fillId="2" borderId="2" xfId="50" applyFont="1" applyFill="1" applyBorder="1" applyAlignment="1" applyProtection="1">
      <alignment horizontal="center" vertical="center" shrinkToFit="1"/>
    </xf>
    <xf numFmtId="177" fontId="3" fillId="2" borderId="2" xfId="50" applyNumberFormat="1" applyFont="1" applyFill="1" applyBorder="1" applyAlignment="1" applyProtection="1">
      <alignment horizontal="center" vertical="center" wrapText="1"/>
    </xf>
    <xf numFmtId="178" fontId="3" fillId="2" borderId="3" xfId="50" applyNumberFormat="1" applyFont="1" applyFill="1" applyBorder="1" applyAlignment="1" applyProtection="1">
      <alignment horizontal="center" vertical="center" wrapText="1"/>
    </xf>
    <xf numFmtId="177" fontId="3" fillId="2" borderId="3" xfId="50" applyNumberFormat="1" applyFont="1" applyFill="1" applyBorder="1" applyAlignment="1" applyProtection="1">
      <alignment horizontal="center" vertical="center" wrapText="1"/>
    </xf>
    <xf numFmtId="0" fontId="3" fillId="3" borderId="4" xfId="50" applyFont="1" applyFill="1" applyBorder="1" applyAlignment="1" applyProtection="1">
      <alignment horizontal="center" vertical="center" wrapText="1"/>
    </xf>
    <xf numFmtId="0" fontId="3" fillId="3" borderId="5" xfId="50" applyFont="1" applyFill="1" applyBorder="1" applyAlignment="1" applyProtection="1">
      <alignment horizontal="center" vertical="center" wrapText="1"/>
    </xf>
    <xf numFmtId="0" fontId="3" fillId="3" borderId="3" xfId="50" applyFont="1" applyFill="1" applyBorder="1" applyAlignment="1" applyProtection="1">
      <alignment horizontal="center" vertical="center" wrapText="1"/>
    </xf>
    <xf numFmtId="0" fontId="3" fillId="3" borderId="2" xfId="50" applyFont="1" applyFill="1" applyBorder="1" applyAlignment="1" applyProtection="1">
      <alignment horizontal="center" vertical="center" wrapText="1"/>
    </xf>
    <xf numFmtId="0" fontId="3" fillId="2" borderId="4" xfId="50" applyFont="1" applyFill="1" applyBorder="1" applyAlignment="1" applyProtection="1">
      <alignment horizontal="center" vertical="center" wrapText="1"/>
    </xf>
    <xf numFmtId="0" fontId="3" fillId="2" borderId="5" xfId="50" applyFont="1" applyFill="1" applyBorder="1" applyAlignment="1" applyProtection="1">
      <alignment horizontal="center" vertical="center" wrapText="1"/>
    </xf>
    <xf numFmtId="0" fontId="3" fillId="2" borderId="3" xfId="50" applyFont="1" applyFill="1" applyBorder="1" applyAlignment="1" applyProtection="1">
      <alignment horizontal="center" vertical="center" wrapText="1"/>
    </xf>
    <xf numFmtId="176" fontId="3" fillId="2" borderId="2" xfId="50" applyNumberFormat="1" applyFont="1" applyFill="1" applyBorder="1" applyAlignment="1" applyProtection="1">
      <alignment horizontal="center" vertical="center" wrapText="1"/>
    </xf>
    <xf numFmtId="0" fontId="1" fillId="2" borderId="2" xfId="50" applyFont="1" applyFill="1" applyBorder="1" applyAlignment="1" applyProtection="1">
      <alignment vertical="center" wrapText="1"/>
    </xf>
    <xf numFmtId="178" fontId="5" fillId="2" borderId="6" xfId="50" applyNumberFormat="1" applyFont="1" applyFill="1" applyBorder="1" applyAlignment="1" applyProtection="1">
      <alignment horizontal="center" vertical="center" shrinkToFit="1"/>
    </xf>
    <xf numFmtId="177" fontId="1" fillId="2" borderId="2" xfId="50" applyNumberFormat="1" applyFont="1" applyFill="1" applyBorder="1" applyAlignment="1" applyProtection="1">
      <alignment horizontal="right" vertical="center" shrinkToFit="1"/>
    </xf>
    <xf numFmtId="179" fontId="6" fillId="0" borderId="2" xfId="0" applyNumberFormat="1" applyFont="1" applyBorder="1">
      <alignment vertical="center"/>
    </xf>
    <xf numFmtId="179" fontId="6" fillId="0" borderId="2" xfId="0" applyNumberFormat="1" applyFont="1" applyBorder="1" applyAlignment="1">
      <alignment horizontal="center" vertical="center"/>
    </xf>
    <xf numFmtId="9" fontId="1" fillId="2" borderId="2" xfId="50" applyNumberFormat="1" applyFont="1" applyFill="1" applyBorder="1" applyAlignment="1" applyProtection="1">
      <alignment horizontal="right" vertical="center" shrinkToFit="1"/>
    </xf>
    <xf numFmtId="180" fontId="1" fillId="2" borderId="2" xfId="49" applyNumberFormat="1" applyFont="1" applyFill="1" applyBorder="1" applyAlignment="1" applyProtection="1">
      <alignment horizontal="center" vertical="center" wrapText="1"/>
    </xf>
    <xf numFmtId="178" fontId="6" fillId="0" borderId="2" xfId="0" applyNumberFormat="1" applyFont="1" applyBorder="1" applyAlignment="1">
      <alignment horizontal="center" vertical="center"/>
    </xf>
    <xf numFmtId="177" fontId="1" fillId="2" borderId="3" xfId="50" applyNumberFormat="1" applyFont="1" applyFill="1" applyBorder="1" applyAlignment="1" applyProtection="1">
      <alignment horizontal="right" vertical="center" shrinkToFit="1"/>
    </xf>
    <xf numFmtId="9" fontId="1" fillId="2" borderId="2" xfId="50" applyNumberFormat="1" applyFont="1" applyFill="1" applyBorder="1" applyAlignment="1" applyProtection="1">
      <alignment vertical="center" shrinkToFit="1"/>
    </xf>
    <xf numFmtId="9" fontId="1" fillId="2" borderId="2" xfId="50" applyNumberFormat="1" applyFont="1" applyFill="1" applyBorder="1" applyAlignment="1" applyProtection="1">
      <alignment horizontal="left" vertical="center" wrapText="1" shrinkToFit="1"/>
    </xf>
    <xf numFmtId="0" fontId="1" fillId="4" borderId="2" xfId="50" applyFont="1" applyFill="1" applyBorder="1" applyAlignment="1" applyProtection="1">
      <alignment vertical="center" wrapText="1"/>
    </xf>
    <xf numFmtId="178" fontId="7" fillId="4" borderId="2" xfId="0" applyNumberFormat="1" applyFont="1" applyFill="1" applyBorder="1" applyAlignment="1">
      <alignment horizontal="center" vertical="center"/>
    </xf>
    <xf numFmtId="177" fontId="1" fillId="4" borderId="3" xfId="50" applyNumberFormat="1" applyFont="1" applyFill="1" applyBorder="1" applyAlignment="1" applyProtection="1">
      <alignment horizontal="right" vertical="center" shrinkToFit="1"/>
    </xf>
    <xf numFmtId="179" fontId="6" fillId="4" borderId="2" xfId="0" applyNumberFormat="1" applyFont="1" applyFill="1" applyBorder="1">
      <alignment vertical="center"/>
    </xf>
    <xf numFmtId="179" fontId="6" fillId="4" borderId="2" xfId="0" applyNumberFormat="1" applyFont="1" applyFill="1" applyBorder="1" applyAlignment="1">
      <alignment horizontal="center" vertical="center"/>
    </xf>
    <xf numFmtId="9" fontId="1" fillId="4" borderId="2" xfId="50" applyNumberFormat="1" applyFont="1" applyFill="1" applyBorder="1" applyAlignment="1" applyProtection="1">
      <alignment vertical="center" shrinkToFit="1"/>
    </xf>
    <xf numFmtId="180" fontId="1" fillId="4" borderId="2" xfId="49" applyNumberFormat="1" applyFont="1" applyFill="1" applyBorder="1" applyAlignment="1" applyProtection="1">
      <alignment horizontal="center" vertical="center" wrapText="1"/>
    </xf>
    <xf numFmtId="0" fontId="1" fillId="2" borderId="2" xfId="50" applyFont="1" applyFill="1" applyBorder="1" applyAlignment="1" applyProtection="1">
      <alignment horizontal="center" vertical="center" wrapText="1"/>
    </xf>
    <xf numFmtId="178" fontId="6" fillId="0" borderId="7" xfId="0" applyNumberFormat="1" applyFont="1" applyBorder="1" applyAlignment="1">
      <alignment horizontal="center" vertical="center"/>
    </xf>
    <xf numFmtId="178" fontId="0" fillId="2" borderId="2" xfId="50" applyNumberFormat="1" applyFont="1" applyFill="1" applyBorder="1" applyAlignment="1" applyProtection="1">
      <alignment horizontal="center" vertical="center" shrinkToFit="1"/>
    </xf>
    <xf numFmtId="177" fontId="8" fillId="2" borderId="2" xfId="50" applyNumberFormat="1" applyFont="1" applyFill="1" applyBorder="1" applyAlignment="1" applyProtection="1">
      <alignment horizontal="right" vertical="center" shrinkToFit="1"/>
    </xf>
    <xf numFmtId="178" fontId="9" fillId="2" borderId="2" xfId="50" applyNumberFormat="1" applyFont="1" applyFill="1" applyBorder="1" applyAlignment="1" applyProtection="1">
      <alignment horizontal="center" vertical="center" shrinkToFit="1"/>
    </xf>
    <xf numFmtId="49" fontId="1" fillId="2" borderId="2" xfId="50" applyNumberFormat="1" applyFont="1" applyFill="1" applyBorder="1" applyAlignment="1" applyProtection="1">
      <alignment horizontal="center" vertical="center" wrapText="1"/>
    </xf>
    <xf numFmtId="179" fontId="1" fillId="2" borderId="2" xfId="2" applyNumberFormat="1" applyFont="1" applyFill="1" applyBorder="1" applyAlignment="1" applyProtection="1">
      <alignment horizontal="center" vertical="center" wrapText="1"/>
    </xf>
    <xf numFmtId="177" fontId="1" fillId="2" borderId="2" xfId="50" applyNumberFormat="1" applyFont="1" applyFill="1" applyBorder="1" applyAlignment="1" applyProtection="1">
      <alignment horizontal="center" vertical="center" wrapText="1" shrinkToFit="1"/>
    </xf>
    <xf numFmtId="49" fontId="1" fillId="2" borderId="2" xfId="50" applyNumberFormat="1" applyFont="1" applyFill="1" applyBorder="1" applyAlignment="1" applyProtection="1">
      <alignment horizontal="center" vertical="center" wrapText="1" shrinkToFit="1"/>
    </xf>
    <xf numFmtId="9" fontId="1" fillId="2" borderId="2" xfId="49" applyFont="1" applyFill="1" applyBorder="1" applyAlignment="1" applyProtection="1">
      <alignment horizontal="center" vertical="center" wrapText="1"/>
    </xf>
    <xf numFmtId="9" fontId="1" fillId="2" borderId="2" xfId="50" applyNumberFormat="1" applyFont="1" applyFill="1" applyBorder="1" applyAlignment="1" applyProtection="1">
      <alignment vertical="center" wrapText="1" shrinkToFit="1"/>
    </xf>
    <xf numFmtId="0" fontId="3" fillId="2" borderId="2" xfId="50" applyFont="1" applyFill="1" applyBorder="1" applyAlignment="1" applyProtection="1">
      <alignment horizontal="center" vertical="center" shrinkToFit="1"/>
    </xf>
    <xf numFmtId="179" fontId="3" fillId="2" borderId="2" xfId="50" applyNumberFormat="1" applyFont="1" applyFill="1" applyBorder="1" applyAlignment="1" applyProtection="1">
      <alignment horizontal="center" vertical="center" shrinkToFit="1"/>
    </xf>
    <xf numFmtId="177" fontId="10" fillId="2" borderId="2" xfId="50" applyNumberFormat="1" applyFont="1" applyFill="1" applyBorder="1" applyAlignment="1" applyProtection="1">
      <alignment horizontal="right" vertical="center" shrinkToFit="1"/>
    </xf>
    <xf numFmtId="0" fontId="11" fillId="2" borderId="2" xfId="50" applyFont="1" applyFill="1" applyBorder="1" applyAlignment="1" applyProtection="1">
      <alignment horizontal="center" vertical="center" wrapText="1"/>
    </xf>
    <xf numFmtId="181" fontId="12" fillId="2" borderId="4" xfId="50" applyNumberFormat="1" applyFont="1" applyFill="1" applyBorder="1" applyAlignment="1" applyProtection="1">
      <alignment horizontal="center" vertical="center" shrinkToFit="1"/>
    </xf>
    <xf numFmtId="181" fontId="12" fillId="2" borderId="5" xfId="50" applyNumberFormat="1" applyFont="1" applyFill="1" applyBorder="1" applyAlignment="1" applyProtection="1">
      <alignment horizontal="center" vertical="center" shrinkToFit="1"/>
    </xf>
    <xf numFmtId="0" fontId="12" fillId="2" borderId="8" xfId="50" applyFont="1" applyFill="1" applyBorder="1" applyAlignment="1" applyProtection="1">
      <alignment horizontal="center" vertical="center" wrapText="1"/>
    </xf>
    <xf numFmtId="0" fontId="12" fillId="2" borderId="9" xfId="50" applyFont="1" applyFill="1" applyBorder="1" applyAlignment="1" applyProtection="1">
      <alignment horizontal="center" vertical="center" wrapText="1"/>
    </xf>
    <xf numFmtId="0" fontId="0" fillId="2" borderId="0" xfId="0" applyFill="1">
      <alignment vertical="center"/>
    </xf>
    <xf numFmtId="0" fontId="3" fillId="2" borderId="2" xfId="50" applyFont="1" applyFill="1" applyBorder="1" applyAlignment="1" applyProtection="1">
      <alignment horizontal="center" vertical="center"/>
    </xf>
    <xf numFmtId="177" fontId="1" fillId="2" borderId="2" xfId="50" applyNumberFormat="1" applyFont="1" applyFill="1" applyBorder="1" applyAlignment="1" applyProtection="1">
      <alignment horizontal="center" vertical="center" wrapText="1"/>
    </xf>
    <xf numFmtId="177" fontId="3" fillId="3" borderId="4" xfId="50" applyNumberFormat="1" applyFont="1" applyFill="1" applyBorder="1" applyAlignment="1" applyProtection="1">
      <alignment horizontal="center" vertical="center" wrapText="1"/>
    </xf>
    <xf numFmtId="177" fontId="3" fillId="2" borderId="4" xfId="50" applyNumberFormat="1" applyFont="1" applyFill="1" applyBorder="1" applyAlignment="1" applyProtection="1">
      <alignment vertical="center" wrapText="1"/>
    </xf>
    <xf numFmtId="177" fontId="3" fillId="2" borderId="2" xfId="50" applyNumberFormat="1" applyFont="1" applyFill="1" applyBorder="1" applyAlignment="1" applyProtection="1">
      <alignment horizontal="center" vertical="center" shrinkToFit="1"/>
    </xf>
    <xf numFmtId="177" fontId="1" fillId="2" borderId="2" xfId="50" applyNumberFormat="1" applyFont="1" applyFill="1" applyBorder="1" applyAlignment="1" applyProtection="1">
      <alignment horizontal="left" vertical="center" wrapText="1" shrinkToFit="1"/>
    </xf>
    <xf numFmtId="0" fontId="1" fillId="2" borderId="2" xfId="50" applyFont="1" applyFill="1" applyBorder="1" applyAlignment="1" applyProtection="1">
      <alignment horizontal="center" vertical="center"/>
    </xf>
    <xf numFmtId="177" fontId="3" fillId="2" borderId="2" xfId="50" applyNumberFormat="1" applyFont="1" applyFill="1" applyBorder="1" applyAlignment="1" applyProtection="1">
      <alignment horizontal="right" vertical="center" shrinkToFit="1"/>
    </xf>
    <xf numFmtId="177" fontId="5" fillId="2" borderId="2" xfId="50" applyNumberFormat="1" applyFont="1" applyFill="1" applyBorder="1" applyAlignment="1" applyProtection="1">
      <alignment horizontal="right" vertical="center" wrapText="1"/>
    </xf>
    <xf numFmtId="182" fontId="1" fillId="2" borderId="2" xfId="50" applyNumberFormat="1" applyFont="1" applyFill="1" applyBorder="1" applyAlignment="1" applyProtection="1">
      <alignment vertical="center" shrinkToFit="1"/>
    </xf>
    <xf numFmtId="177" fontId="1" fillId="2" borderId="2" xfId="50" applyNumberFormat="1" applyFont="1" applyFill="1" applyBorder="1" applyAlignment="1" applyProtection="1">
      <alignment vertical="center" wrapText="1"/>
    </xf>
    <xf numFmtId="177" fontId="1" fillId="4" borderId="2" xfId="50" applyNumberFormat="1" applyFont="1" applyFill="1" applyBorder="1" applyAlignment="1" applyProtection="1">
      <alignment horizontal="right" vertical="center" shrinkToFit="1"/>
    </xf>
    <xf numFmtId="177" fontId="1" fillId="4" borderId="2" xfId="50" applyNumberFormat="1" applyFont="1" applyFill="1" applyBorder="1" applyAlignment="1" applyProtection="1">
      <alignment horizontal="left" vertical="center" wrapText="1" shrinkToFit="1"/>
    </xf>
    <xf numFmtId="0" fontId="1" fillId="4" borderId="2" xfId="50" applyFont="1" applyFill="1" applyBorder="1" applyAlignment="1" applyProtection="1">
      <alignment horizontal="center" vertical="center"/>
    </xf>
    <xf numFmtId="177" fontId="1" fillId="4" borderId="2" xfId="50" applyNumberFormat="1" applyFont="1" applyFill="1" applyBorder="1" applyAlignment="1" applyProtection="1">
      <alignment horizontal="center" vertical="center" wrapText="1"/>
    </xf>
    <xf numFmtId="177" fontId="3" fillId="4" borderId="2" xfId="50" applyNumberFormat="1" applyFont="1" applyFill="1" applyBorder="1" applyAlignment="1" applyProtection="1">
      <alignment horizontal="right" vertical="center" shrinkToFit="1"/>
    </xf>
    <xf numFmtId="177" fontId="3" fillId="4" borderId="2" xfId="50" applyNumberFormat="1" applyFont="1" applyFill="1" applyBorder="1" applyAlignment="1" applyProtection="1">
      <alignment horizontal="center" vertical="center" wrapText="1"/>
    </xf>
    <xf numFmtId="177" fontId="0" fillId="4" borderId="2" xfId="50" applyNumberFormat="1" applyFont="1" applyFill="1" applyBorder="1" applyAlignment="1" applyProtection="1">
      <alignment horizontal="left" vertical="center" wrapText="1"/>
    </xf>
    <xf numFmtId="177" fontId="5" fillId="2" borderId="2" xfId="50" applyNumberFormat="1" applyFont="1" applyFill="1" applyBorder="1" applyAlignment="1" applyProtection="1">
      <alignment horizontal="left" vertical="center" wrapText="1"/>
    </xf>
    <xf numFmtId="177" fontId="0" fillId="2" borderId="2" xfId="50" applyNumberFormat="1" applyFont="1" applyFill="1" applyBorder="1" applyAlignment="1" applyProtection="1">
      <alignment horizontal="left" vertical="center" wrapText="1"/>
    </xf>
    <xf numFmtId="10" fontId="0" fillId="0" borderId="2" xfId="0" applyNumberFormat="1" applyBorder="1">
      <alignment vertical="center"/>
    </xf>
    <xf numFmtId="0" fontId="12" fillId="2" borderId="10" xfId="50" applyFont="1" applyFill="1" applyBorder="1" applyAlignment="1" applyProtection="1">
      <alignment horizontal="center" vertical="center" wrapText="1"/>
    </xf>
    <xf numFmtId="0" fontId="12" fillId="2" borderId="11" xfId="50" applyFont="1" applyFill="1" applyBorder="1" applyAlignment="1" applyProtection="1">
      <alignment horizontal="center" vertical="center" wrapText="1"/>
    </xf>
    <xf numFmtId="177" fontId="12" fillId="2" borderId="4" xfId="50" applyNumberFormat="1" applyFont="1" applyFill="1" applyBorder="1" applyAlignment="1" applyProtection="1">
      <alignment horizontal="center" vertical="center" shrinkToFit="1"/>
    </xf>
    <xf numFmtId="177" fontId="12" fillId="2" borderId="5" xfId="50" applyNumberFormat="1" applyFont="1" applyFill="1" applyBorder="1" applyAlignment="1" applyProtection="1">
      <alignment horizontal="center" vertical="center" shrinkToFit="1"/>
    </xf>
    <xf numFmtId="0" fontId="12" fillId="2" borderId="1" xfId="50" applyFont="1" applyFill="1" applyBorder="1" applyAlignment="1" applyProtection="1">
      <alignment horizontal="center" vertical="center" wrapText="1"/>
    </xf>
    <xf numFmtId="0" fontId="12" fillId="2" borderId="12" xfId="50" applyFont="1" applyFill="1" applyBorder="1" applyAlignment="1" applyProtection="1">
      <alignment horizontal="center" vertical="center" wrapText="1"/>
    </xf>
    <xf numFmtId="0" fontId="12" fillId="2" borderId="4" xfId="50" applyFont="1" applyFill="1" applyBorder="1" applyAlignment="1" applyProtection="1">
      <alignment horizontal="center" vertical="center" shrinkToFit="1"/>
    </xf>
    <xf numFmtId="0" fontId="12" fillId="2" borderId="5" xfId="50" applyFont="1" applyFill="1" applyBorder="1" applyAlignment="1" applyProtection="1">
      <alignment horizontal="center" vertical="center" shrinkToFit="1"/>
    </xf>
    <xf numFmtId="49" fontId="0" fillId="2" borderId="2" xfId="50" applyNumberFormat="1" applyFont="1" applyFill="1" applyBorder="1" applyAlignment="1">
      <alignment horizontal="center" vertical="center"/>
      <protection locked="0"/>
    </xf>
    <xf numFmtId="0" fontId="4" fillId="2" borderId="4" xfId="50" applyFont="1" applyFill="1" applyBorder="1" applyAlignment="1" applyProtection="1">
      <alignment horizontal="center" vertical="center" wrapText="1"/>
    </xf>
    <xf numFmtId="0" fontId="4" fillId="2" borderId="5" xfId="50" applyFont="1" applyFill="1" applyBorder="1" applyAlignment="1" applyProtection="1">
      <alignment horizontal="center" vertical="center" wrapText="1"/>
    </xf>
    <xf numFmtId="0" fontId="9" fillId="2" borderId="5" xfId="50" applyFont="1" applyFill="1" applyBorder="1" applyAlignment="1" applyProtection="1">
      <alignment horizontal="center" vertical="center" wrapText="1"/>
    </xf>
    <xf numFmtId="0" fontId="9" fillId="2" borderId="3" xfId="50" applyFont="1" applyFill="1" applyBorder="1" applyAlignment="1" applyProtection="1">
      <alignment horizontal="center" vertical="center" wrapText="1"/>
    </xf>
    <xf numFmtId="177" fontId="4" fillId="2" borderId="2" xfId="50" applyNumberFormat="1" applyFont="1" applyFill="1" applyBorder="1" applyAlignment="1" applyProtection="1">
      <alignment horizontal="center" vertical="center" wrapText="1"/>
    </xf>
    <xf numFmtId="177" fontId="9" fillId="2" borderId="2" xfId="50" applyNumberFormat="1" applyFont="1" applyFill="1" applyBorder="1" applyAlignment="1" applyProtection="1">
      <alignment horizontal="center" vertical="center" wrapText="1"/>
    </xf>
    <xf numFmtId="177" fontId="3" fillId="3" borderId="5" xfId="50" applyNumberFormat="1" applyFont="1" applyFill="1" applyBorder="1" applyAlignment="1" applyProtection="1">
      <alignment horizontal="center" vertical="center" wrapText="1"/>
    </xf>
    <xf numFmtId="0" fontId="4" fillId="2" borderId="2" xfId="50" applyFont="1" applyFill="1" applyBorder="1" applyAlignment="1" applyProtection="1">
      <alignment horizontal="center" vertical="center"/>
    </xf>
    <xf numFmtId="177" fontId="3" fillId="2" borderId="5" xfId="50" applyNumberFormat="1" applyFont="1" applyFill="1" applyBorder="1" applyAlignment="1" applyProtection="1">
      <alignment vertical="center" wrapText="1"/>
    </xf>
    <xf numFmtId="177" fontId="0" fillId="2" borderId="2" xfId="50" applyNumberFormat="1" applyFont="1" applyFill="1" applyBorder="1" applyAlignment="1" applyProtection="1">
      <alignment horizontal="right" vertical="center" wrapText="1" shrinkToFit="1"/>
    </xf>
    <xf numFmtId="177" fontId="1" fillId="2" borderId="2" xfId="50" applyNumberFormat="1" applyFont="1" applyFill="1" applyBorder="1" applyAlignment="1" applyProtection="1">
      <alignment horizontal="center" vertical="center"/>
    </xf>
    <xf numFmtId="177" fontId="0" fillId="2" borderId="2" xfId="50" applyNumberFormat="1" applyFont="1" applyFill="1" applyBorder="1" applyAlignment="1" applyProtection="1">
      <alignment horizontal="right" vertical="center" shrinkToFit="1"/>
    </xf>
    <xf numFmtId="177" fontId="1" fillId="2" borderId="6" xfId="50" applyNumberFormat="1" applyFont="1" applyFill="1" applyBorder="1" applyAlignment="1" applyProtection="1">
      <alignment horizontal="center" vertical="center"/>
    </xf>
    <xf numFmtId="0" fontId="1" fillId="2" borderId="7" xfId="50" applyFont="1" applyFill="1" applyBorder="1" applyAlignment="1" applyProtection="1">
      <alignment horizontal="center" vertical="center"/>
    </xf>
    <xf numFmtId="177" fontId="0" fillId="4" borderId="2" xfId="50" applyNumberFormat="1" applyFont="1" applyFill="1" applyBorder="1" applyAlignment="1" applyProtection="1">
      <alignment horizontal="right" vertical="center" shrinkToFit="1"/>
    </xf>
    <xf numFmtId="179" fontId="1" fillId="2" borderId="2" xfId="50" applyNumberFormat="1" applyFont="1" applyFill="1" applyBorder="1" applyAlignment="1" applyProtection="1">
      <alignment horizontal="center" vertical="center"/>
    </xf>
    <xf numFmtId="177" fontId="1" fillId="2" borderId="2" xfId="50" applyNumberFormat="1" applyFont="1" applyFill="1" applyBorder="1" applyAlignment="1" applyProtection="1">
      <alignment horizontal="left" vertical="center" wrapText="1"/>
    </xf>
    <xf numFmtId="179" fontId="0" fillId="2" borderId="2" xfId="0" applyNumberFormat="1" applyFill="1" applyBorder="1">
      <alignment vertical="center"/>
    </xf>
    <xf numFmtId="179" fontId="3" fillId="2" borderId="2" xfId="50" applyNumberFormat="1" applyFont="1" applyFill="1" applyBorder="1" applyAlignment="1" applyProtection="1">
      <alignment horizontal="right" vertical="center"/>
    </xf>
    <xf numFmtId="177" fontId="12" fillId="2" borderId="3" xfId="50" applyNumberFormat="1" applyFont="1" applyFill="1" applyBorder="1" applyAlignment="1" applyProtection="1">
      <alignment horizontal="center" vertical="center" shrinkToFit="1"/>
    </xf>
    <xf numFmtId="0" fontId="12" fillId="2" borderId="3" xfId="50" applyFont="1" applyFill="1" applyBorder="1" applyAlignment="1" applyProtection="1">
      <alignment horizontal="center" vertical="center" shrinkToFi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百分比 2 2" xfId="49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T26"/>
  <sheetViews>
    <sheetView tabSelected="1" workbookViewId="0">
      <selection activeCell="P2" sqref="P2"/>
    </sheetView>
  </sheetViews>
  <sheetFormatPr defaultColWidth="9" defaultRowHeight="13.5"/>
  <cols>
    <col min="1" max="1" width="3.25" style="1" customWidth="1"/>
    <col min="2" max="2" width="15.875" style="2" customWidth="1"/>
    <col min="3" max="3" width="16.25" style="1" customWidth="1"/>
    <col min="4" max="4" width="15.375" style="1" customWidth="1"/>
    <col min="5" max="5" width="18.75" style="3" customWidth="1"/>
    <col min="6" max="6" width="19.125" style="3" customWidth="1"/>
    <col min="7" max="7" width="17.5" style="3" customWidth="1"/>
    <col min="8" max="8" width="4.875" style="1" customWidth="1"/>
    <col min="9" max="9" width="10.375" style="3" customWidth="1"/>
    <col min="10" max="10" width="10" style="3" customWidth="1"/>
    <col min="11" max="11" width="9.375" style="1" customWidth="1"/>
    <col min="12" max="12" width="9.625" style="3" customWidth="1"/>
    <col min="13" max="13" width="16.125" style="1" customWidth="1"/>
    <col min="14" max="14" width="10.125" style="1" customWidth="1"/>
    <col min="15" max="15" width="13" style="1" customWidth="1"/>
    <col min="16" max="16" width="34.625" style="1" customWidth="1"/>
    <col min="17" max="17" width="14.75" style="1" customWidth="1"/>
    <col min="18" max="18" width="14.5" style="1" customWidth="1"/>
    <col min="19" max="19" width="15.5" style="3" customWidth="1"/>
    <col min="20" max="20" width="15.5" style="1" customWidth="1"/>
    <col min="21" max="16361" width="9" style="1" customWidth="1"/>
  </cols>
  <sheetData>
    <row r="1" ht="24.95" customHeight="1" spans="1:19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</row>
    <row r="2" ht="27.95" customHeight="1" spans="1:20">
      <c r="A2" s="5" t="s">
        <v>1</v>
      </c>
      <c r="B2" s="5"/>
      <c r="C2" s="6" t="s">
        <v>2</v>
      </c>
      <c r="D2" s="6"/>
      <c r="E2" s="6"/>
      <c r="F2" s="6"/>
      <c r="G2" s="6"/>
      <c r="H2" s="6" t="s">
        <v>3</v>
      </c>
      <c r="I2" s="6"/>
      <c r="J2" s="6" t="s">
        <v>4</v>
      </c>
      <c r="K2" s="6"/>
      <c r="L2" s="6"/>
      <c r="M2" s="6"/>
      <c r="N2" s="56" t="s">
        <v>5</v>
      </c>
      <c r="O2" s="56"/>
      <c r="P2" s="47">
        <v>10161</v>
      </c>
      <c r="Q2" s="60" t="s">
        <v>6</v>
      </c>
      <c r="R2" s="60"/>
      <c r="S2" s="85"/>
      <c r="T2" s="85"/>
    </row>
    <row r="3" ht="27.95" customHeight="1" spans="1:20">
      <c r="A3" s="5" t="s">
        <v>7</v>
      </c>
      <c r="B3" s="5"/>
      <c r="C3" s="7">
        <v>380000</v>
      </c>
      <c r="D3" s="7"/>
      <c r="E3" s="7"/>
      <c r="F3" s="7" t="s">
        <v>8</v>
      </c>
      <c r="G3" s="8" t="s">
        <v>9</v>
      </c>
      <c r="H3" s="5" t="s">
        <v>10</v>
      </c>
      <c r="I3" s="5"/>
      <c r="J3" s="36" t="s">
        <v>11</v>
      </c>
      <c r="K3" s="36"/>
      <c r="L3" s="36"/>
      <c r="M3" s="36"/>
      <c r="N3" s="5" t="s">
        <v>12</v>
      </c>
      <c r="O3" s="5"/>
      <c r="P3" s="36" t="s">
        <v>13</v>
      </c>
      <c r="Q3" s="86" t="s">
        <v>14</v>
      </c>
      <c r="R3" s="87"/>
      <c r="S3" s="88" t="s">
        <v>15</v>
      </c>
      <c r="T3" s="89"/>
    </row>
    <row r="4" ht="27.95" customHeight="1" spans="1:20">
      <c r="A4" s="5" t="s">
        <v>16</v>
      </c>
      <c r="B4" s="5"/>
      <c r="C4" s="7">
        <v>443540.37</v>
      </c>
      <c r="D4" s="7"/>
      <c r="E4" s="7"/>
      <c r="F4" s="7" t="s">
        <v>17</v>
      </c>
      <c r="G4" s="9" t="s">
        <v>18</v>
      </c>
      <c r="H4" s="5" t="s">
        <v>19</v>
      </c>
      <c r="I4" s="5"/>
      <c r="J4" s="36" t="s">
        <v>20</v>
      </c>
      <c r="K4" s="36"/>
      <c r="L4" s="36"/>
      <c r="M4" s="36"/>
      <c r="N4" s="5" t="s">
        <v>21</v>
      </c>
      <c r="O4" s="5"/>
      <c r="P4" s="57" t="s">
        <v>22</v>
      </c>
      <c r="Q4" s="7" t="s">
        <v>23</v>
      </c>
      <c r="R4" s="57" t="s">
        <v>24</v>
      </c>
      <c r="S4" s="90" t="s">
        <v>25</v>
      </c>
      <c r="T4" s="91" t="s">
        <v>24</v>
      </c>
    </row>
    <row r="5" ht="27.95" customHeight="1" spans="1:20">
      <c r="A5" s="5" t="s">
        <v>26</v>
      </c>
      <c r="B5" s="10" t="s">
        <v>27</v>
      </c>
      <c r="C5" s="11"/>
      <c r="D5" s="11"/>
      <c r="E5" s="11"/>
      <c r="F5" s="12"/>
      <c r="G5" s="13" t="s">
        <v>28</v>
      </c>
      <c r="H5" s="10" t="s">
        <v>27</v>
      </c>
      <c r="I5" s="11"/>
      <c r="J5" s="12"/>
      <c r="K5" s="13" t="s">
        <v>29</v>
      </c>
      <c r="L5" s="10" t="s">
        <v>30</v>
      </c>
      <c r="M5" s="12"/>
      <c r="N5" s="10" t="s">
        <v>31</v>
      </c>
      <c r="O5" s="12"/>
      <c r="P5" s="58" t="s">
        <v>32</v>
      </c>
      <c r="Q5" s="92"/>
      <c r="R5" s="92"/>
      <c r="S5" s="90" t="s">
        <v>33</v>
      </c>
      <c r="T5" s="93" t="s">
        <v>34</v>
      </c>
    </row>
    <row r="6" ht="27.95" customHeight="1" spans="1:20">
      <c r="A6" s="5"/>
      <c r="B6" s="14" t="s">
        <v>35</v>
      </c>
      <c r="C6" s="15"/>
      <c r="D6" s="15"/>
      <c r="E6" s="15"/>
      <c r="F6" s="16"/>
      <c r="G6" s="5"/>
      <c r="H6" s="14" t="s">
        <v>36</v>
      </c>
      <c r="I6" s="15"/>
      <c r="J6" s="16"/>
      <c r="K6" s="5" t="s">
        <v>37</v>
      </c>
      <c r="L6" s="14" t="s">
        <v>38</v>
      </c>
      <c r="M6" s="16"/>
      <c r="N6" s="14" t="s">
        <v>39</v>
      </c>
      <c r="O6" s="16"/>
      <c r="P6" s="59" t="s">
        <v>40</v>
      </c>
      <c r="Q6" s="94"/>
      <c r="R6" s="94"/>
      <c r="S6" s="90"/>
      <c r="T6" s="93"/>
    </row>
    <row r="7" ht="27.95" customHeight="1" spans="1:20">
      <c r="A7" s="5"/>
      <c r="B7" s="17" t="s">
        <v>41</v>
      </c>
      <c r="C7" s="5" t="s">
        <v>42</v>
      </c>
      <c r="D7" s="5" t="s">
        <v>43</v>
      </c>
      <c r="E7" s="7" t="s">
        <v>44</v>
      </c>
      <c r="F7" s="7" t="s">
        <v>45</v>
      </c>
      <c r="G7" s="17" t="s">
        <v>46</v>
      </c>
      <c r="H7" s="5" t="s">
        <v>47</v>
      </c>
      <c r="I7" s="7" t="s">
        <v>48</v>
      </c>
      <c r="J7" s="7" t="s">
        <v>49</v>
      </c>
      <c r="K7" s="60" t="s">
        <v>48</v>
      </c>
      <c r="L7" s="7" t="s">
        <v>48</v>
      </c>
      <c r="M7" s="5" t="s">
        <v>49</v>
      </c>
      <c r="N7" s="5" t="s">
        <v>48</v>
      </c>
      <c r="O7" s="5" t="s">
        <v>49</v>
      </c>
      <c r="P7" s="7" t="s">
        <v>50</v>
      </c>
      <c r="Q7" s="7" t="s">
        <v>51</v>
      </c>
      <c r="R7" s="7" t="s">
        <v>52</v>
      </c>
      <c r="S7" s="90"/>
      <c r="T7" s="93"/>
    </row>
    <row r="8" ht="29.1" customHeight="1" spans="1:20">
      <c r="A8" s="18">
        <v>1</v>
      </c>
      <c r="B8" s="19" t="s">
        <v>53</v>
      </c>
      <c r="C8" s="20">
        <v>250000</v>
      </c>
      <c r="D8" s="21"/>
      <c r="E8" s="22" t="s">
        <v>54</v>
      </c>
      <c r="F8" s="22" t="s">
        <v>55</v>
      </c>
      <c r="G8" s="23">
        <v>1</v>
      </c>
      <c r="H8" s="24">
        <v>0.05</v>
      </c>
      <c r="I8" s="20">
        <f>H8*C8</f>
        <v>12500</v>
      </c>
      <c r="J8" s="61"/>
      <c r="K8" s="62">
        <f>ROUNDUP(C8/1.1*2.293%,2)</f>
        <v>5211.37</v>
      </c>
      <c r="L8" s="20"/>
      <c r="M8" s="57"/>
      <c r="N8" s="63"/>
      <c r="O8" s="7"/>
      <c r="P8" s="64" t="s">
        <v>56</v>
      </c>
      <c r="Q8" s="7"/>
      <c r="R8" s="7"/>
      <c r="S8" s="95">
        <f>C8+D8-I8-K8-L8-N8</f>
        <v>232288.63</v>
      </c>
      <c r="T8" s="96">
        <f>C8+D8-I8-K8-S8</f>
        <v>0</v>
      </c>
    </row>
    <row r="9" ht="29.1" customHeight="1" spans="1:20">
      <c r="A9" s="18">
        <v>2</v>
      </c>
      <c r="B9" s="25" t="s">
        <v>57</v>
      </c>
      <c r="C9" s="26">
        <v>187821.18</v>
      </c>
      <c r="D9" s="21"/>
      <c r="E9" s="22" t="s">
        <v>54</v>
      </c>
      <c r="F9" s="22" t="s">
        <v>55</v>
      </c>
      <c r="G9" s="27">
        <v>1</v>
      </c>
      <c r="H9" s="24"/>
      <c r="I9" s="20">
        <v>9677.02</v>
      </c>
      <c r="J9" s="61" t="s">
        <v>58</v>
      </c>
      <c r="K9" s="62">
        <f>ROUNDUP(C9/1.09*2.2927%,2)</f>
        <v>3950.63</v>
      </c>
      <c r="L9" s="20">
        <v>200</v>
      </c>
      <c r="M9" s="57" t="s">
        <v>59</v>
      </c>
      <c r="N9" s="65">
        <v>4500</v>
      </c>
      <c r="O9" s="66" t="s">
        <v>60</v>
      </c>
      <c r="P9" s="64" t="s">
        <v>61</v>
      </c>
      <c r="Q9" s="7"/>
      <c r="R9" s="7"/>
      <c r="S9" s="97">
        <v>100000</v>
      </c>
      <c r="T9" s="98">
        <f>C9+D9-I9-K9-L9-N9-S9-S10</f>
        <v>0</v>
      </c>
    </row>
    <row r="10" ht="29.1" customHeight="1" spans="1:20">
      <c r="A10" s="18"/>
      <c r="B10" s="25"/>
      <c r="C10" s="26"/>
      <c r="D10" s="21"/>
      <c r="E10" s="22"/>
      <c r="F10" s="22"/>
      <c r="G10" s="28"/>
      <c r="H10" s="24"/>
      <c r="I10" s="20"/>
      <c r="J10" s="61"/>
      <c r="K10" s="62"/>
      <c r="L10" s="20"/>
      <c r="M10" s="57"/>
      <c r="N10" s="65"/>
      <c r="O10" s="66"/>
      <c r="P10" s="64" t="s">
        <v>62</v>
      </c>
      <c r="Q10" s="7"/>
      <c r="R10" s="7"/>
      <c r="S10" s="97">
        <v>69493.53</v>
      </c>
      <c r="T10" s="99"/>
    </row>
    <row r="11" ht="29.1" customHeight="1" spans="1:20">
      <c r="A11" s="29"/>
      <c r="B11" s="30" t="s">
        <v>63</v>
      </c>
      <c r="C11" s="31"/>
      <c r="D11" s="32"/>
      <c r="E11" s="33"/>
      <c r="F11" s="33"/>
      <c r="G11" s="34"/>
      <c r="H11" s="35"/>
      <c r="I11" s="67"/>
      <c r="J11" s="68"/>
      <c r="K11" s="69"/>
      <c r="L11" s="67"/>
      <c r="M11" s="70"/>
      <c r="N11" s="71"/>
      <c r="O11" s="72"/>
      <c r="P11" s="73"/>
      <c r="Q11" s="72"/>
      <c r="R11" s="72"/>
      <c r="S11" s="100"/>
      <c r="T11" s="69"/>
    </row>
    <row r="12" ht="29.1" customHeight="1" spans="1:20">
      <c r="A12" s="36">
        <v>3</v>
      </c>
      <c r="B12" s="25">
        <v>44854</v>
      </c>
      <c r="C12" s="26">
        <v>5718.99</v>
      </c>
      <c r="D12" s="21"/>
      <c r="E12" s="22" t="s">
        <v>64</v>
      </c>
      <c r="F12" s="22" t="s">
        <v>65</v>
      </c>
      <c r="G12" s="28">
        <v>1</v>
      </c>
      <c r="H12" s="24"/>
      <c r="I12" s="20">
        <v>0</v>
      </c>
      <c r="J12" s="61"/>
      <c r="K12" s="62">
        <f>533.75+8.35</f>
        <v>542.1</v>
      </c>
      <c r="L12" s="20">
        <v>50</v>
      </c>
      <c r="M12" s="57" t="s">
        <v>59</v>
      </c>
      <c r="N12" s="65">
        <v>-4500</v>
      </c>
      <c r="O12" s="66" t="s">
        <v>66</v>
      </c>
      <c r="P12" s="74" t="s">
        <v>56</v>
      </c>
      <c r="Q12" s="7"/>
      <c r="R12" s="7"/>
      <c r="S12" s="97">
        <v>9635.24</v>
      </c>
      <c r="T12" s="62"/>
    </row>
    <row r="13" ht="29.1" customHeight="1" spans="1:20">
      <c r="A13" s="36"/>
      <c r="B13" s="25"/>
      <c r="C13" s="26"/>
      <c r="D13" s="21"/>
      <c r="E13" s="22"/>
      <c r="F13" s="22"/>
      <c r="G13" s="28"/>
      <c r="H13" s="24"/>
      <c r="I13" s="20"/>
      <c r="J13" s="61"/>
      <c r="K13" s="62"/>
      <c r="L13" s="20"/>
      <c r="M13" s="57"/>
      <c r="N13" s="65"/>
      <c r="O13" s="66"/>
      <c r="P13" s="75"/>
      <c r="Q13" s="7"/>
      <c r="R13" s="7"/>
      <c r="S13" s="97"/>
      <c r="T13" s="62"/>
    </row>
    <row r="14" ht="29.1" customHeight="1" spans="1:20">
      <c r="A14" s="36"/>
      <c r="B14" s="37"/>
      <c r="C14" s="26"/>
      <c r="D14" s="21"/>
      <c r="E14" s="22"/>
      <c r="F14" s="22"/>
      <c r="G14" s="28"/>
      <c r="H14" s="24"/>
      <c r="I14" s="20"/>
      <c r="J14" s="61"/>
      <c r="K14" s="62"/>
      <c r="L14" s="20"/>
      <c r="M14" s="57"/>
      <c r="N14" s="63"/>
      <c r="O14" s="7"/>
      <c r="P14" s="76"/>
      <c r="Q14" s="7"/>
      <c r="R14" s="7"/>
      <c r="S14" s="97"/>
      <c r="T14" s="101"/>
    </row>
    <row r="15" ht="29.1" customHeight="1" spans="1:20">
      <c r="A15" s="36"/>
      <c r="B15" s="38"/>
      <c r="C15" s="20"/>
      <c r="D15" s="39"/>
      <c r="E15" s="22"/>
      <c r="F15" s="22"/>
      <c r="G15" s="28"/>
      <c r="H15" s="24"/>
      <c r="I15" s="20"/>
      <c r="J15" s="61"/>
      <c r="K15" s="62"/>
      <c r="L15" s="20"/>
      <c r="M15" s="57"/>
      <c r="N15" s="63"/>
      <c r="O15" s="7"/>
      <c r="P15" s="75"/>
      <c r="Q15" s="7"/>
      <c r="R15" s="7"/>
      <c r="S15" s="97"/>
      <c r="T15" s="101"/>
    </row>
    <row r="16" ht="29.1" customHeight="1" spans="1:20">
      <c r="A16" s="36"/>
      <c r="B16" s="40"/>
      <c r="C16" s="41"/>
      <c r="D16" s="42"/>
      <c r="E16" s="43"/>
      <c r="F16" s="44"/>
      <c r="G16" s="27"/>
      <c r="H16" s="45"/>
      <c r="I16" s="20"/>
      <c r="J16" s="20"/>
      <c r="K16" s="20"/>
      <c r="L16" s="20"/>
      <c r="M16" s="57"/>
      <c r="N16" s="20"/>
      <c r="O16" s="57"/>
      <c r="P16" s="76"/>
      <c r="Q16" s="102"/>
      <c r="R16" s="102"/>
      <c r="S16" s="103"/>
      <c r="T16" s="101"/>
    </row>
    <row r="17" ht="29.1" customHeight="1" spans="1:20">
      <c r="A17" s="36"/>
      <c r="B17" s="40"/>
      <c r="C17" s="41"/>
      <c r="D17" s="42"/>
      <c r="E17" s="43"/>
      <c r="F17" s="44"/>
      <c r="G17" s="46"/>
      <c r="H17" s="45"/>
      <c r="I17" s="20"/>
      <c r="J17" s="20"/>
      <c r="K17" s="20"/>
      <c r="L17" s="20"/>
      <c r="M17" s="57"/>
      <c r="N17" s="20"/>
      <c r="O17" s="57"/>
      <c r="P17" s="76"/>
      <c r="Q17" s="102"/>
      <c r="R17" s="102"/>
      <c r="S17" s="103"/>
      <c r="T17" s="101"/>
    </row>
    <row r="18" ht="30" customHeight="1" spans="1:20">
      <c r="A18" s="5" t="s">
        <v>67</v>
      </c>
      <c r="B18" s="5"/>
      <c r="C18" s="47">
        <f>SUM(C8:C17)</f>
        <v>443540.17</v>
      </c>
      <c r="D18" s="48">
        <f>SUM(D8:D17)</f>
        <v>0</v>
      </c>
      <c r="E18" s="49"/>
      <c r="F18" s="49"/>
      <c r="G18" s="49"/>
      <c r="H18" s="47" t="s">
        <v>68</v>
      </c>
      <c r="I18" s="63">
        <f>SUM(I8:I17)</f>
        <v>22177.02</v>
      </c>
      <c r="J18" s="49"/>
      <c r="K18" s="63">
        <f>SUM(K8:K17)</f>
        <v>9704.1</v>
      </c>
      <c r="L18" s="63">
        <f>SUM(L8:L17)</f>
        <v>250</v>
      </c>
      <c r="M18" s="47" t="s">
        <v>68</v>
      </c>
      <c r="N18" s="63">
        <f>SUM(N8:N17)</f>
        <v>0</v>
      </c>
      <c r="O18" s="47" t="s">
        <v>68</v>
      </c>
      <c r="P18" s="47" t="s">
        <v>68</v>
      </c>
      <c r="Q18" s="47"/>
      <c r="R18" s="47"/>
      <c r="S18" s="63">
        <f>SUM(S8:S17)</f>
        <v>411417.4</v>
      </c>
      <c r="T18" s="104">
        <f>D18+C18-S18-I18-K18-L18-N18</f>
        <v>-8.35000000004038</v>
      </c>
    </row>
    <row r="19" ht="30" customHeight="1" spans="1:20">
      <c r="A19" s="50" t="s">
        <v>69</v>
      </c>
      <c r="B19" s="50"/>
      <c r="C19" s="50" t="s">
        <v>70</v>
      </c>
      <c r="D19" s="50"/>
      <c r="E19" s="50"/>
      <c r="F19" s="51">
        <f>S12</f>
        <v>9635.24</v>
      </c>
      <c r="G19" s="52"/>
      <c r="H19" s="53" t="s">
        <v>71</v>
      </c>
      <c r="I19" s="77"/>
      <c r="J19" s="77"/>
      <c r="K19" s="77"/>
      <c r="L19" s="78"/>
      <c r="M19" s="50" t="s">
        <v>72</v>
      </c>
      <c r="N19" s="79">
        <f>F19</f>
        <v>9635.24</v>
      </c>
      <c r="O19" s="80"/>
      <c r="P19" s="80"/>
      <c r="Q19" s="80"/>
      <c r="R19" s="80"/>
      <c r="S19" s="80"/>
      <c r="T19" s="105"/>
    </row>
    <row r="20" ht="30" customHeight="1" spans="1:20">
      <c r="A20" s="50"/>
      <c r="B20" s="50"/>
      <c r="C20" s="50" t="s">
        <v>73</v>
      </c>
      <c r="D20" s="50"/>
      <c r="E20" s="50"/>
      <c r="F20" s="51">
        <v>0</v>
      </c>
      <c r="G20" s="52"/>
      <c r="H20" s="54"/>
      <c r="I20" s="81"/>
      <c r="J20" s="81"/>
      <c r="K20" s="81"/>
      <c r="L20" s="82"/>
      <c r="M20" s="50" t="s">
        <v>74</v>
      </c>
      <c r="N20" s="83" t="str">
        <f>SUBSTITUTE(SUBSTITUTE(TEXT(INT(N19),"[DBNum2][$-804]G/通用格式元"&amp;IF(INT(N19)=N19,"整",""))&amp;TEXT(MID(N19,FIND(".",N19&amp;".0")+1,1),"[DBNum2][$-804]G/通用格式角")&amp;TEXT(MID(N19,FIND(".",N19&amp;".0")+2,1),"[DBNum2][$-804]G/通用格式分"),"零角","零"),"零分","")</f>
        <v>玖仟陆佰叁拾伍元贰角肆分</v>
      </c>
      <c r="O20" s="84"/>
      <c r="P20" s="84"/>
      <c r="Q20" s="84"/>
      <c r="R20" s="84"/>
      <c r="S20" s="84"/>
      <c r="T20" s="106"/>
    </row>
    <row r="26" spans="2:2">
      <c r="B26" s="55"/>
    </row>
  </sheetData>
  <mergeCells count="42">
    <mergeCell ref="A1:S1"/>
    <mergeCell ref="A2:B2"/>
    <mergeCell ref="C2:G2"/>
    <mergeCell ref="H2:I2"/>
    <mergeCell ref="J2:M2"/>
    <mergeCell ref="N2:O2"/>
    <mergeCell ref="Q2:R2"/>
    <mergeCell ref="S2:T2"/>
    <mergeCell ref="A3:B3"/>
    <mergeCell ref="C3:E3"/>
    <mergeCell ref="H3:I3"/>
    <mergeCell ref="J3:M3"/>
    <mergeCell ref="N3:O3"/>
    <mergeCell ref="Q3:R3"/>
    <mergeCell ref="S3:T3"/>
    <mergeCell ref="A4:B4"/>
    <mergeCell ref="C4:E4"/>
    <mergeCell ref="H4:I4"/>
    <mergeCell ref="J4:M4"/>
    <mergeCell ref="N4:O4"/>
    <mergeCell ref="B5:F5"/>
    <mergeCell ref="H5:J5"/>
    <mergeCell ref="L5:M5"/>
    <mergeCell ref="N5:O5"/>
    <mergeCell ref="P5:R5"/>
    <mergeCell ref="B6:F6"/>
    <mergeCell ref="H6:J6"/>
    <mergeCell ref="L6:M6"/>
    <mergeCell ref="N6:O6"/>
    <mergeCell ref="A18:B18"/>
    <mergeCell ref="C19:E19"/>
    <mergeCell ref="F19:G19"/>
    <mergeCell ref="N19:T19"/>
    <mergeCell ref="C20:E20"/>
    <mergeCell ref="F20:G20"/>
    <mergeCell ref="N20:T20"/>
    <mergeCell ref="A5:A7"/>
    <mergeCell ref="S5:S7"/>
    <mergeCell ref="T5:T7"/>
    <mergeCell ref="T9:T10"/>
    <mergeCell ref="A19:B20"/>
    <mergeCell ref="H19:L20"/>
  </mergeCells>
  <printOptions horizontalCentered="1" verticalCentered="1"/>
  <pageMargins left="0" right="0" top="0" bottom="0" header="0" footer="0"/>
  <pageSetup paperSize="9" scale="9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第1次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朱大金</cp:lastModifiedBy>
  <dcterms:created xsi:type="dcterms:W3CDTF">2017-01-11T04:48:00Z</dcterms:created>
  <dcterms:modified xsi:type="dcterms:W3CDTF">2023-07-25T07:42:25Z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ICV">
    <vt:lpwstr>5C0AA97A98F543D49446CBE9FE3AA3ED_12</vt:lpwstr>
  </property>
</Properties>
</file>