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2"/>
  </bookViews>
  <sheets>
    <sheet name="1007 太湖县大石乡太望桥等四桥改造" sheetId="1" r:id="rId1"/>
    <sheet name="1007 太湖县大石乡太望桥等四桥改造 (2)" sheetId="2" r:id="rId2"/>
    <sheet name="3" sheetId="3" r:id="rId3"/>
  </sheets>
  <calcPr calcId="144525"/>
</workbook>
</file>

<file path=xl/sharedStrings.xml><?xml version="1.0" encoding="utf-8"?>
<sst xmlns="http://schemas.openxmlformats.org/spreadsheetml/2006/main" count="212" uniqueCount="74">
  <si>
    <t xml:space="preserve"> 合作工程款支付证书</t>
  </si>
  <si>
    <t>未办理原因：</t>
  </si>
  <si>
    <t>工程名称</t>
  </si>
  <si>
    <t>太湖县大石乡太望桥等四座桥改造工程施工第二次</t>
  </si>
  <si>
    <t>档案编号</t>
  </si>
  <si>
    <t>CD201456</t>
  </si>
  <si>
    <t>合同金额</t>
  </si>
  <si>
    <t>中标日期</t>
  </si>
  <si>
    <t>（2014-12-22中标）</t>
  </si>
  <si>
    <t>合作单位</t>
  </si>
  <si>
    <t>吕宁宁13855603117</t>
  </si>
  <si>
    <t>决算金额</t>
  </si>
  <si>
    <t>竣工日期</t>
  </si>
  <si>
    <t>ERP编号</t>
  </si>
  <si>
    <t>序号</t>
  </si>
  <si>
    <t>工程款到账</t>
  </si>
  <si>
    <t>开票情况</t>
  </si>
  <si>
    <t>成本发票</t>
  </si>
  <si>
    <t>扣管理费</t>
  </si>
  <si>
    <t>代扣税金</t>
  </si>
  <si>
    <t>其他扣款</t>
  </si>
  <si>
    <t>支付金额(元)</t>
  </si>
  <si>
    <t>日期</t>
  </si>
  <si>
    <t>账户</t>
  </si>
  <si>
    <t>金额</t>
  </si>
  <si>
    <t>比例</t>
  </si>
  <si>
    <t>税率</t>
  </si>
  <si>
    <t>备注</t>
  </si>
  <si>
    <t>资料、借条</t>
  </si>
  <si>
    <t>全部管理费3%</t>
  </si>
  <si>
    <t>企2%</t>
  </si>
  <si>
    <t>成本票</t>
  </si>
  <si>
    <t>印</t>
  </si>
  <si>
    <t>本次</t>
  </si>
  <si>
    <t>个1%</t>
  </si>
  <si>
    <t>①</t>
  </si>
  <si>
    <t>外经证</t>
  </si>
  <si>
    <t>预付款</t>
  </si>
  <si>
    <t>②</t>
  </si>
  <si>
    <t>2016.7.22，项目调查，朱大金出场费1000+张居田出场费500+车费800</t>
  </si>
  <si>
    <t>①.注：2016.4.19，张居田办理外经证500元；  2016.7.22，项目调查，朱大金出场费1000+张居田出场费500+车费800</t>
  </si>
  <si>
    <t>②.注：15万抵扣何昌宝2016-4-28从公司已转借给吕宁宁的15万；剩余的87513.8转吕宁宁帐户。</t>
  </si>
  <si>
    <t>本  次</t>
  </si>
  <si>
    <t>合计</t>
  </si>
  <si>
    <t>-</t>
  </si>
  <si>
    <t>本次支付金额</t>
  </si>
  <si>
    <t>小写</t>
  </si>
  <si>
    <t>支付账号</t>
  </si>
  <si>
    <t>吕宁宁  中国农业银行太湖支行   6228  4823  0801  6781 572</t>
  </si>
  <si>
    <t>大写</t>
  </si>
  <si>
    <t>何昌宝  中行庐江支行           6217  8563  000  2244  6010</t>
  </si>
  <si>
    <t>申请部门
意见</t>
  </si>
  <si>
    <t xml:space="preserve">   1.中标通知书、合同原件已提供；              2.此次借条已提供</t>
  </si>
  <si>
    <t>1.议标无中标通知书</t>
  </si>
  <si>
    <t>项目管理
意见</t>
  </si>
  <si>
    <t>何总、朱总已同意支付（附表背面截图）。</t>
  </si>
  <si>
    <t>合同、中标通知书和借条的原件都在庐江。(安文件志、钱会计)</t>
  </si>
  <si>
    <t>财务审核
意见</t>
  </si>
  <si>
    <t>质安稽查
意见</t>
  </si>
  <si>
    <t>总经理审批</t>
  </si>
  <si>
    <t>专户</t>
  </si>
  <si>
    <t>无验收，暂扣1万</t>
  </si>
  <si>
    <t xml:space="preserve">吕宁宁  中国农业银行太湖支行  </t>
  </si>
  <si>
    <t xml:space="preserve"> 6228  4823  0801  6781 572</t>
  </si>
  <si>
    <r>
      <rPr>
        <sz val="9"/>
        <rFont val="宋体"/>
        <charset val="134"/>
      </rPr>
      <t xml:space="preserve">   1.中标通知书、合同原件已提供；？、              </t>
    </r>
    <r>
      <rPr>
        <sz val="9"/>
        <color rgb="FF92D050"/>
        <rFont val="宋体"/>
        <charset val="134"/>
      </rPr>
      <t>2.此次借条已提供</t>
    </r>
  </si>
  <si>
    <t>吕浩浩13855603117</t>
  </si>
  <si>
    <t>中</t>
  </si>
  <si>
    <t>2021/1/26外经证</t>
  </si>
  <si>
    <t>吕浩浩</t>
  </si>
  <si>
    <t>转账费</t>
  </si>
  <si>
    <t>退暂扣</t>
  </si>
  <si>
    <t>销户费用</t>
  </si>
  <si>
    <t>王童差旅费</t>
  </si>
  <si>
    <t xml:space="preserve">   1.中标通知书、合同原件已提供、审计报告、 不领章承诺书、投资协议、竣工复印件           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</si>
</sst>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176" formatCode="yy/m/d;@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#,##0.00_ "/>
    <numFmt numFmtId="178" formatCode="[DBNum2][$RMB]General;[Red][DBNum2][$RMB]General"/>
    <numFmt numFmtId="179" formatCode="[DBNum2][$-804]General"/>
  </numFmts>
  <fonts count="51">
    <font>
      <sz val="11"/>
      <color indexed="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9"/>
      <color indexed="8"/>
      <name val="宋体"/>
      <charset val="134"/>
    </font>
    <font>
      <b/>
      <sz val="9"/>
      <color rgb="FFFF0000"/>
      <name val="宋体"/>
      <charset val="134"/>
    </font>
    <font>
      <sz val="12"/>
      <color theme="1"/>
      <name val="宋体"/>
      <charset val="134"/>
    </font>
    <font>
      <b/>
      <sz val="9"/>
      <color theme="1"/>
      <name val="宋体"/>
      <charset val="134"/>
    </font>
    <font>
      <sz val="9"/>
      <name val="Arial"/>
      <charset val="134"/>
    </font>
    <font>
      <b/>
      <sz val="10"/>
      <color rgb="FFFF0000"/>
      <name val="宋体"/>
      <charset val="134"/>
    </font>
    <font>
      <b/>
      <sz val="12"/>
      <color theme="1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</font>
    <font>
      <sz val="9"/>
      <color rgb="FFFF0000"/>
      <name val="Arial"/>
      <charset val="134"/>
    </font>
    <font>
      <sz val="12"/>
      <color indexed="8"/>
      <name val="宋体"/>
      <charset val="134"/>
    </font>
    <font>
      <b/>
      <sz val="12"/>
      <color rgb="FFFF000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sz val="11"/>
      <color rgb="FFFF0000"/>
      <name val="宋体"/>
      <charset val="134"/>
    </font>
    <font>
      <b/>
      <sz val="11"/>
      <color indexed="8"/>
      <name val="宋体"/>
      <charset val="134"/>
    </font>
    <font>
      <sz val="14"/>
      <color rgb="FFFF0000"/>
      <name val="宋体"/>
      <charset val="134"/>
    </font>
    <font>
      <b/>
      <sz val="16"/>
      <color rgb="FFFF0000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10"/>
      <color rgb="FFFF0000"/>
      <name val="宋体"/>
      <charset val="134"/>
    </font>
    <font>
      <b/>
      <sz val="16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color rgb="FF92D05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7">
    <xf numFmtId="0" fontId="0" fillId="0" borderId="0">
      <alignment vertical="center"/>
    </xf>
    <xf numFmtId="42" fontId="32" fillId="0" borderId="0" applyFont="0" applyFill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4" fillId="12" borderId="9" applyNumberFormat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0" fontId="32" fillId="23" borderId="11" applyNumberFormat="0" applyFont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7" fillId="18" borderId="10" applyNumberFormat="0" applyAlignment="0" applyProtection="0">
      <alignment vertical="center"/>
    </xf>
    <xf numFmtId="0" fontId="48" fillId="18" borderId="9" applyNumberFormat="0" applyAlignment="0" applyProtection="0">
      <alignment vertical="center"/>
    </xf>
    <xf numFmtId="0" fontId="33" fillId="11" borderId="8" applyNumberFormat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5" fillId="0" borderId="0"/>
    <xf numFmtId="0" fontId="31" fillId="22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</cellStyleXfs>
  <cellXfs count="116">
    <xf numFmtId="0" fontId="0" fillId="0" borderId="0" xfId="0">
      <alignment vertical="center"/>
    </xf>
    <xf numFmtId="0" fontId="1" fillId="0" borderId="0" xfId="53" applyFont="1" applyFill="1" applyBorder="1" applyAlignment="1">
      <alignment horizontal="center" vertical="center"/>
    </xf>
    <xf numFmtId="0" fontId="2" fillId="0" borderId="0" xfId="53" applyFont="1" applyFill="1" applyBorder="1" applyAlignment="1">
      <alignment horizontal="center" vertical="center"/>
    </xf>
    <xf numFmtId="0" fontId="3" fillId="0" borderId="0" xfId="53" applyFont="1" applyFill="1" applyBorder="1" applyAlignment="1">
      <alignment horizontal="center" vertical="center"/>
    </xf>
    <xf numFmtId="176" fontId="1" fillId="0" borderId="0" xfId="53" applyNumberFormat="1" applyFont="1" applyFill="1" applyBorder="1" applyAlignment="1">
      <alignment horizontal="center" vertical="center"/>
    </xf>
    <xf numFmtId="177" fontId="1" fillId="0" borderId="0" xfId="53" applyNumberFormat="1" applyFont="1" applyFill="1" applyBorder="1" applyAlignment="1">
      <alignment horizontal="center" vertical="center"/>
    </xf>
    <xf numFmtId="0" fontId="0" fillId="0" borderId="0" xfId="53" applyFont="1">
      <alignment vertical="center"/>
    </xf>
    <xf numFmtId="0" fontId="4" fillId="0" borderId="0" xfId="53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 wrapText="1"/>
    </xf>
    <xf numFmtId="0" fontId="4" fillId="0" borderId="2" xfId="53" applyFont="1" applyFill="1" applyBorder="1" applyAlignment="1">
      <alignment horizontal="center" vertical="center" wrapText="1"/>
    </xf>
    <xf numFmtId="0" fontId="4" fillId="0" borderId="3" xfId="53" applyFont="1" applyFill="1" applyBorder="1" applyAlignment="1">
      <alignment horizontal="center" vertical="center" wrapText="1"/>
    </xf>
    <xf numFmtId="177" fontId="5" fillId="0" borderId="2" xfId="53" applyNumberFormat="1" applyFont="1" applyFill="1" applyBorder="1" applyAlignment="1">
      <alignment horizontal="center" vertical="center" wrapText="1"/>
    </xf>
    <xf numFmtId="177" fontId="5" fillId="0" borderId="3" xfId="53" applyNumberFormat="1" applyFont="1" applyFill="1" applyBorder="1" applyAlignment="1">
      <alignment horizontal="center" vertical="center" wrapText="1"/>
    </xf>
    <xf numFmtId="177" fontId="5" fillId="0" borderId="4" xfId="53" applyNumberFormat="1" applyFont="1" applyFill="1" applyBorder="1" applyAlignment="1">
      <alignment horizontal="center" vertical="center" wrapText="1"/>
    </xf>
    <xf numFmtId="177" fontId="1" fillId="0" borderId="1" xfId="53" applyNumberFormat="1" applyFont="1" applyFill="1" applyBorder="1" applyAlignment="1">
      <alignment horizontal="center" vertical="center" shrinkToFit="1"/>
    </xf>
    <xf numFmtId="14" fontId="1" fillId="0" borderId="2" xfId="53" applyNumberFormat="1" applyFont="1" applyFill="1" applyBorder="1" applyAlignment="1">
      <alignment horizontal="center" vertical="center"/>
    </xf>
    <xf numFmtId="0" fontId="1" fillId="0" borderId="2" xfId="53" applyFont="1" applyFill="1" applyBorder="1" applyAlignment="1">
      <alignment horizontal="center" vertical="center"/>
    </xf>
    <xf numFmtId="177" fontId="1" fillId="0" borderId="1" xfId="53" applyNumberFormat="1" applyFont="1" applyFill="1" applyBorder="1" applyAlignment="1">
      <alignment horizontal="center" vertical="center" wrapText="1"/>
    </xf>
    <xf numFmtId="176" fontId="1" fillId="0" borderId="1" xfId="53" applyNumberFormat="1" applyFont="1" applyFill="1" applyBorder="1" applyAlignment="1">
      <alignment horizontal="center" vertical="center" wrapText="1"/>
    </xf>
    <xf numFmtId="0" fontId="2" fillId="0" borderId="1" xfId="53" applyFont="1" applyFill="1" applyBorder="1" applyAlignment="1">
      <alignment horizontal="center" vertical="center" wrapText="1"/>
    </xf>
    <xf numFmtId="14" fontId="2" fillId="0" borderId="1" xfId="53" applyNumberFormat="1" applyFont="1" applyFill="1" applyBorder="1" applyAlignment="1">
      <alignment horizontal="center" vertical="center" wrapText="1"/>
    </xf>
    <xf numFmtId="177" fontId="6" fillId="0" borderId="1" xfId="53" applyNumberFormat="1" applyFont="1" applyBorder="1" applyAlignment="1">
      <alignment horizontal="right" vertical="center" wrapText="1"/>
    </xf>
    <xf numFmtId="177" fontId="3" fillId="0" borderId="1" xfId="53" applyNumberFormat="1" applyFont="1" applyFill="1" applyBorder="1" applyAlignment="1">
      <alignment horizontal="right" vertical="center" wrapText="1"/>
    </xf>
    <xf numFmtId="9" fontId="3" fillId="0" borderId="1" xfId="53" applyNumberFormat="1" applyFont="1" applyBorder="1" applyAlignment="1">
      <alignment horizontal="right" vertical="center"/>
    </xf>
    <xf numFmtId="176" fontId="2" fillId="0" borderId="1" xfId="53" applyNumberFormat="1" applyFont="1" applyFill="1" applyBorder="1" applyAlignment="1">
      <alignment horizontal="center" vertical="center" wrapText="1"/>
    </xf>
    <xf numFmtId="177" fontId="2" fillId="0" borderId="1" xfId="53" applyNumberFormat="1" applyFont="1" applyFill="1" applyBorder="1" applyAlignment="1">
      <alignment horizontal="right" vertical="center" wrapText="1"/>
    </xf>
    <xf numFmtId="177" fontId="2" fillId="0" borderId="1" xfId="53" applyNumberFormat="1" applyFont="1" applyFill="1" applyBorder="1" applyAlignment="1">
      <alignment horizontal="center" vertical="center" wrapText="1"/>
    </xf>
    <xf numFmtId="14" fontId="7" fillId="2" borderId="1" xfId="53" applyNumberFormat="1" applyFont="1" applyFill="1" applyBorder="1" applyAlignment="1">
      <alignment horizontal="center" vertical="center" wrapText="1"/>
    </xf>
    <xf numFmtId="14" fontId="1" fillId="0" borderId="1" xfId="53" applyNumberFormat="1" applyFont="1" applyFill="1" applyBorder="1" applyAlignment="1">
      <alignment horizontal="center" vertical="center" wrapText="1"/>
    </xf>
    <xf numFmtId="177" fontId="1" fillId="0" borderId="1" xfId="53" applyNumberFormat="1" applyFont="1" applyFill="1" applyBorder="1" applyAlignment="1">
      <alignment horizontal="right" vertical="center" wrapText="1"/>
    </xf>
    <xf numFmtId="177" fontId="2" fillId="0" borderId="1" xfId="53" applyNumberFormat="1" applyFont="1" applyBorder="1" applyAlignment="1">
      <alignment horizontal="right" vertical="center" wrapText="1"/>
    </xf>
    <xf numFmtId="14" fontId="8" fillId="0" borderId="1" xfId="53" applyNumberFormat="1" applyFont="1" applyBorder="1" applyAlignment="1">
      <alignment horizontal="left" vertical="center" wrapText="1"/>
    </xf>
    <xf numFmtId="177" fontId="9" fillId="0" borderId="1" xfId="53" applyNumberFormat="1" applyFont="1" applyFill="1" applyBorder="1" applyAlignment="1">
      <alignment horizontal="center" vertical="center"/>
    </xf>
    <xf numFmtId="177" fontId="1" fillId="0" borderId="1" xfId="53" applyNumberFormat="1" applyFont="1" applyBorder="1" applyAlignment="1">
      <alignment horizontal="right" vertical="center" wrapText="1"/>
    </xf>
    <xf numFmtId="9" fontId="1" fillId="0" borderId="1" xfId="53" applyNumberFormat="1" applyFont="1" applyBorder="1" applyAlignment="1">
      <alignment horizontal="right" vertical="center"/>
    </xf>
    <xf numFmtId="0" fontId="3" fillId="0" borderId="1" xfId="53" applyFont="1" applyFill="1" applyBorder="1" applyAlignment="1">
      <alignment horizontal="center" vertical="center" wrapText="1"/>
    </xf>
    <xf numFmtId="176" fontId="3" fillId="0" borderId="1" xfId="53" applyNumberFormat="1" applyFont="1" applyFill="1" applyBorder="1" applyAlignment="1">
      <alignment horizontal="center" vertical="center" wrapText="1"/>
    </xf>
    <xf numFmtId="14" fontId="3" fillId="0" borderId="1" xfId="53" applyNumberFormat="1" applyFont="1" applyFill="1" applyBorder="1" applyAlignment="1">
      <alignment horizontal="center" vertical="center" wrapText="1"/>
    </xf>
    <xf numFmtId="177" fontId="3" fillId="0" borderId="1" xfId="53" applyNumberFormat="1" applyFont="1" applyFill="1" applyBorder="1" applyAlignment="1">
      <alignment horizontal="left" vertical="center"/>
    </xf>
    <xf numFmtId="177" fontId="3" fillId="0" borderId="1" xfId="53" applyNumberFormat="1" applyFont="1" applyFill="1" applyBorder="1" applyAlignment="1">
      <alignment horizontal="center" vertical="center" wrapText="1"/>
    </xf>
    <xf numFmtId="0" fontId="1" fillId="3" borderId="1" xfId="53" applyFont="1" applyFill="1" applyBorder="1" applyAlignment="1">
      <alignment horizontal="center" vertical="center" wrapText="1"/>
    </xf>
    <xf numFmtId="177" fontId="10" fillId="3" borderId="1" xfId="53" applyNumberFormat="1" applyFont="1" applyFill="1" applyBorder="1" applyAlignment="1">
      <alignment horizontal="right" vertical="center" wrapText="1"/>
    </xf>
    <xf numFmtId="0" fontId="3" fillId="2" borderId="1" xfId="53" applyFont="1" applyFill="1" applyBorder="1" applyAlignment="1">
      <alignment horizontal="center" vertical="center" wrapText="1"/>
    </xf>
    <xf numFmtId="177" fontId="11" fillId="2" borderId="1" xfId="53" applyNumberFormat="1" applyFont="1" applyFill="1" applyBorder="1" applyAlignment="1">
      <alignment horizontal="center" vertical="center" wrapText="1"/>
    </xf>
    <xf numFmtId="177" fontId="1" fillId="2" borderId="1" xfId="53" applyNumberFormat="1" applyFont="1" applyFill="1" applyBorder="1" applyAlignment="1">
      <alignment horizontal="center" vertical="center" wrapText="1"/>
    </xf>
    <xf numFmtId="178" fontId="7" fillId="2" borderId="1" xfId="53" applyNumberFormat="1" applyFont="1" applyFill="1" applyBorder="1" applyAlignment="1">
      <alignment horizontal="center" vertical="center" wrapText="1"/>
    </xf>
    <xf numFmtId="0" fontId="1" fillId="2" borderId="2" xfId="53" applyFont="1" applyFill="1" applyBorder="1" applyAlignment="1">
      <alignment horizontal="left" vertical="center" wrapText="1"/>
    </xf>
    <xf numFmtId="0" fontId="3" fillId="2" borderId="3" xfId="53" applyFont="1" applyFill="1" applyBorder="1" applyAlignment="1">
      <alignment horizontal="left" vertical="center" wrapText="1"/>
    </xf>
    <xf numFmtId="0" fontId="1" fillId="0" borderId="2" xfId="53" applyFont="1" applyFill="1" applyBorder="1" applyAlignment="1">
      <alignment horizontal="left" vertical="center" wrapText="1"/>
    </xf>
    <xf numFmtId="0" fontId="1" fillId="0" borderId="3" xfId="53" applyFont="1" applyFill="1" applyBorder="1" applyAlignment="1">
      <alignment horizontal="left" vertical="center" wrapText="1"/>
    </xf>
    <xf numFmtId="0" fontId="4" fillId="0" borderId="4" xfId="53" applyFont="1" applyFill="1" applyBorder="1" applyAlignment="1">
      <alignment horizontal="center" vertical="center" wrapText="1"/>
    </xf>
    <xf numFmtId="0" fontId="12" fillId="0" borderId="1" xfId="53" applyFont="1" applyBorder="1" applyAlignment="1">
      <alignment horizontal="center" vertical="center" shrinkToFit="1"/>
    </xf>
    <xf numFmtId="0" fontId="1" fillId="0" borderId="0" xfId="53" applyFont="1" applyFill="1" applyBorder="1" applyAlignment="1">
      <alignment horizontal="center" vertical="center" shrinkToFit="1"/>
    </xf>
    <xf numFmtId="0" fontId="1" fillId="0" borderId="3" xfId="53" applyFont="1" applyFill="1" applyBorder="1" applyAlignment="1">
      <alignment horizontal="center" vertical="center"/>
    </xf>
    <xf numFmtId="0" fontId="1" fillId="0" borderId="4" xfId="53" applyFont="1" applyFill="1" applyBorder="1" applyAlignment="1">
      <alignment horizontal="center" vertical="center"/>
    </xf>
    <xf numFmtId="0" fontId="13" fillId="0" borderId="1" xfId="53" applyFont="1" applyBorder="1" applyAlignment="1">
      <alignment horizontal="center" vertical="center" wrapText="1" shrinkToFit="1"/>
    </xf>
    <xf numFmtId="0" fontId="1" fillId="0" borderId="0" xfId="53" applyFont="1" applyFill="1" applyBorder="1" applyAlignment="1">
      <alignment horizontal="center" vertical="center" wrapText="1"/>
    </xf>
    <xf numFmtId="0" fontId="4" fillId="0" borderId="1" xfId="53" applyFont="1" applyBorder="1" applyAlignment="1">
      <alignment horizontal="center" vertical="center" wrapText="1"/>
    </xf>
    <xf numFmtId="177" fontId="2" fillId="3" borderId="1" xfId="53" applyNumberFormat="1" applyFont="1" applyFill="1" applyBorder="1" applyAlignment="1">
      <alignment horizontal="right" vertical="center" wrapText="1"/>
    </xf>
    <xf numFmtId="10" fontId="2" fillId="0" borderId="1" xfId="53" applyNumberFormat="1" applyFont="1" applyFill="1" applyBorder="1" applyAlignment="1">
      <alignment horizontal="center" vertical="center" wrapText="1"/>
    </xf>
    <xf numFmtId="0" fontId="2" fillId="0" borderId="0" xfId="53" applyFont="1" applyFill="1" applyBorder="1" applyAlignment="1">
      <alignment horizontal="center" vertical="center" wrapText="1"/>
    </xf>
    <xf numFmtId="177" fontId="1" fillId="3" borderId="1" xfId="53" applyNumberFormat="1" applyFont="1" applyFill="1" applyBorder="1" applyAlignment="1">
      <alignment horizontal="right" vertical="center" wrapText="1"/>
    </xf>
    <xf numFmtId="0" fontId="2" fillId="0" borderId="1" xfId="53" applyNumberFormat="1" applyFont="1" applyFill="1" applyBorder="1" applyAlignment="1">
      <alignment horizontal="center" vertical="center" wrapText="1"/>
    </xf>
    <xf numFmtId="177" fontId="2" fillId="3" borderId="5" xfId="53" applyNumberFormat="1" applyFont="1" applyFill="1" applyBorder="1" applyAlignment="1">
      <alignment horizontal="center" vertical="center" wrapText="1"/>
    </xf>
    <xf numFmtId="177" fontId="2" fillId="3" borderId="6" xfId="53" applyNumberFormat="1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177" fontId="9" fillId="0" borderId="1" xfId="53" applyNumberFormat="1" applyFont="1" applyFill="1" applyBorder="1" applyAlignment="1">
      <alignment horizontal="right" vertical="center"/>
    </xf>
    <xf numFmtId="10" fontId="1" fillId="0" borderId="1" xfId="53" applyNumberFormat="1" applyFont="1" applyFill="1" applyBorder="1" applyAlignment="1">
      <alignment horizontal="center" vertical="center" wrapText="1"/>
    </xf>
    <xf numFmtId="177" fontId="5" fillId="0" borderId="1" xfId="53" applyNumberFormat="1" applyFont="1" applyFill="1" applyBorder="1" applyAlignment="1">
      <alignment horizontal="right" vertical="center" wrapText="1"/>
    </xf>
    <xf numFmtId="177" fontId="5" fillId="0" borderId="1" xfId="53" applyNumberFormat="1" applyFont="1" applyFill="1" applyBorder="1" applyAlignment="1">
      <alignment horizontal="center" vertical="center" wrapText="1"/>
    </xf>
    <xf numFmtId="0" fontId="3" fillId="0" borderId="0" xfId="53" applyFont="1" applyFill="1" applyBorder="1" applyAlignment="1">
      <alignment horizontal="center" vertical="center" wrapText="1"/>
    </xf>
    <xf numFmtId="177" fontId="3" fillId="3" borderId="1" xfId="53" applyNumberFormat="1" applyFont="1" applyFill="1" applyBorder="1" applyAlignment="1">
      <alignment horizontal="right" vertical="center" wrapText="1"/>
    </xf>
    <xf numFmtId="10" fontId="3" fillId="0" borderId="1" xfId="53" applyNumberFormat="1" applyFont="1" applyFill="1" applyBorder="1" applyAlignment="1">
      <alignment horizontal="center" vertical="center" wrapText="1"/>
    </xf>
    <xf numFmtId="177" fontId="15" fillId="3" borderId="1" xfId="53" applyNumberFormat="1" applyFont="1" applyFill="1" applyBorder="1" applyAlignment="1">
      <alignment horizontal="right" vertical="center" wrapText="1"/>
    </xf>
    <xf numFmtId="177" fontId="10" fillId="0" borderId="0" xfId="53" applyNumberFormat="1" applyFont="1" applyFill="1" applyBorder="1" applyAlignment="1">
      <alignment horizontal="center" vertical="center" wrapText="1"/>
    </xf>
    <xf numFmtId="0" fontId="1" fillId="2" borderId="1" xfId="53" applyFont="1" applyFill="1" applyBorder="1" applyAlignment="1">
      <alignment horizontal="center" vertical="center" wrapText="1"/>
    </xf>
    <xf numFmtId="179" fontId="1" fillId="0" borderId="0" xfId="53" applyNumberFormat="1" applyFont="1" applyFill="1" applyBorder="1" applyAlignment="1">
      <alignment horizontal="center" vertical="center"/>
    </xf>
    <xf numFmtId="0" fontId="3" fillId="2" borderId="4" xfId="53" applyFont="1" applyFill="1" applyBorder="1" applyAlignment="1">
      <alignment horizontal="left" vertical="center" wrapText="1"/>
    </xf>
    <xf numFmtId="0" fontId="1" fillId="0" borderId="4" xfId="53" applyFont="1" applyFill="1" applyBorder="1" applyAlignment="1">
      <alignment horizontal="left" vertical="center" wrapText="1"/>
    </xf>
    <xf numFmtId="0" fontId="16" fillId="0" borderId="0" xfId="53" applyFont="1" applyBorder="1" applyAlignment="1">
      <alignment vertical="center"/>
    </xf>
    <xf numFmtId="0" fontId="17" fillId="0" borderId="0" xfId="53" applyFont="1" applyBorder="1" applyAlignment="1">
      <alignment horizontal="center" vertical="center" shrinkToFit="1"/>
    </xf>
    <xf numFmtId="0" fontId="17" fillId="0" borderId="0" xfId="53" applyFont="1" applyBorder="1" applyAlignment="1">
      <alignment horizontal="center" vertical="center" wrapText="1"/>
    </xf>
    <xf numFmtId="0" fontId="12" fillId="0" borderId="0" xfId="53" applyFont="1" applyBorder="1" applyAlignment="1">
      <alignment horizontal="center" vertical="center" wrapText="1"/>
    </xf>
    <xf numFmtId="0" fontId="12" fillId="0" borderId="0" xfId="53" applyFont="1" applyBorder="1" applyAlignment="1">
      <alignment horizontal="center" vertical="center" shrinkToFit="1"/>
    </xf>
    <xf numFmtId="0" fontId="8" fillId="0" borderId="0" xfId="53" applyFont="1" applyBorder="1" applyAlignment="1">
      <alignment horizontal="center" vertical="center" wrapText="1"/>
    </xf>
    <xf numFmtId="177" fontId="18" fillId="0" borderId="1" xfId="53" applyNumberFormat="1" applyFont="1" applyBorder="1" applyAlignment="1">
      <alignment horizontal="center" vertical="center" wrapText="1"/>
    </xf>
    <xf numFmtId="177" fontId="19" fillId="0" borderId="5" xfId="53" applyNumberFormat="1" applyFont="1" applyBorder="1" applyAlignment="1">
      <alignment horizontal="center" vertical="center" wrapText="1"/>
    </xf>
    <xf numFmtId="14" fontId="20" fillId="0" borderId="1" xfId="53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0" fillId="4" borderId="0" xfId="0" applyFont="1" applyFill="1">
      <alignment vertical="center"/>
    </xf>
    <xf numFmtId="0" fontId="21" fillId="0" borderId="7" xfId="0" applyFont="1" applyBorder="1" applyAlignment="1">
      <alignment horizontal="left" vertical="center" wrapText="1"/>
    </xf>
    <xf numFmtId="0" fontId="22" fillId="0" borderId="0" xfId="0" applyFont="1">
      <alignment vertical="center"/>
    </xf>
    <xf numFmtId="0" fontId="23" fillId="0" borderId="0" xfId="53" applyFont="1" applyBorder="1" applyAlignment="1">
      <alignment horizontal="left" vertical="center" wrapText="1"/>
    </xf>
    <xf numFmtId="0" fontId="21" fillId="0" borderId="0" xfId="53" applyFont="1" applyBorder="1" applyAlignment="1">
      <alignment horizontal="left" vertical="center" wrapText="1"/>
    </xf>
    <xf numFmtId="0" fontId="0" fillId="0" borderId="0" xfId="53" applyFont="1" applyBorder="1" applyAlignment="1">
      <alignment horizontal="center" vertical="center" wrapText="1"/>
    </xf>
    <xf numFmtId="0" fontId="0" fillId="0" borderId="0" xfId="53" applyFont="1" applyBorder="1">
      <alignment vertical="center"/>
    </xf>
    <xf numFmtId="177" fontId="3" fillId="0" borderId="1" xfId="53" applyNumberFormat="1" applyFont="1" applyBorder="1" applyAlignment="1">
      <alignment horizontal="right" vertical="center" wrapText="1"/>
    </xf>
    <xf numFmtId="14" fontId="24" fillId="0" borderId="1" xfId="53" applyNumberFormat="1" applyFont="1" applyBorder="1" applyAlignment="1">
      <alignment horizontal="center" vertical="center" wrapText="1"/>
    </xf>
    <xf numFmtId="177" fontId="1" fillId="0" borderId="1" xfId="53" applyNumberFormat="1" applyFont="1" applyFill="1" applyBorder="1" applyAlignment="1">
      <alignment horizontal="left" vertical="center"/>
    </xf>
    <xf numFmtId="179" fontId="7" fillId="2" borderId="1" xfId="53" applyNumberFormat="1" applyFont="1" applyFill="1" applyBorder="1" applyAlignment="1">
      <alignment horizontal="center" vertical="center" wrapText="1"/>
    </xf>
    <xf numFmtId="177" fontId="7" fillId="0" borderId="1" xfId="53" applyNumberFormat="1" applyFont="1" applyFill="1" applyBorder="1" applyAlignment="1">
      <alignment horizontal="right" vertical="center" wrapText="1"/>
    </xf>
    <xf numFmtId="177" fontId="7" fillId="0" borderId="1" xfId="53" applyNumberFormat="1" applyFont="1" applyFill="1" applyBorder="1" applyAlignment="1">
      <alignment horizontal="center" vertical="center" wrapText="1"/>
    </xf>
    <xf numFmtId="14" fontId="25" fillId="0" borderId="1" xfId="53" applyNumberFormat="1" applyFont="1" applyBorder="1" applyAlignment="1">
      <alignment horizontal="left" vertical="center" wrapText="1"/>
    </xf>
    <xf numFmtId="177" fontId="7" fillId="0" borderId="1" xfId="53" applyNumberFormat="1" applyFont="1" applyFill="1" applyBorder="1" applyAlignment="1">
      <alignment horizontal="center" vertical="center"/>
    </xf>
    <xf numFmtId="0" fontId="3" fillId="0" borderId="1" xfId="53" applyNumberFormat="1" applyFont="1" applyFill="1" applyBorder="1" applyAlignment="1">
      <alignment horizontal="center" vertical="center" wrapText="1"/>
    </xf>
    <xf numFmtId="177" fontId="3" fillId="3" borderId="5" xfId="53" applyNumberFormat="1" applyFont="1" applyFill="1" applyBorder="1" applyAlignment="1">
      <alignment horizontal="center" vertical="center" wrapText="1"/>
    </xf>
    <xf numFmtId="177" fontId="3" fillId="3" borderId="6" xfId="53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177" fontId="7" fillId="0" borderId="1" xfId="53" applyNumberFormat="1" applyFont="1" applyFill="1" applyBorder="1" applyAlignment="1">
      <alignment horizontal="right" vertical="center"/>
    </xf>
    <xf numFmtId="0" fontId="26" fillId="0" borderId="0" xfId="0" applyFont="1">
      <alignment vertical="center"/>
    </xf>
    <xf numFmtId="0" fontId="1" fillId="2" borderId="1" xfId="53" applyFont="1" applyFill="1" applyBorder="1" applyAlignment="1">
      <alignment horizontal="left" vertical="center" wrapText="1"/>
    </xf>
    <xf numFmtId="177" fontId="27" fillId="0" borderId="5" xfId="53" applyNumberFormat="1" applyFont="1" applyBorder="1" applyAlignment="1">
      <alignment horizontal="center" vertical="center" wrapText="1"/>
    </xf>
    <xf numFmtId="0" fontId="25" fillId="0" borderId="0" xfId="53" applyFont="1" applyBorder="1" applyAlignment="1">
      <alignment horizontal="center" vertical="center" wrapText="1"/>
    </xf>
    <xf numFmtId="14" fontId="28" fillId="0" borderId="1" xfId="53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lef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百分比 2 2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5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9.png"/><Relationship Id="rId4" Type="http://schemas.openxmlformats.org/officeDocument/2006/relationships/image" Target="../media/image8.png"/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21</xdr:col>
      <xdr:colOff>182164</xdr:colOff>
      <xdr:row>25</xdr:row>
      <xdr:rowOff>180976</xdr:rowOff>
    </xdr:from>
    <xdr:ext cx="2732485" cy="4857749"/>
    <xdr:pic>
      <xdr:nvPicPr>
        <xdr:cNvPr id="3" name="图片 2" descr="C:\Users\Administrator\Documents\Tencent Files\501232853\Image\C2C\[_K5(FBYFO{X82V5VQCU1{Q.jp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35560" y="9732645"/>
          <a:ext cx="2732405" cy="485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</xdr:col>
      <xdr:colOff>333375</xdr:colOff>
      <xdr:row>1</xdr:row>
      <xdr:rowOff>161925</xdr:rowOff>
    </xdr:from>
    <xdr:ext cx="4105275" cy="704850"/>
    <xdr:pic>
      <xdr:nvPicPr>
        <xdr:cNvPr id="4" name="图片 3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82050" y="533400"/>
          <a:ext cx="410527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257175</xdr:colOff>
      <xdr:row>28</xdr:row>
      <xdr:rowOff>95250</xdr:rowOff>
    </xdr:from>
    <xdr:ext cx="7981950" cy="6934200"/>
    <xdr:pic>
      <xdr:nvPicPr>
        <xdr:cNvPr id="5" name="图片 4" descr="C:\Users\Administrator\AppData\Roaming\Tencent\Users\501232853\QQ\WinTemp\RichOle\S7Y2I_1@(D16X6SNGUH][4W.png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9075" y="10989945"/>
          <a:ext cx="7981950" cy="6934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15</xdr:col>
      <xdr:colOff>0</xdr:colOff>
      <xdr:row>9</xdr:row>
      <xdr:rowOff>0</xdr:rowOff>
    </xdr:from>
    <xdr:to>
      <xdr:col>22</xdr:col>
      <xdr:colOff>0</xdr:colOff>
      <xdr:row>10</xdr:row>
      <xdr:rowOff>123825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48675" y="2926080"/>
          <a:ext cx="4791075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104775</xdr:colOff>
      <xdr:row>11</xdr:row>
      <xdr:rowOff>342900</xdr:rowOff>
    </xdr:from>
    <xdr:to>
      <xdr:col>22</xdr:col>
      <xdr:colOff>161925</xdr:colOff>
      <xdr:row>15</xdr:row>
      <xdr:rowOff>28575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39275" y="4088130"/>
          <a:ext cx="3962400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485776</xdr:colOff>
      <xdr:row>26</xdr:row>
      <xdr:rowOff>4967</xdr:rowOff>
    </xdr:from>
    <xdr:to>
      <xdr:col>20</xdr:col>
      <xdr:colOff>571500</xdr:colOff>
      <xdr:row>49</xdr:row>
      <xdr:rowOff>37556</xdr:rowOff>
    </xdr:to>
    <xdr:pic>
      <xdr:nvPicPr>
        <xdr:cNvPr id="6" name="图片 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rot="5400000">
          <a:off x="8350885" y="10710545"/>
          <a:ext cx="4671695" cy="3505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22</xdr:col>
      <xdr:colOff>142875</xdr:colOff>
      <xdr:row>4</xdr:row>
      <xdr:rowOff>285750</xdr:rowOff>
    </xdr:from>
    <xdr:ext cx="4105275" cy="704850"/>
    <xdr:pic>
      <xdr:nvPicPr>
        <xdr:cNvPr id="3" name="图片 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468350" y="1615440"/>
          <a:ext cx="410527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15</xdr:col>
      <xdr:colOff>0</xdr:colOff>
      <xdr:row>9</xdr:row>
      <xdr:rowOff>0</xdr:rowOff>
    </xdr:from>
    <xdr:to>
      <xdr:col>22</xdr:col>
      <xdr:colOff>0</xdr:colOff>
      <xdr:row>10</xdr:row>
      <xdr:rowOff>123825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34400" y="2926080"/>
          <a:ext cx="4791075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238125</xdr:colOff>
      <xdr:row>6</xdr:row>
      <xdr:rowOff>304800</xdr:rowOff>
    </xdr:from>
    <xdr:to>
      <xdr:col>28</xdr:col>
      <xdr:colOff>209550</xdr:colOff>
      <xdr:row>10</xdr:row>
      <xdr:rowOff>266700</xdr:rowOff>
    </xdr:to>
    <xdr:pic>
      <xdr:nvPicPr>
        <xdr:cNvPr id="8" name="图片 7" descr="C:\Users\Administrator\AppData\Roaming\Tencent\Users\501232853\QQ\WinTemp\RichOle\GQR{HZWWLO$LZ%M{N2T)%~2.png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72525" y="2297430"/>
          <a:ext cx="8877300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85725</xdr:colOff>
      <xdr:row>15</xdr:row>
      <xdr:rowOff>76200</xdr:rowOff>
    </xdr:from>
    <xdr:to>
      <xdr:col>23</xdr:col>
      <xdr:colOff>285750</xdr:colOff>
      <xdr:row>17</xdr:row>
      <xdr:rowOff>57150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82200" y="5345430"/>
          <a:ext cx="43148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57150</xdr:colOff>
      <xdr:row>6</xdr:row>
      <xdr:rowOff>266700</xdr:rowOff>
    </xdr:from>
    <xdr:to>
      <xdr:col>26</xdr:col>
      <xdr:colOff>485775</xdr:colOff>
      <xdr:row>19</xdr:row>
      <xdr:rowOff>192405</xdr:rowOff>
    </xdr:to>
    <xdr:pic>
      <xdr:nvPicPr>
        <xdr:cNvPr id="2" name="图片 1" descr="33AD485859774BA58202845CD52BD11C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591550" y="2259330"/>
          <a:ext cx="7962900" cy="48977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857250</xdr:colOff>
      <xdr:row>9</xdr:row>
      <xdr:rowOff>352425</xdr:rowOff>
    </xdr:from>
    <xdr:to>
      <xdr:col>23</xdr:col>
      <xdr:colOff>171450</xdr:colOff>
      <xdr:row>11</xdr:row>
      <xdr:rowOff>180975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91650" y="3192780"/>
          <a:ext cx="4791075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333375</xdr:colOff>
      <xdr:row>0</xdr:row>
      <xdr:rowOff>162560</xdr:rowOff>
    </xdr:from>
    <xdr:to>
      <xdr:col>25</xdr:col>
      <xdr:colOff>480695</xdr:colOff>
      <xdr:row>14</xdr:row>
      <xdr:rowOff>20320</xdr:rowOff>
    </xdr:to>
    <xdr:pic>
      <xdr:nvPicPr>
        <xdr:cNvPr id="6" name="图片 5" descr="33AD485859774BA58202845CD52BD11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29625" y="162560"/>
          <a:ext cx="7433945" cy="4574540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17</xdr:row>
      <xdr:rowOff>38100</xdr:rowOff>
    </xdr:from>
    <xdr:to>
      <xdr:col>10</xdr:col>
      <xdr:colOff>590550</xdr:colOff>
      <xdr:row>18</xdr:row>
      <xdr:rowOff>161925</xdr:rowOff>
    </xdr:to>
    <xdr:pic>
      <xdr:nvPicPr>
        <xdr:cNvPr id="7" name="图片 6" descr="HQEE~R892FDMPAHYZJZD_3S"/>
        <xdr:cNvPicPr>
          <a:picLocks noChangeAspect="1"/>
        </xdr:cNvPicPr>
      </xdr:nvPicPr>
      <xdr:blipFill>
        <a:blip r:embed="rId3"/>
        <a:srcRect r="18388" b="-3922"/>
        <a:stretch>
          <a:fillRect/>
        </a:stretch>
      </xdr:blipFill>
      <xdr:spPr>
        <a:xfrm>
          <a:off x="2038350" y="6069330"/>
          <a:ext cx="3762375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Q34"/>
  <sheetViews>
    <sheetView workbookViewId="0">
      <selection activeCell="D7" sqref="D7"/>
    </sheetView>
  </sheetViews>
  <sheetFormatPr defaultColWidth="9" defaultRowHeight="13.5"/>
  <cols>
    <col min="1" max="1" width="2.875" style="1" customWidth="1"/>
    <col min="2" max="2" width="7" style="4" customWidth="1"/>
    <col min="3" max="3" width="3.625" style="1" customWidth="1"/>
    <col min="4" max="4" width="10.75" style="5" customWidth="1"/>
    <col min="5" max="5" width="6.625" style="4" customWidth="1"/>
    <col min="6" max="6" width="11.5" style="5" customWidth="1"/>
    <col min="7" max="7" width="9.875" style="5" customWidth="1"/>
    <col min="8" max="8" width="4" style="1" customWidth="1"/>
    <col min="9" max="9" width="9" style="5" customWidth="1"/>
    <col min="10" max="10" width="4.5" style="1" customWidth="1"/>
    <col min="11" max="11" width="8.125" style="5" customWidth="1"/>
    <col min="12" max="12" width="9.625" style="5" customWidth="1"/>
    <col min="13" max="13" width="5.25" style="1" customWidth="1"/>
    <col min="14" max="14" width="12.375" style="5" customWidth="1"/>
    <col min="15" max="15" width="5.75" style="1" customWidth="1"/>
    <col min="16" max="16" width="11.625" style="1" customWidth="1"/>
    <col min="17" max="17" width="6.25" style="6" customWidth="1"/>
    <col min="18" max="16384" width="9" style="1"/>
  </cols>
  <sheetData>
    <row r="1" ht="29.25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Q1" s="79" t="s">
        <v>1</v>
      </c>
    </row>
    <row r="2" ht="26.1" customHeight="1" spans="1:17">
      <c r="A2" s="8" t="s">
        <v>2</v>
      </c>
      <c r="B2" s="8"/>
      <c r="C2" s="9" t="s">
        <v>3</v>
      </c>
      <c r="D2" s="10"/>
      <c r="E2" s="10"/>
      <c r="F2" s="10"/>
      <c r="G2" s="10"/>
      <c r="H2" s="10"/>
      <c r="I2" s="10"/>
      <c r="J2" s="10"/>
      <c r="K2" s="50"/>
      <c r="L2" s="8" t="s">
        <v>4</v>
      </c>
      <c r="M2" s="8"/>
      <c r="N2" s="51" t="s">
        <v>5</v>
      </c>
      <c r="O2" s="52"/>
      <c r="Q2" s="80"/>
    </row>
    <row r="3" ht="26.1" customHeight="1" spans="1:17">
      <c r="A3" s="8" t="s">
        <v>6</v>
      </c>
      <c r="B3" s="8"/>
      <c r="C3" s="11">
        <v>1319829.84</v>
      </c>
      <c r="D3" s="12"/>
      <c r="E3" s="12"/>
      <c r="F3" s="13"/>
      <c r="G3" s="14" t="s">
        <v>7</v>
      </c>
      <c r="H3" s="15" t="s">
        <v>8</v>
      </c>
      <c r="I3" s="53"/>
      <c r="J3" s="53"/>
      <c r="K3" s="54"/>
      <c r="L3" s="8" t="s">
        <v>9</v>
      </c>
      <c r="M3" s="8"/>
      <c r="N3" s="55" t="s">
        <v>10</v>
      </c>
      <c r="O3" s="56"/>
      <c r="Q3" s="81"/>
    </row>
    <row r="4" ht="23.25" customHeight="1" spans="1:17">
      <c r="A4" s="8" t="s">
        <v>11</v>
      </c>
      <c r="B4" s="8"/>
      <c r="C4" s="11"/>
      <c r="D4" s="12"/>
      <c r="E4" s="12"/>
      <c r="F4" s="13"/>
      <c r="G4" s="14" t="s">
        <v>12</v>
      </c>
      <c r="H4" s="16"/>
      <c r="I4" s="53"/>
      <c r="J4" s="53"/>
      <c r="K4" s="54"/>
      <c r="L4" s="8" t="s">
        <v>13</v>
      </c>
      <c r="M4" s="8"/>
      <c r="N4" s="57">
        <v>1007</v>
      </c>
      <c r="O4" s="56"/>
      <c r="Q4" s="80"/>
    </row>
    <row r="5" ht="26.1" customHeight="1" spans="1:17">
      <c r="A5" s="8" t="s">
        <v>14</v>
      </c>
      <c r="B5" s="8" t="s">
        <v>15</v>
      </c>
      <c r="C5" s="8"/>
      <c r="D5" s="8"/>
      <c r="E5" s="8" t="s">
        <v>16</v>
      </c>
      <c r="F5" s="8"/>
      <c r="G5" s="17" t="s">
        <v>17</v>
      </c>
      <c r="H5" s="8" t="s">
        <v>18</v>
      </c>
      <c r="I5" s="8"/>
      <c r="J5" s="8" t="s">
        <v>19</v>
      </c>
      <c r="K5" s="8"/>
      <c r="L5" s="8" t="s">
        <v>20</v>
      </c>
      <c r="M5" s="8"/>
      <c r="N5" s="17" t="s">
        <v>21</v>
      </c>
      <c r="O5" s="56"/>
      <c r="Q5" s="81"/>
    </row>
    <row r="6" ht="26.1" customHeight="1" spans="1:17">
      <c r="A6" s="8"/>
      <c r="B6" s="18" t="s">
        <v>22</v>
      </c>
      <c r="C6" s="8" t="s">
        <v>23</v>
      </c>
      <c r="D6" s="17" t="s">
        <v>24</v>
      </c>
      <c r="E6" s="18" t="s">
        <v>22</v>
      </c>
      <c r="F6" s="17" t="s">
        <v>24</v>
      </c>
      <c r="G6" s="17" t="s">
        <v>24</v>
      </c>
      <c r="H6" s="8" t="s">
        <v>25</v>
      </c>
      <c r="I6" s="17" t="s">
        <v>24</v>
      </c>
      <c r="J6" s="8" t="s">
        <v>26</v>
      </c>
      <c r="K6" s="17" t="s">
        <v>24</v>
      </c>
      <c r="L6" s="17" t="s">
        <v>24</v>
      </c>
      <c r="M6" s="8" t="s">
        <v>27</v>
      </c>
      <c r="N6" s="17"/>
      <c r="O6" s="56"/>
      <c r="P6" s="1">
        <v>3300</v>
      </c>
      <c r="Q6" s="80" t="s">
        <v>28</v>
      </c>
    </row>
    <row r="7" s="2" customFormat="1" ht="30" customHeight="1" spans="1:17">
      <c r="A7" s="19">
        <v>1</v>
      </c>
      <c r="B7" s="18">
        <v>42184</v>
      </c>
      <c r="C7" s="20"/>
      <c r="D7" s="21">
        <v>269113</v>
      </c>
      <c r="E7" s="18">
        <v>42179</v>
      </c>
      <c r="F7" s="21">
        <v>269113.76</v>
      </c>
      <c r="G7" s="22"/>
      <c r="H7" s="23" t="s">
        <v>29</v>
      </c>
      <c r="I7" s="58">
        <v>40000</v>
      </c>
      <c r="J7" s="59" t="s">
        <v>30</v>
      </c>
      <c r="K7" s="58">
        <v>5382.28</v>
      </c>
      <c r="L7" s="25"/>
      <c r="M7" s="26"/>
      <c r="N7" s="58">
        <f>D7-I7-K7-K8-K9-L7</f>
        <v>223334.77</v>
      </c>
      <c r="O7" s="60"/>
      <c r="Q7" s="82" t="s">
        <v>31</v>
      </c>
    </row>
    <row r="8" s="2" customFormat="1" ht="30" customHeight="1" spans="1:17">
      <c r="A8" s="19"/>
      <c r="B8" s="24"/>
      <c r="C8" s="20"/>
      <c r="D8" s="25"/>
      <c r="E8" s="24"/>
      <c r="F8" s="25"/>
      <c r="G8" s="25"/>
      <c r="H8" s="26"/>
      <c r="I8" s="58"/>
      <c r="J8" s="59" t="s">
        <v>32</v>
      </c>
      <c r="K8" s="58">
        <v>395.95</v>
      </c>
      <c r="L8" s="25"/>
      <c r="M8" s="26"/>
      <c r="N8" s="58"/>
      <c r="O8" s="60"/>
      <c r="Q8" s="83"/>
    </row>
    <row r="9" s="2" customFormat="1" customHeight="1" spans="1:17">
      <c r="A9" s="19"/>
      <c r="B9" s="24"/>
      <c r="C9" s="20"/>
      <c r="D9" s="25"/>
      <c r="E9" s="24"/>
      <c r="F9" s="25"/>
      <c r="G9" s="25"/>
      <c r="H9" s="26"/>
      <c r="I9" s="58"/>
      <c r="J9" s="59"/>
      <c r="K9" s="58"/>
      <c r="L9" s="25"/>
      <c r="M9" s="26"/>
      <c r="N9" s="58"/>
      <c r="O9" s="60"/>
      <c r="Q9" s="84"/>
    </row>
    <row r="10" ht="34.5" customHeight="1" spans="1:17">
      <c r="A10" s="8"/>
      <c r="B10" s="27" t="s">
        <v>33</v>
      </c>
      <c r="C10" s="28"/>
      <c r="D10" s="29"/>
      <c r="E10" s="18"/>
      <c r="F10" s="29"/>
      <c r="G10" s="29"/>
      <c r="H10" s="17"/>
      <c r="I10" s="61"/>
      <c r="J10" s="8"/>
      <c r="K10" s="61"/>
      <c r="L10" s="29"/>
      <c r="M10" s="17"/>
      <c r="N10" s="58"/>
      <c r="O10" s="56"/>
      <c r="Q10" s="85" t="s">
        <v>34</v>
      </c>
    </row>
    <row r="11" s="3" customFormat="1" ht="30" customHeight="1" spans="1:17">
      <c r="A11" s="35">
        <v>2</v>
      </c>
      <c r="B11" s="36">
        <v>42487</v>
      </c>
      <c r="C11" s="37"/>
      <c r="D11" s="97">
        <v>207567</v>
      </c>
      <c r="E11" s="36">
        <v>42486</v>
      </c>
      <c r="F11" s="97">
        <v>207567</v>
      </c>
      <c r="G11" s="22">
        <v>240313.8</v>
      </c>
      <c r="H11" s="39"/>
      <c r="I11" s="71"/>
      <c r="J11" s="72"/>
      <c r="K11" s="71"/>
      <c r="L11" s="22">
        <v>2800</v>
      </c>
      <c r="M11" s="105" t="s">
        <v>35</v>
      </c>
      <c r="N11" s="106">
        <f>D11+D12-I11-I12-K11-K12-L11-L12</f>
        <v>87513.8</v>
      </c>
      <c r="O11" s="70"/>
      <c r="Q11" s="112" t="s">
        <v>36</v>
      </c>
    </row>
    <row r="12" s="3" customFormat="1" ht="30" customHeight="1" spans="1:17">
      <c r="A12" s="35">
        <v>3</v>
      </c>
      <c r="B12" s="36">
        <v>42489</v>
      </c>
      <c r="C12" s="37"/>
      <c r="D12" s="97">
        <v>32746.8</v>
      </c>
      <c r="E12" s="36" t="s">
        <v>37</v>
      </c>
      <c r="F12" s="22"/>
      <c r="G12" s="22"/>
      <c r="H12" s="39"/>
      <c r="I12" s="71"/>
      <c r="J12" s="72"/>
      <c r="K12" s="71"/>
      <c r="L12" s="22">
        <v>150000</v>
      </c>
      <c r="M12" s="105" t="s">
        <v>38</v>
      </c>
      <c r="N12" s="107"/>
      <c r="O12" s="70"/>
      <c r="P12" s="108" t="s">
        <v>39</v>
      </c>
      <c r="Q12" s="113"/>
    </row>
    <row r="13" s="3" customFormat="1" ht="30" customHeight="1" spans="1:17">
      <c r="A13" s="35"/>
      <c r="B13" s="36"/>
      <c r="C13" s="37"/>
      <c r="D13" s="97"/>
      <c r="E13" s="36"/>
      <c r="F13" s="22"/>
      <c r="G13" s="22"/>
      <c r="H13" s="39"/>
      <c r="I13" s="71"/>
      <c r="J13" s="72"/>
      <c r="K13" s="71"/>
      <c r="L13" s="22"/>
      <c r="M13" s="109" t="s">
        <v>40</v>
      </c>
      <c r="N13" s="107"/>
      <c r="O13" s="70"/>
      <c r="P13" s="108"/>
      <c r="Q13" s="113"/>
    </row>
    <row r="14" s="3" customFormat="1" ht="30" customHeight="1" spans="1:17">
      <c r="A14" s="35"/>
      <c r="B14" s="36"/>
      <c r="C14" s="37"/>
      <c r="D14" s="103"/>
      <c r="E14" s="36"/>
      <c r="F14" s="22"/>
      <c r="G14" s="22"/>
      <c r="H14" s="104" t="s">
        <v>41</v>
      </c>
      <c r="I14" s="71"/>
      <c r="J14" s="35"/>
      <c r="K14" s="71"/>
      <c r="L14" s="22"/>
      <c r="M14" s="39"/>
      <c r="N14" s="71"/>
      <c r="O14" s="70"/>
      <c r="P14" s="3">
        <v>150000</v>
      </c>
      <c r="Q14" s="113"/>
    </row>
    <row r="15" ht="30" customHeight="1" spans="1:17">
      <c r="A15" s="8"/>
      <c r="B15" s="18"/>
      <c r="C15" s="28"/>
      <c r="D15" s="29"/>
      <c r="E15" s="18"/>
      <c r="F15" s="29"/>
      <c r="G15" s="29"/>
      <c r="H15" s="17"/>
      <c r="I15" s="61"/>
      <c r="J15" s="67"/>
      <c r="K15" s="61"/>
      <c r="L15" s="29"/>
      <c r="M15" s="17"/>
      <c r="N15" s="61"/>
      <c r="O15" s="56"/>
      <c r="Q15" s="114" t="s">
        <v>42</v>
      </c>
    </row>
    <row r="16" ht="30" customHeight="1" spans="1:17">
      <c r="A16" s="8"/>
      <c r="B16" s="18"/>
      <c r="C16" s="28"/>
      <c r="D16" s="29">
        <v>492433</v>
      </c>
      <c r="E16" s="18"/>
      <c r="F16" s="29"/>
      <c r="G16" s="29"/>
      <c r="H16" s="17"/>
      <c r="I16" s="61"/>
      <c r="J16" s="67"/>
      <c r="K16" s="61"/>
      <c r="L16" s="29"/>
      <c r="M16" s="17"/>
      <c r="N16" s="61"/>
      <c r="O16" s="56"/>
      <c r="P16" s="110"/>
      <c r="Q16" s="115"/>
    </row>
    <row r="17" ht="30" customHeight="1" spans="1:17">
      <c r="A17" s="8"/>
      <c r="B17" s="98"/>
      <c r="C17" s="28"/>
      <c r="D17" s="29"/>
      <c r="E17" s="18"/>
      <c r="F17" s="99"/>
      <c r="G17" s="29"/>
      <c r="H17" s="17"/>
      <c r="I17" s="61"/>
      <c r="J17" s="59"/>
      <c r="K17" s="61"/>
      <c r="L17" s="29"/>
      <c r="M17" s="17"/>
      <c r="N17" s="61"/>
      <c r="O17" s="56"/>
      <c r="P17"/>
      <c r="Q17" s="88"/>
    </row>
    <row r="18" s="3" customFormat="1" ht="30" customHeight="1" spans="1:17">
      <c r="A18" s="35"/>
      <c r="B18" s="36"/>
      <c r="C18" s="37"/>
      <c r="D18" s="22"/>
      <c r="E18" s="36"/>
      <c r="F18" s="22"/>
      <c r="G18" s="22"/>
      <c r="H18" s="39"/>
      <c r="I18" s="71"/>
      <c r="J18" s="35"/>
      <c r="K18" s="71"/>
      <c r="L18" s="22"/>
      <c r="M18" s="39"/>
      <c r="N18" s="71"/>
      <c r="O18" s="70"/>
      <c r="Q18" s="89"/>
    </row>
    <row r="19" ht="30" customHeight="1" spans="1:17">
      <c r="A19" s="35"/>
      <c r="B19" s="36"/>
      <c r="C19" s="37"/>
      <c r="D19" s="22"/>
      <c r="E19" s="18"/>
      <c r="F19" s="29"/>
      <c r="G19" s="29"/>
      <c r="H19" s="17"/>
      <c r="I19" s="61"/>
      <c r="J19" s="8"/>
      <c r="K19" s="61"/>
      <c r="L19" s="29"/>
      <c r="M19" s="17"/>
      <c r="N19" s="61"/>
      <c r="O19" s="56"/>
      <c r="Q19" s="88"/>
    </row>
    <row r="20" ht="30" customHeight="1" spans="1:17">
      <c r="A20" s="8" t="s">
        <v>43</v>
      </c>
      <c r="B20" s="8"/>
      <c r="C20" s="40" t="s">
        <v>44</v>
      </c>
      <c r="D20" s="41">
        <f>SUM(D7:D18)</f>
        <v>1001859.8</v>
      </c>
      <c r="E20" s="40" t="s">
        <v>44</v>
      </c>
      <c r="F20" s="41">
        <f>SUM(F7:F18)</f>
        <v>476680.76</v>
      </c>
      <c r="G20" s="41">
        <f>SUM(G7:G18)</f>
        <v>240313.8</v>
      </c>
      <c r="H20" s="40" t="s">
        <v>44</v>
      </c>
      <c r="I20" s="41">
        <f>SUM(I7:I18)</f>
        <v>40000</v>
      </c>
      <c r="J20" s="40" t="s">
        <v>44</v>
      </c>
      <c r="K20" s="41">
        <f>SUM(K7:K18)</f>
        <v>5778.23</v>
      </c>
      <c r="L20" s="73">
        <f>SUM(L7:L18)</f>
        <v>152800</v>
      </c>
      <c r="M20" s="40" t="s">
        <v>44</v>
      </c>
      <c r="N20" s="41">
        <f>SUM(N7:N18)</f>
        <v>310848.57</v>
      </c>
      <c r="O20" s="74"/>
      <c r="P20" s="5">
        <f>N11-P14</f>
        <v>-62486.2</v>
      </c>
      <c r="Q20" s="88"/>
    </row>
    <row r="21" ht="26.1" customHeight="1" spans="1:17">
      <c r="A21" s="35" t="s">
        <v>45</v>
      </c>
      <c r="B21" s="35"/>
      <c r="C21" s="42" t="s">
        <v>46</v>
      </c>
      <c r="D21" s="43">
        <f>N11</f>
        <v>87513.8</v>
      </c>
      <c r="E21" s="43"/>
      <c r="F21" s="43"/>
      <c r="G21" s="43"/>
      <c r="H21" s="44" t="s">
        <v>47</v>
      </c>
      <c r="I21" s="44"/>
      <c r="J21" s="111" t="s">
        <v>48</v>
      </c>
      <c r="K21" s="111"/>
      <c r="L21" s="111"/>
      <c r="M21" s="111"/>
      <c r="N21" s="111"/>
      <c r="O21" s="56"/>
      <c r="Q21" s="88"/>
    </row>
    <row r="22" ht="26.1" customHeight="1" spans="1:17">
      <c r="A22" s="35"/>
      <c r="B22" s="35"/>
      <c r="C22" s="42" t="s">
        <v>49</v>
      </c>
      <c r="D22" s="100">
        <f>D21</f>
        <v>87513.8</v>
      </c>
      <c r="E22" s="100"/>
      <c r="F22" s="100"/>
      <c r="G22" s="100"/>
      <c r="H22" s="44"/>
      <c r="I22" s="44"/>
      <c r="J22" s="111" t="s">
        <v>50</v>
      </c>
      <c r="K22" s="111"/>
      <c r="L22" s="111"/>
      <c r="M22" s="111"/>
      <c r="N22" s="111"/>
      <c r="O22" s="56"/>
      <c r="P22" s="76"/>
      <c r="Q22" s="88"/>
    </row>
    <row r="23" ht="45" customHeight="1" spans="1:17">
      <c r="A23" s="8" t="s">
        <v>51</v>
      </c>
      <c r="B23" s="8"/>
      <c r="C23" s="46" t="s">
        <v>52</v>
      </c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77"/>
      <c r="O23" s="56"/>
      <c r="P23" s="5">
        <f>N11-150000</f>
        <v>-62486.2</v>
      </c>
      <c r="Q23" s="90" t="s">
        <v>53</v>
      </c>
    </row>
    <row r="24" ht="45" customHeight="1" spans="1:17">
      <c r="A24" s="8" t="s">
        <v>54</v>
      </c>
      <c r="B24" s="8"/>
      <c r="C24" s="48" t="s">
        <v>55</v>
      </c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78"/>
      <c r="O24" s="56"/>
      <c r="Q24" s="91" t="s">
        <v>56</v>
      </c>
    </row>
    <row r="25" ht="45" customHeight="1" spans="1:17">
      <c r="A25" s="8" t="s">
        <v>57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56"/>
      <c r="P25" s="1">
        <v>89813</v>
      </c>
      <c r="Q25" s="92" t="s">
        <v>55</v>
      </c>
    </row>
    <row r="26" ht="45" customHeight="1" spans="1:17">
      <c r="A26" s="8" t="s">
        <v>58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56"/>
      <c r="P26" s="5">
        <f>P25-P23</f>
        <v>152299.2</v>
      </c>
      <c r="Q26" s="93"/>
    </row>
    <row r="27" ht="42" customHeight="1" spans="1:17">
      <c r="A27" s="8" t="s">
        <v>59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56"/>
      <c r="Q27" s="94"/>
    </row>
    <row r="28" ht="18.75" customHeight="1" spans="17:17">
      <c r="Q28" s="95"/>
    </row>
    <row r="29" ht="18.75" customHeight="1" spans="17:17">
      <c r="Q29" s="95"/>
    </row>
    <row r="30" ht="18.75" customHeight="1" spans="17:17">
      <c r="Q30" s="95"/>
    </row>
    <row r="31" ht="18.75" customHeight="1" spans="4:17">
      <c r="D31"/>
      <c r="Q31" s="95"/>
    </row>
    <row r="32" ht="18.75" customHeight="1" spans="17:17">
      <c r="Q32" s="96"/>
    </row>
    <row r="33" spans="17:17">
      <c r="Q33" s="96"/>
    </row>
    <row r="34" spans="17:17">
      <c r="Q34" s="96"/>
    </row>
  </sheetData>
  <mergeCells count="37">
    <mergeCell ref="A1:N1"/>
    <mergeCell ref="A2:B2"/>
    <mergeCell ref="C2:K2"/>
    <mergeCell ref="L2:M2"/>
    <mergeCell ref="A3:B3"/>
    <mergeCell ref="C3:F3"/>
    <mergeCell ref="H3:K3"/>
    <mergeCell ref="L3:M3"/>
    <mergeCell ref="A4:B4"/>
    <mergeCell ref="C4:F4"/>
    <mergeCell ref="H4:K4"/>
    <mergeCell ref="L4:M4"/>
    <mergeCell ref="B5:D5"/>
    <mergeCell ref="E5:F5"/>
    <mergeCell ref="H5:I5"/>
    <mergeCell ref="J5:K5"/>
    <mergeCell ref="L5:M5"/>
    <mergeCell ref="A20:B20"/>
    <mergeCell ref="D21:G21"/>
    <mergeCell ref="J21:N21"/>
    <mergeCell ref="D22:G22"/>
    <mergeCell ref="J22:N22"/>
    <mergeCell ref="A23:B23"/>
    <mergeCell ref="C23:N23"/>
    <mergeCell ref="A24:B24"/>
    <mergeCell ref="C24:N24"/>
    <mergeCell ref="A25:B25"/>
    <mergeCell ref="C25:N25"/>
    <mergeCell ref="A26:B26"/>
    <mergeCell ref="C26:N26"/>
    <mergeCell ref="A27:B27"/>
    <mergeCell ref="C27:N27"/>
    <mergeCell ref="A5:A6"/>
    <mergeCell ref="N5:N6"/>
    <mergeCell ref="N11:N12"/>
    <mergeCell ref="A21:B22"/>
    <mergeCell ref="H21:I22"/>
  </mergeCells>
  <pageMargins left="0" right="0" top="0" bottom="0" header="0.31496062992126" footer="0.31496062992126"/>
  <pageSetup paperSize="9" scale="9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Q34"/>
  <sheetViews>
    <sheetView view="pageBreakPreview" zoomScaleNormal="100" workbookViewId="0">
      <selection activeCell="N16" sqref="N16"/>
    </sheetView>
  </sheetViews>
  <sheetFormatPr defaultColWidth="9" defaultRowHeight="13.5"/>
  <cols>
    <col min="1" max="1" width="2.875" style="1" customWidth="1"/>
    <col min="2" max="2" width="7" style="4" customWidth="1"/>
    <col min="3" max="3" width="3.625" style="1" customWidth="1"/>
    <col min="4" max="4" width="10.75" style="5" customWidth="1"/>
    <col min="5" max="5" width="6.625" style="4" customWidth="1"/>
    <col min="6" max="6" width="11.5" style="5" customWidth="1"/>
    <col min="7" max="7" width="9.875" style="5" customWidth="1"/>
    <col min="8" max="8" width="4" style="1" customWidth="1"/>
    <col min="9" max="9" width="9" style="5" customWidth="1"/>
    <col min="10" max="10" width="4.5" style="1" customWidth="1"/>
    <col min="11" max="11" width="8.125" style="5" customWidth="1"/>
    <col min="12" max="12" width="9.625" style="5" customWidth="1"/>
    <col min="13" max="13" width="6.375" style="1" customWidth="1"/>
    <col min="14" max="14" width="12.375" style="5" customWidth="1"/>
    <col min="15" max="15" width="5.75" style="1" customWidth="1"/>
    <col min="16" max="16" width="11.625" style="1" customWidth="1"/>
    <col min="17" max="17" width="6.25" style="6" customWidth="1"/>
    <col min="18" max="16384" width="9" style="1"/>
  </cols>
  <sheetData>
    <row r="1" ht="29.25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Q1" s="79" t="s">
        <v>1</v>
      </c>
    </row>
    <row r="2" ht="26.1" customHeight="1" spans="1:17">
      <c r="A2" s="8" t="s">
        <v>2</v>
      </c>
      <c r="B2" s="8"/>
      <c r="C2" s="9" t="s">
        <v>3</v>
      </c>
      <c r="D2" s="10"/>
      <c r="E2" s="10"/>
      <c r="F2" s="10"/>
      <c r="G2" s="10"/>
      <c r="H2" s="10"/>
      <c r="I2" s="10"/>
      <c r="J2" s="10"/>
      <c r="K2" s="50"/>
      <c r="L2" s="8" t="s">
        <v>4</v>
      </c>
      <c r="M2" s="8"/>
      <c r="N2" s="51" t="s">
        <v>5</v>
      </c>
      <c r="O2" s="52"/>
      <c r="Q2" s="80"/>
    </row>
    <row r="3" ht="26.1" customHeight="1" spans="1:17">
      <c r="A3" s="8" t="s">
        <v>6</v>
      </c>
      <c r="B3" s="8"/>
      <c r="C3" s="11">
        <v>1319829.84</v>
      </c>
      <c r="D3" s="12"/>
      <c r="E3" s="12"/>
      <c r="F3" s="13"/>
      <c r="G3" s="14" t="s">
        <v>7</v>
      </c>
      <c r="H3" s="15" t="s">
        <v>8</v>
      </c>
      <c r="I3" s="53"/>
      <c r="J3" s="53"/>
      <c r="K3" s="54"/>
      <c r="L3" s="8" t="s">
        <v>9</v>
      </c>
      <c r="M3" s="8"/>
      <c r="N3" s="55" t="s">
        <v>10</v>
      </c>
      <c r="O3" s="56"/>
      <c r="Q3" s="81"/>
    </row>
    <row r="4" ht="23.25" customHeight="1" spans="1:17">
      <c r="A4" s="8" t="s">
        <v>11</v>
      </c>
      <c r="B4" s="8"/>
      <c r="C4" s="11">
        <v>1093493.71</v>
      </c>
      <c r="D4" s="12"/>
      <c r="E4" s="12"/>
      <c r="F4" s="13"/>
      <c r="G4" s="14" t="s">
        <v>12</v>
      </c>
      <c r="H4" s="16"/>
      <c r="I4" s="53"/>
      <c r="J4" s="53"/>
      <c r="K4" s="54"/>
      <c r="L4" s="8" t="s">
        <v>13</v>
      </c>
      <c r="M4" s="8"/>
      <c r="N4" s="57">
        <v>1007</v>
      </c>
      <c r="O4" s="56"/>
      <c r="Q4" s="80"/>
    </row>
    <row r="5" ht="26.1" customHeight="1" spans="1:17">
      <c r="A5" s="8" t="s">
        <v>14</v>
      </c>
      <c r="B5" s="8" t="s">
        <v>15</v>
      </c>
      <c r="C5" s="8"/>
      <c r="D5" s="8"/>
      <c r="E5" s="8" t="s">
        <v>16</v>
      </c>
      <c r="F5" s="8"/>
      <c r="G5" s="17" t="s">
        <v>17</v>
      </c>
      <c r="H5" s="8" t="s">
        <v>18</v>
      </c>
      <c r="I5" s="8"/>
      <c r="J5" s="8" t="s">
        <v>19</v>
      </c>
      <c r="K5" s="8"/>
      <c r="L5" s="8" t="s">
        <v>20</v>
      </c>
      <c r="M5" s="8"/>
      <c r="N5" s="17" t="s">
        <v>21</v>
      </c>
      <c r="O5" s="56"/>
      <c r="Q5" s="81"/>
    </row>
    <row r="6" ht="26.1" customHeight="1" spans="1:17">
      <c r="A6" s="8"/>
      <c r="B6" s="18" t="s">
        <v>22</v>
      </c>
      <c r="C6" s="8" t="s">
        <v>23</v>
      </c>
      <c r="D6" s="17" t="s">
        <v>24</v>
      </c>
      <c r="E6" s="18" t="s">
        <v>22</v>
      </c>
      <c r="F6" s="17" t="s">
        <v>24</v>
      </c>
      <c r="G6" s="17" t="s">
        <v>24</v>
      </c>
      <c r="H6" s="8" t="s">
        <v>25</v>
      </c>
      <c r="I6" s="17" t="s">
        <v>24</v>
      </c>
      <c r="J6" s="8" t="s">
        <v>26</v>
      </c>
      <c r="K6" s="17" t="s">
        <v>24</v>
      </c>
      <c r="L6" s="17" t="s">
        <v>24</v>
      </c>
      <c r="M6" s="8" t="s">
        <v>27</v>
      </c>
      <c r="N6" s="17"/>
      <c r="O6" s="56"/>
      <c r="P6" s="1">
        <v>3300</v>
      </c>
      <c r="Q6" s="80" t="s">
        <v>28</v>
      </c>
    </row>
    <row r="7" s="2" customFormat="1" ht="30" customHeight="1" spans="1:17">
      <c r="A7" s="19">
        <v>1</v>
      </c>
      <c r="B7" s="18">
        <v>42184</v>
      </c>
      <c r="C7" s="20"/>
      <c r="D7" s="21">
        <v>269113</v>
      </c>
      <c r="E7" s="18">
        <v>42179</v>
      </c>
      <c r="F7" s="21">
        <v>269113.76</v>
      </c>
      <c r="G7" s="22"/>
      <c r="H7" s="23" t="s">
        <v>29</v>
      </c>
      <c r="I7" s="58">
        <v>40000</v>
      </c>
      <c r="J7" s="59" t="s">
        <v>30</v>
      </c>
      <c r="K7" s="58">
        <v>5382.28</v>
      </c>
      <c r="L7" s="25"/>
      <c r="M7" s="26"/>
      <c r="N7" s="58">
        <f>D7-I7-K7-K8-K9-L7</f>
        <v>223334.77</v>
      </c>
      <c r="O7" s="60"/>
      <c r="Q7" s="82" t="s">
        <v>31</v>
      </c>
    </row>
    <row r="8" s="2" customFormat="1" ht="30" customHeight="1" spans="1:17">
      <c r="A8" s="19"/>
      <c r="B8" s="24"/>
      <c r="C8" s="20"/>
      <c r="D8" s="25"/>
      <c r="E8" s="24"/>
      <c r="F8" s="25"/>
      <c r="G8" s="25"/>
      <c r="H8" s="26"/>
      <c r="I8" s="58"/>
      <c r="J8" s="59" t="s">
        <v>32</v>
      </c>
      <c r="K8" s="58">
        <v>395.95</v>
      </c>
      <c r="L8" s="25"/>
      <c r="M8" s="26"/>
      <c r="N8" s="58"/>
      <c r="O8" s="60"/>
      <c r="Q8" s="83"/>
    </row>
    <row r="9" s="2" customFormat="1" customHeight="1" spans="1:17">
      <c r="A9" s="19"/>
      <c r="B9" s="24"/>
      <c r="C9" s="20"/>
      <c r="D9" s="25"/>
      <c r="E9" s="24"/>
      <c r="F9" s="25"/>
      <c r="G9" s="25"/>
      <c r="H9" s="26"/>
      <c r="I9" s="58"/>
      <c r="J9" s="59"/>
      <c r="K9" s="58"/>
      <c r="L9" s="25"/>
      <c r="M9" s="26"/>
      <c r="N9" s="58"/>
      <c r="O9" s="60"/>
      <c r="Q9" s="84"/>
    </row>
    <row r="10" ht="34.5" customHeight="1" spans="1:17">
      <c r="A10" s="8"/>
      <c r="B10" s="27"/>
      <c r="C10" s="28"/>
      <c r="D10" s="29"/>
      <c r="E10" s="18"/>
      <c r="F10" s="29"/>
      <c r="G10" s="29"/>
      <c r="H10" s="17"/>
      <c r="I10" s="61"/>
      <c r="J10" s="8"/>
      <c r="K10" s="61"/>
      <c r="L10" s="29"/>
      <c r="M10" s="17"/>
      <c r="N10" s="58"/>
      <c r="O10" s="56"/>
      <c r="Q10" s="85" t="s">
        <v>34</v>
      </c>
    </row>
    <row r="11" s="2" customFormat="1" ht="30" customHeight="1" spans="1:17">
      <c r="A11" s="19">
        <v>2</v>
      </c>
      <c r="B11" s="24">
        <v>42487</v>
      </c>
      <c r="C11" s="20"/>
      <c r="D11" s="30">
        <v>207567</v>
      </c>
      <c r="E11" s="24">
        <v>42486</v>
      </c>
      <c r="F11" s="30">
        <v>207567</v>
      </c>
      <c r="G11" s="25">
        <v>240313.8</v>
      </c>
      <c r="H11" s="26"/>
      <c r="I11" s="58"/>
      <c r="J11" s="59"/>
      <c r="K11" s="58"/>
      <c r="L11" s="25">
        <v>2800</v>
      </c>
      <c r="M11" s="62" t="s">
        <v>35</v>
      </c>
      <c r="N11" s="63">
        <f>D11+D12-I11-I12-K11-K12-L11-L12</f>
        <v>87513.8</v>
      </c>
      <c r="O11" s="60"/>
      <c r="Q11" s="86" t="s">
        <v>36</v>
      </c>
    </row>
    <row r="12" s="2" customFormat="1" ht="30" customHeight="1" spans="1:17">
      <c r="A12" s="19">
        <v>3</v>
      </c>
      <c r="B12" s="24">
        <v>42489</v>
      </c>
      <c r="C12" s="20"/>
      <c r="D12" s="30">
        <v>32746.8</v>
      </c>
      <c r="E12" s="24" t="s">
        <v>37</v>
      </c>
      <c r="F12" s="25"/>
      <c r="G12" s="25"/>
      <c r="H12" s="26"/>
      <c r="I12" s="58"/>
      <c r="J12" s="59"/>
      <c r="K12" s="58"/>
      <c r="L12" s="25">
        <v>150000</v>
      </c>
      <c r="M12" s="62" t="s">
        <v>38</v>
      </c>
      <c r="N12" s="64"/>
      <c r="O12" s="60"/>
      <c r="P12" s="65" t="s">
        <v>39</v>
      </c>
      <c r="Q12" s="84"/>
    </row>
    <row r="13" s="2" customFormat="1" ht="30" customHeight="1" spans="1:17">
      <c r="A13" s="19"/>
      <c r="B13" s="24"/>
      <c r="C13" s="20"/>
      <c r="D13" s="30"/>
      <c r="E13" s="24"/>
      <c r="F13" s="25"/>
      <c r="G13" s="25"/>
      <c r="H13" s="26"/>
      <c r="I13" s="58"/>
      <c r="J13" s="59"/>
      <c r="K13" s="58"/>
      <c r="L13" s="25"/>
      <c r="M13" s="66" t="s">
        <v>40</v>
      </c>
      <c r="N13" s="64"/>
      <c r="O13" s="60"/>
      <c r="P13" s="65"/>
      <c r="Q13" s="84"/>
    </row>
    <row r="14" s="2" customFormat="1" ht="30" customHeight="1" spans="1:17">
      <c r="A14" s="19"/>
      <c r="B14" s="24"/>
      <c r="C14" s="20"/>
      <c r="D14" s="31"/>
      <c r="E14" s="24"/>
      <c r="F14" s="25"/>
      <c r="G14" s="25"/>
      <c r="H14" s="32" t="s">
        <v>41</v>
      </c>
      <c r="I14" s="58"/>
      <c r="J14" s="19"/>
      <c r="K14" s="58"/>
      <c r="L14" s="25"/>
      <c r="M14" s="26"/>
      <c r="N14" s="58"/>
      <c r="O14" s="60"/>
      <c r="P14" s="2">
        <v>150000</v>
      </c>
      <c r="Q14" s="84"/>
    </row>
    <row r="15" s="2" customFormat="1" ht="30" customHeight="1" spans="1:17">
      <c r="A15" s="19"/>
      <c r="B15" s="27" t="s">
        <v>33</v>
      </c>
      <c r="C15" s="20"/>
      <c r="D15" s="25"/>
      <c r="E15" s="24"/>
      <c r="F15" s="25"/>
      <c r="G15" s="25"/>
      <c r="H15" s="26"/>
      <c r="I15" s="58"/>
      <c r="J15" s="59"/>
      <c r="K15" s="58"/>
      <c r="L15" s="25"/>
      <c r="M15" s="26"/>
      <c r="N15" s="58"/>
      <c r="O15" s="60"/>
      <c r="Q15" s="87"/>
    </row>
    <row r="16" s="3" customFormat="1" ht="43.5" customHeight="1" spans="1:17">
      <c r="A16" s="35">
        <v>4</v>
      </c>
      <c r="B16" s="36">
        <v>42760</v>
      </c>
      <c r="C16" s="37" t="s">
        <v>60</v>
      </c>
      <c r="D16" s="97">
        <v>127154.75</v>
      </c>
      <c r="E16" s="36"/>
      <c r="F16" s="97"/>
      <c r="G16" s="22"/>
      <c r="H16" s="23"/>
      <c r="I16" s="71">
        <v>0</v>
      </c>
      <c r="J16" s="72"/>
      <c r="K16" s="71">
        <v>0</v>
      </c>
      <c r="L16" s="101">
        <v>10000</v>
      </c>
      <c r="M16" s="102" t="s">
        <v>61</v>
      </c>
      <c r="N16" s="71">
        <f>D16-I16-K16-K17-K18-L16</f>
        <v>117154.75</v>
      </c>
      <c r="O16" s="70"/>
      <c r="P16"/>
      <c r="Q16" s="81"/>
    </row>
    <row r="17" ht="30" customHeight="1" spans="1:17">
      <c r="A17" s="8"/>
      <c r="B17" s="98"/>
      <c r="C17" s="28"/>
      <c r="D17" s="29"/>
      <c r="E17" s="18"/>
      <c r="F17" s="99"/>
      <c r="G17" s="29"/>
      <c r="H17" s="17"/>
      <c r="I17" s="61"/>
      <c r="J17" s="59"/>
      <c r="K17" s="61"/>
      <c r="L17" s="29"/>
      <c r="M17" s="17"/>
      <c r="N17" s="61"/>
      <c r="O17" s="56"/>
      <c r="P17">
        <f>D20/C4</f>
        <v>0.582153828758649</v>
      </c>
      <c r="Q17" s="88"/>
    </row>
    <row r="18" s="3" customFormat="1" ht="30" customHeight="1" spans="1:17">
      <c r="A18" s="35"/>
      <c r="B18" s="36"/>
      <c r="C18" s="37"/>
      <c r="D18" s="22"/>
      <c r="E18" s="36"/>
      <c r="F18" s="22"/>
      <c r="G18" s="22"/>
      <c r="H18" s="39"/>
      <c r="I18" s="71"/>
      <c r="J18" s="35"/>
      <c r="K18" s="71"/>
      <c r="L18" s="22"/>
      <c r="M18" s="39"/>
      <c r="N18" s="71"/>
      <c r="O18" s="70"/>
      <c r="Q18" s="89"/>
    </row>
    <row r="19" ht="30" customHeight="1" spans="1:17">
      <c r="A19" s="35"/>
      <c r="B19" s="36"/>
      <c r="C19" s="37"/>
      <c r="D19" s="22"/>
      <c r="E19" s="18"/>
      <c r="F19" s="29"/>
      <c r="G19" s="29"/>
      <c r="H19" s="17"/>
      <c r="I19" s="61"/>
      <c r="J19" s="8"/>
      <c r="K19" s="61"/>
      <c r="L19" s="29"/>
      <c r="M19" s="17"/>
      <c r="N19" s="61"/>
      <c r="O19" s="56"/>
      <c r="P19" s="1">
        <f>C4-D20</f>
        <v>456912.16</v>
      </c>
      <c r="Q19" s="88"/>
    </row>
    <row r="20" ht="30" customHeight="1" spans="1:17">
      <c r="A20" s="8" t="s">
        <v>43</v>
      </c>
      <c r="B20" s="8"/>
      <c r="C20" s="40" t="s">
        <v>44</v>
      </c>
      <c r="D20" s="41">
        <f>SUM(D7:D18)</f>
        <v>636581.55</v>
      </c>
      <c r="E20" s="40" t="s">
        <v>44</v>
      </c>
      <c r="F20" s="41">
        <f>SUM(F7:F18)</f>
        <v>476680.76</v>
      </c>
      <c r="G20" s="41">
        <f>SUM(G7:G18)</f>
        <v>240313.8</v>
      </c>
      <c r="H20" s="40" t="s">
        <v>44</v>
      </c>
      <c r="I20" s="41">
        <f>SUM(I7:I18)</f>
        <v>40000</v>
      </c>
      <c r="J20" s="40" t="s">
        <v>44</v>
      </c>
      <c r="K20" s="41">
        <f>SUM(K7:K18)</f>
        <v>5778.23</v>
      </c>
      <c r="L20" s="73">
        <f>SUM(L7:L18)</f>
        <v>162800</v>
      </c>
      <c r="M20" s="40" t="s">
        <v>44</v>
      </c>
      <c r="N20" s="41">
        <f>SUM(N7:N18)</f>
        <v>428003.32</v>
      </c>
      <c r="O20" s="74"/>
      <c r="P20" s="5"/>
      <c r="Q20" s="88"/>
    </row>
    <row r="21" ht="26.1" customHeight="1" spans="1:17">
      <c r="A21" s="35" t="s">
        <v>45</v>
      </c>
      <c r="B21" s="35"/>
      <c r="C21" s="42" t="s">
        <v>46</v>
      </c>
      <c r="D21" s="43">
        <f>N16</f>
        <v>117154.75</v>
      </c>
      <c r="E21" s="43"/>
      <c r="F21" s="43"/>
      <c r="G21" s="43"/>
      <c r="H21" s="44" t="s">
        <v>47</v>
      </c>
      <c r="I21" s="44"/>
      <c r="J21" s="75" t="s">
        <v>62</v>
      </c>
      <c r="K21" s="75"/>
      <c r="L21" s="75"/>
      <c r="M21" s="75"/>
      <c r="N21" s="75"/>
      <c r="O21" s="56"/>
      <c r="Q21" s="88"/>
    </row>
    <row r="22" ht="26.1" customHeight="1" spans="1:17">
      <c r="A22" s="35"/>
      <c r="B22" s="35"/>
      <c r="C22" s="42" t="s">
        <v>49</v>
      </c>
      <c r="D22" s="100">
        <f>D21</f>
        <v>117154.75</v>
      </c>
      <c r="E22" s="100"/>
      <c r="F22" s="100"/>
      <c r="G22" s="100"/>
      <c r="H22" s="44"/>
      <c r="I22" s="44"/>
      <c r="J22" s="75" t="s">
        <v>63</v>
      </c>
      <c r="K22" s="75"/>
      <c r="L22" s="75"/>
      <c r="M22" s="75"/>
      <c r="N22" s="75"/>
      <c r="O22" s="56"/>
      <c r="P22" s="76"/>
      <c r="Q22" s="88"/>
    </row>
    <row r="23" ht="45" customHeight="1" spans="1:17">
      <c r="A23" s="8" t="s">
        <v>51</v>
      </c>
      <c r="B23" s="8"/>
      <c r="C23" s="46" t="s">
        <v>64</v>
      </c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77"/>
      <c r="O23" s="56"/>
      <c r="P23" s="5"/>
      <c r="Q23" s="90"/>
    </row>
    <row r="24" ht="45" customHeight="1" spans="1:17">
      <c r="A24" s="8" t="s">
        <v>54</v>
      </c>
      <c r="B24" s="8"/>
      <c r="C24" s="48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78"/>
      <c r="O24" s="56"/>
      <c r="Q24" s="91"/>
    </row>
    <row r="25" ht="45" customHeight="1" spans="1:17">
      <c r="A25" s="8" t="s">
        <v>57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56"/>
      <c r="Q25" s="92"/>
    </row>
    <row r="26" ht="45" customHeight="1" spans="1:17">
      <c r="A26" s="8" t="s">
        <v>58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56"/>
      <c r="P26" s="5"/>
      <c r="Q26" s="93"/>
    </row>
    <row r="27" ht="42" customHeight="1" spans="1:17">
      <c r="A27" s="8" t="s">
        <v>59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56"/>
      <c r="Q27" s="94"/>
    </row>
    <row r="28" ht="18.75" customHeight="1" spans="17:17">
      <c r="Q28" s="95"/>
    </row>
    <row r="29" ht="18.75" customHeight="1" spans="17:17">
      <c r="Q29" s="95"/>
    </row>
    <row r="30" ht="18.75" customHeight="1" spans="17:17">
      <c r="Q30" s="95"/>
    </row>
    <row r="31" ht="18.75" customHeight="1" spans="4:17">
      <c r="D31"/>
      <c r="Q31" s="95"/>
    </row>
    <row r="32" ht="18.75" customHeight="1" spans="17:17">
      <c r="Q32" s="96"/>
    </row>
    <row r="33" spans="17:17">
      <c r="Q33" s="96"/>
    </row>
    <row r="34" spans="17:17">
      <c r="Q34" s="96"/>
    </row>
  </sheetData>
  <mergeCells count="37">
    <mergeCell ref="A1:N1"/>
    <mergeCell ref="A2:B2"/>
    <mergeCell ref="C2:K2"/>
    <mergeCell ref="L2:M2"/>
    <mergeCell ref="A3:B3"/>
    <mergeCell ref="C3:F3"/>
    <mergeCell ref="H3:K3"/>
    <mergeCell ref="L3:M3"/>
    <mergeCell ref="A4:B4"/>
    <mergeCell ref="C4:F4"/>
    <mergeCell ref="H4:K4"/>
    <mergeCell ref="L4:M4"/>
    <mergeCell ref="B5:D5"/>
    <mergeCell ref="E5:F5"/>
    <mergeCell ref="H5:I5"/>
    <mergeCell ref="J5:K5"/>
    <mergeCell ref="L5:M5"/>
    <mergeCell ref="A20:B20"/>
    <mergeCell ref="D21:G21"/>
    <mergeCell ref="J21:N21"/>
    <mergeCell ref="D22:G22"/>
    <mergeCell ref="J22:N22"/>
    <mergeCell ref="A23:B23"/>
    <mergeCell ref="C23:N23"/>
    <mergeCell ref="A24:B24"/>
    <mergeCell ref="C24:N24"/>
    <mergeCell ref="A25:B25"/>
    <mergeCell ref="C25:N25"/>
    <mergeCell ref="A26:B26"/>
    <mergeCell ref="C26:N26"/>
    <mergeCell ref="A27:B27"/>
    <mergeCell ref="C27:N27"/>
    <mergeCell ref="A5:A6"/>
    <mergeCell ref="N5:N6"/>
    <mergeCell ref="N11:N12"/>
    <mergeCell ref="A21:B22"/>
    <mergeCell ref="H21:I22"/>
  </mergeCells>
  <pageMargins left="0" right="0" top="0" bottom="0" header="0.31496062992126" footer="0.31496062992126"/>
  <pageSetup paperSize="9" scale="9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6"/>
  <sheetViews>
    <sheetView tabSelected="1" view="pageBreakPreview" zoomScaleNormal="100" topLeftCell="A6" workbookViewId="0">
      <selection activeCell="A22" sqref="$A22:$XFD22"/>
    </sheetView>
  </sheetViews>
  <sheetFormatPr defaultColWidth="9" defaultRowHeight="13.5"/>
  <cols>
    <col min="1" max="1" width="2.875" style="1" customWidth="1"/>
    <col min="2" max="2" width="7" style="4" customWidth="1"/>
    <col min="3" max="3" width="3.625" style="1" customWidth="1"/>
    <col min="4" max="4" width="10.75" style="5" customWidth="1"/>
    <col min="5" max="5" width="6.625" style="4" customWidth="1"/>
    <col min="6" max="6" width="10.125" style="5" customWidth="1"/>
    <col min="7" max="7" width="9.875" style="5" customWidth="1"/>
    <col min="8" max="8" width="4" style="1" customWidth="1"/>
    <col min="9" max="9" width="9" style="5" customWidth="1"/>
    <col min="10" max="10" width="4.5" style="1" customWidth="1"/>
    <col min="11" max="11" width="8.125" style="5" customWidth="1"/>
    <col min="12" max="12" width="9.625" style="5" customWidth="1"/>
    <col min="13" max="13" width="7.75" style="1" customWidth="1"/>
    <col min="14" max="14" width="12.375" style="5" customWidth="1"/>
    <col min="15" max="15" width="5.75" style="1" customWidth="1"/>
    <col min="16" max="16" width="11.625" style="1" customWidth="1"/>
    <col min="17" max="17" width="6.25" style="6" customWidth="1"/>
    <col min="18" max="16384" width="9" style="1"/>
  </cols>
  <sheetData>
    <row r="1" s="1" customFormat="1" ht="29.25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Q1" s="79"/>
    </row>
    <row r="2" s="1" customFormat="1" ht="26.1" customHeight="1" spans="1:17">
      <c r="A2" s="8" t="s">
        <v>2</v>
      </c>
      <c r="B2" s="8"/>
      <c r="C2" s="9" t="s">
        <v>3</v>
      </c>
      <c r="D2" s="10"/>
      <c r="E2" s="10"/>
      <c r="F2" s="10"/>
      <c r="G2" s="10"/>
      <c r="H2" s="10"/>
      <c r="I2" s="10"/>
      <c r="J2" s="10"/>
      <c r="K2" s="50"/>
      <c r="L2" s="8" t="s">
        <v>4</v>
      </c>
      <c r="M2" s="8"/>
      <c r="N2" s="51" t="s">
        <v>5</v>
      </c>
      <c r="O2" s="52"/>
      <c r="Q2" s="80"/>
    </row>
    <row r="3" s="1" customFormat="1" ht="26.1" customHeight="1" spans="1:17">
      <c r="A3" s="8" t="s">
        <v>6</v>
      </c>
      <c r="B3" s="8"/>
      <c r="C3" s="11">
        <v>1319829.84</v>
      </c>
      <c r="D3" s="12"/>
      <c r="E3" s="12"/>
      <c r="F3" s="13"/>
      <c r="G3" s="14" t="s">
        <v>7</v>
      </c>
      <c r="H3" s="15" t="s">
        <v>8</v>
      </c>
      <c r="I3" s="53"/>
      <c r="J3" s="53"/>
      <c r="K3" s="54"/>
      <c r="L3" s="8" t="s">
        <v>9</v>
      </c>
      <c r="M3" s="8"/>
      <c r="N3" s="55" t="s">
        <v>65</v>
      </c>
      <c r="O3" s="56"/>
      <c r="Q3" s="81"/>
    </row>
    <row r="4" s="1" customFormat="1" ht="23.25" customHeight="1" spans="1:17">
      <c r="A4" s="8" t="s">
        <v>11</v>
      </c>
      <c r="B4" s="8"/>
      <c r="C4" s="11">
        <v>1093493.71</v>
      </c>
      <c r="D4" s="12"/>
      <c r="E4" s="12"/>
      <c r="F4" s="13"/>
      <c r="G4" s="14" t="s">
        <v>12</v>
      </c>
      <c r="H4" s="16"/>
      <c r="I4" s="53"/>
      <c r="J4" s="53"/>
      <c r="K4" s="54"/>
      <c r="L4" s="8" t="s">
        <v>13</v>
      </c>
      <c r="M4" s="8"/>
      <c r="N4" s="57">
        <v>1007</v>
      </c>
      <c r="O4" s="56"/>
      <c r="Q4" s="80"/>
    </row>
    <row r="5" s="1" customFormat="1" ht="26.1" customHeight="1" spans="1:17">
      <c r="A5" s="8" t="s">
        <v>14</v>
      </c>
      <c r="B5" s="8" t="s">
        <v>15</v>
      </c>
      <c r="C5" s="8"/>
      <c r="D5" s="8"/>
      <c r="E5" s="8" t="s">
        <v>16</v>
      </c>
      <c r="F5" s="8"/>
      <c r="G5" s="17" t="s">
        <v>17</v>
      </c>
      <c r="H5" s="8" t="s">
        <v>18</v>
      </c>
      <c r="I5" s="8"/>
      <c r="J5" s="8" t="s">
        <v>19</v>
      </c>
      <c r="K5" s="8"/>
      <c r="L5" s="8" t="s">
        <v>20</v>
      </c>
      <c r="M5" s="8"/>
      <c r="N5" s="17" t="s">
        <v>21</v>
      </c>
      <c r="O5" s="56"/>
      <c r="Q5" s="81"/>
    </row>
    <row r="6" s="1" customFormat="1" ht="26.1" customHeight="1" spans="1:17">
      <c r="A6" s="8"/>
      <c r="B6" s="18" t="s">
        <v>22</v>
      </c>
      <c r="C6" s="8" t="s">
        <v>23</v>
      </c>
      <c r="D6" s="17" t="s">
        <v>24</v>
      </c>
      <c r="E6" s="18" t="s">
        <v>22</v>
      </c>
      <c r="F6" s="17" t="s">
        <v>24</v>
      </c>
      <c r="G6" s="17" t="s">
        <v>24</v>
      </c>
      <c r="H6" s="8" t="s">
        <v>25</v>
      </c>
      <c r="I6" s="17" t="s">
        <v>24</v>
      </c>
      <c r="J6" s="8" t="s">
        <v>26</v>
      </c>
      <c r="K6" s="17" t="s">
        <v>24</v>
      </c>
      <c r="L6" s="17" t="s">
        <v>24</v>
      </c>
      <c r="M6" s="8" t="s">
        <v>27</v>
      </c>
      <c r="N6" s="17"/>
      <c r="O6" s="56"/>
      <c r="P6" s="1">
        <v>3300</v>
      </c>
      <c r="Q6" s="80" t="s">
        <v>28</v>
      </c>
    </row>
    <row r="7" s="2" customFormat="1" ht="30" customHeight="1" spans="1:17">
      <c r="A7" s="19">
        <v>1</v>
      </c>
      <c r="B7" s="18">
        <v>42184</v>
      </c>
      <c r="C7" s="20"/>
      <c r="D7" s="21">
        <v>269113.76</v>
      </c>
      <c r="E7" s="18">
        <v>42179</v>
      </c>
      <c r="F7" s="21">
        <v>269113.76</v>
      </c>
      <c r="G7" s="22"/>
      <c r="H7" s="23" t="s">
        <v>29</v>
      </c>
      <c r="I7" s="58">
        <v>40000</v>
      </c>
      <c r="J7" s="59" t="s">
        <v>30</v>
      </c>
      <c r="K7" s="58">
        <v>5382.28</v>
      </c>
      <c r="L7" s="25"/>
      <c r="M7" s="26"/>
      <c r="N7" s="58">
        <f>D7-I7-K7-K8-K9-L7</f>
        <v>223335.53</v>
      </c>
      <c r="O7" s="60"/>
      <c r="Q7" s="82" t="s">
        <v>31</v>
      </c>
    </row>
    <row r="8" s="2" customFormat="1" ht="30" customHeight="1" spans="1:17">
      <c r="A8" s="19"/>
      <c r="B8" s="24"/>
      <c r="C8" s="20"/>
      <c r="D8" s="25"/>
      <c r="E8" s="24"/>
      <c r="F8" s="25"/>
      <c r="G8" s="25"/>
      <c r="H8" s="26"/>
      <c r="I8" s="58"/>
      <c r="J8" s="59" t="s">
        <v>32</v>
      </c>
      <c r="K8" s="58">
        <v>395.95</v>
      </c>
      <c r="L8" s="25"/>
      <c r="M8" s="26"/>
      <c r="N8" s="58"/>
      <c r="O8" s="60"/>
      <c r="Q8" s="83"/>
    </row>
    <row r="9" s="2" customFormat="1" customHeight="1" spans="1:17">
      <c r="A9" s="19"/>
      <c r="B9" s="24"/>
      <c r="C9" s="20"/>
      <c r="D9" s="25"/>
      <c r="E9" s="24"/>
      <c r="F9" s="25"/>
      <c r="G9" s="25"/>
      <c r="H9" s="26"/>
      <c r="I9" s="58"/>
      <c r="J9" s="59"/>
      <c r="K9" s="58"/>
      <c r="L9" s="25"/>
      <c r="M9" s="26"/>
      <c r="N9" s="58"/>
      <c r="O9" s="60"/>
      <c r="Q9" s="84"/>
    </row>
    <row r="10" s="1" customFormat="1" ht="21" customHeight="1" spans="1:17">
      <c r="A10" s="8"/>
      <c r="B10" s="27"/>
      <c r="C10" s="28"/>
      <c r="D10" s="29"/>
      <c r="E10" s="18"/>
      <c r="F10" s="29"/>
      <c r="G10" s="29"/>
      <c r="H10" s="17"/>
      <c r="I10" s="61"/>
      <c r="J10" s="8"/>
      <c r="K10" s="61"/>
      <c r="L10" s="29"/>
      <c r="M10" s="17"/>
      <c r="N10" s="58"/>
      <c r="O10" s="56"/>
      <c r="Q10" s="85" t="s">
        <v>34</v>
      </c>
    </row>
    <row r="11" s="2" customFormat="1" ht="30" customHeight="1" spans="1:17">
      <c r="A11" s="19">
        <v>2</v>
      </c>
      <c r="B11" s="24">
        <v>42487</v>
      </c>
      <c r="C11" s="20"/>
      <c r="D11" s="30">
        <v>207567</v>
      </c>
      <c r="E11" s="24">
        <v>42486</v>
      </c>
      <c r="F11" s="30">
        <v>207567</v>
      </c>
      <c r="G11" s="25">
        <v>240313.8</v>
      </c>
      <c r="H11" s="26"/>
      <c r="I11" s="58"/>
      <c r="J11" s="59"/>
      <c r="K11" s="58"/>
      <c r="L11" s="25">
        <v>2800</v>
      </c>
      <c r="M11" s="62" t="s">
        <v>35</v>
      </c>
      <c r="N11" s="63">
        <f>D11+D12-I11-I12-K11-K12-L11-L12</f>
        <v>87513.8</v>
      </c>
      <c r="O11" s="60"/>
      <c r="Q11" s="86" t="s">
        <v>36</v>
      </c>
    </row>
    <row r="12" s="2" customFormat="1" ht="30" customHeight="1" spans="1:17">
      <c r="A12" s="19">
        <v>3</v>
      </c>
      <c r="B12" s="24">
        <v>42489</v>
      </c>
      <c r="C12" s="20"/>
      <c r="D12" s="30">
        <v>32746.8</v>
      </c>
      <c r="E12" s="24" t="s">
        <v>37</v>
      </c>
      <c r="F12" s="25"/>
      <c r="G12" s="25"/>
      <c r="H12" s="26"/>
      <c r="I12" s="58"/>
      <c r="J12" s="59"/>
      <c r="K12" s="58"/>
      <c r="L12" s="25">
        <v>150000</v>
      </c>
      <c r="M12" s="62" t="s">
        <v>38</v>
      </c>
      <c r="N12" s="64"/>
      <c r="O12" s="60"/>
      <c r="P12" s="65" t="s">
        <v>39</v>
      </c>
      <c r="Q12" s="84"/>
    </row>
    <row r="13" s="2" customFormat="1" ht="30" customHeight="1" spans="1:17">
      <c r="A13" s="19"/>
      <c r="B13" s="24"/>
      <c r="C13" s="20"/>
      <c r="D13" s="30"/>
      <c r="E13" s="24"/>
      <c r="F13" s="25"/>
      <c r="G13" s="25"/>
      <c r="H13" s="26"/>
      <c r="I13" s="58"/>
      <c r="J13" s="59"/>
      <c r="K13" s="58"/>
      <c r="L13" s="25"/>
      <c r="M13" s="66" t="s">
        <v>40</v>
      </c>
      <c r="N13" s="64"/>
      <c r="O13" s="60"/>
      <c r="P13" s="65"/>
      <c r="Q13" s="84"/>
    </row>
    <row r="14" s="2" customFormat="1" ht="30" customHeight="1" spans="1:17">
      <c r="A14" s="19"/>
      <c r="B14" s="24"/>
      <c r="C14" s="20"/>
      <c r="D14" s="31"/>
      <c r="E14" s="24"/>
      <c r="F14" s="25"/>
      <c r="G14" s="25"/>
      <c r="H14" s="32" t="s">
        <v>41</v>
      </c>
      <c r="I14" s="58"/>
      <c r="J14" s="19"/>
      <c r="K14" s="58"/>
      <c r="L14" s="25"/>
      <c r="M14" s="26"/>
      <c r="N14" s="58"/>
      <c r="O14" s="60"/>
      <c r="P14" s="2">
        <v>150000</v>
      </c>
      <c r="Q14" s="84"/>
    </row>
    <row r="15" s="2" customFormat="1" ht="30" customHeight="1" spans="1:17">
      <c r="A15" s="19"/>
      <c r="B15" s="27"/>
      <c r="C15" s="20"/>
      <c r="D15" s="25"/>
      <c r="E15" s="24"/>
      <c r="F15" s="25"/>
      <c r="G15" s="25"/>
      <c r="H15" s="26"/>
      <c r="I15" s="58"/>
      <c r="J15" s="59"/>
      <c r="K15" s="58"/>
      <c r="L15" s="25"/>
      <c r="M15" s="26"/>
      <c r="N15" s="58"/>
      <c r="O15" s="60"/>
      <c r="Q15" s="87"/>
    </row>
    <row r="16" s="3" customFormat="1" ht="43.5" customHeight="1" spans="1:17">
      <c r="A16" s="8">
        <v>4</v>
      </c>
      <c r="B16" s="18">
        <v>42760</v>
      </c>
      <c r="C16" s="28" t="s">
        <v>60</v>
      </c>
      <c r="D16" s="33">
        <v>127154.75</v>
      </c>
      <c r="E16" s="18"/>
      <c r="F16" s="33"/>
      <c r="G16" s="29"/>
      <c r="H16" s="34"/>
      <c r="I16" s="61">
        <v>0</v>
      </c>
      <c r="J16" s="67"/>
      <c r="K16" s="61">
        <v>0</v>
      </c>
      <c r="L16" s="68">
        <v>10000</v>
      </c>
      <c r="M16" s="69" t="s">
        <v>61</v>
      </c>
      <c r="N16" s="61">
        <f>D16-I16-K16-L16</f>
        <v>117154.75</v>
      </c>
      <c r="O16" s="70"/>
      <c r="P16"/>
      <c r="Q16" s="81"/>
    </row>
    <row r="17" s="1" customFormat="1" ht="30" customHeight="1" spans="1:17">
      <c r="A17" s="35">
        <v>5</v>
      </c>
      <c r="B17" s="36">
        <v>44232</v>
      </c>
      <c r="C17" s="37" t="s">
        <v>66</v>
      </c>
      <c r="D17" s="22">
        <v>456911.39</v>
      </c>
      <c r="E17" s="36"/>
      <c r="F17" s="38"/>
      <c r="G17" s="22"/>
      <c r="H17" s="39"/>
      <c r="I17" s="71">
        <v>0</v>
      </c>
      <c r="J17" s="72"/>
      <c r="K17" s="71">
        <v>8983.54</v>
      </c>
      <c r="L17" s="22">
        <v>500</v>
      </c>
      <c r="M17" s="39" t="s">
        <v>67</v>
      </c>
      <c r="N17" s="71">
        <v>8391.55</v>
      </c>
      <c r="O17" s="70" t="s">
        <v>68</v>
      </c>
      <c r="P17"/>
      <c r="Q17" s="88"/>
    </row>
    <row r="18" s="3" customFormat="1" ht="30" customHeight="1" spans="1:17">
      <c r="A18" s="35"/>
      <c r="B18" s="36"/>
      <c r="C18" s="37"/>
      <c r="D18" s="22"/>
      <c r="E18" s="36"/>
      <c r="F18" s="22"/>
      <c r="G18" s="22"/>
      <c r="H18" s="39"/>
      <c r="I18" s="71"/>
      <c r="J18" s="35"/>
      <c r="K18" s="71"/>
      <c r="L18" s="22">
        <v>200</v>
      </c>
      <c r="M18" s="39" t="s">
        <v>69</v>
      </c>
      <c r="N18" s="71">
        <v>133778</v>
      </c>
      <c r="O18" s="70" t="s">
        <v>68</v>
      </c>
      <c r="Q18" s="89"/>
    </row>
    <row r="19" s="3" customFormat="1" ht="30" customHeight="1" spans="1:17">
      <c r="A19" s="35"/>
      <c r="B19" s="36"/>
      <c r="C19" s="37"/>
      <c r="D19" s="22"/>
      <c r="E19" s="36"/>
      <c r="F19" s="22"/>
      <c r="G19" s="22"/>
      <c r="H19" s="39"/>
      <c r="I19" s="71"/>
      <c r="J19" s="35"/>
      <c r="K19" s="71"/>
      <c r="L19" s="22">
        <v>-10000</v>
      </c>
      <c r="M19" s="39" t="s">
        <v>70</v>
      </c>
      <c r="N19" s="71">
        <v>312150</v>
      </c>
      <c r="O19" s="70" t="s">
        <v>68</v>
      </c>
      <c r="Q19" s="89"/>
    </row>
    <row r="20" s="3" customFormat="1" ht="30" customHeight="1" spans="1:17">
      <c r="A20" s="35"/>
      <c r="B20" s="36"/>
      <c r="C20" s="37"/>
      <c r="D20" s="22"/>
      <c r="E20" s="36"/>
      <c r="F20" s="22"/>
      <c r="G20" s="22"/>
      <c r="H20" s="39"/>
      <c r="I20" s="71"/>
      <c r="J20" s="35"/>
      <c r="K20" s="71"/>
      <c r="L20" s="22">
        <v>1409.06</v>
      </c>
      <c r="M20" s="39" t="s">
        <v>71</v>
      </c>
      <c r="N20" s="71"/>
      <c r="O20" s="70"/>
      <c r="Q20" s="89"/>
    </row>
    <row r="21" s="1" customFormat="1" ht="30" customHeight="1" spans="1:17">
      <c r="A21" s="35"/>
      <c r="B21" s="36"/>
      <c r="C21" s="37"/>
      <c r="D21" s="22"/>
      <c r="E21" s="36"/>
      <c r="F21" s="22"/>
      <c r="G21" s="22"/>
      <c r="H21" s="39"/>
      <c r="I21" s="71"/>
      <c r="J21" s="35"/>
      <c r="K21" s="71"/>
      <c r="L21" s="22">
        <v>1500</v>
      </c>
      <c r="M21" s="39" t="s">
        <v>72</v>
      </c>
      <c r="N21" s="71"/>
      <c r="O21" s="56"/>
      <c r="Q21" s="88"/>
    </row>
    <row r="22" s="1" customFormat="1" ht="30" customHeight="1" spans="1:17">
      <c r="A22" s="8" t="s">
        <v>43</v>
      </c>
      <c r="B22" s="8"/>
      <c r="C22" s="40" t="s">
        <v>44</v>
      </c>
      <c r="D22" s="41">
        <f t="shared" ref="D22:G22" si="0">SUM(D7:D18)</f>
        <v>1093493.7</v>
      </c>
      <c r="E22" s="40" t="s">
        <v>44</v>
      </c>
      <c r="F22" s="41">
        <f t="shared" si="0"/>
        <v>476680.76</v>
      </c>
      <c r="G22" s="41">
        <f t="shared" si="0"/>
        <v>240313.8</v>
      </c>
      <c r="H22" s="40" t="s">
        <v>44</v>
      </c>
      <c r="I22" s="41">
        <f t="shared" ref="I22:L22" si="1">SUM(I7:I18)</f>
        <v>40000</v>
      </c>
      <c r="J22" s="40" t="s">
        <v>44</v>
      </c>
      <c r="K22" s="41">
        <f t="shared" si="1"/>
        <v>14761.77</v>
      </c>
      <c r="L22" s="73">
        <f>SUM(L7:L21)</f>
        <v>156409.06</v>
      </c>
      <c r="M22" s="40" t="s">
        <v>44</v>
      </c>
      <c r="N22" s="41">
        <f>SUM(N7:N21)</f>
        <v>882323.63</v>
      </c>
      <c r="O22" s="74"/>
      <c r="P22" s="5"/>
      <c r="Q22" s="88"/>
    </row>
    <row r="23" s="1" customFormat="1" ht="26.1" customHeight="1" spans="1:17">
      <c r="A23" s="35" t="s">
        <v>45</v>
      </c>
      <c r="B23" s="35"/>
      <c r="C23" s="42" t="s">
        <v>46</v>
      </c>
      <c r="D23" s="43">
        <f>N17+N18+N19</f>
        <v>454319.55</v>
      </c>
      <c r="E23" s="43"/>
      <c r="F23" s="43"/>
      <c r="G23" s="43"/>
      <c r="H23" s="44" t="s">
        <v>47</v>
      </c>
      <c r="I23" s="44"/>
      <c r="J23" s="75"/>
      <c r="K23" s="75"/>
      <c r="L23" s="75"/>
      <c r="M23" s="75"/>
      <c r="N23" s="75"/>
      <c r="O23" s="56"/>
      <c r="Q23" s="88"/>
    </row>
    <row r="24" s="1" customFormat="1" ht="26.1" customHeight="1" spans="1:17">
      <c r="A24" s="35"/>
      <c r="B24" s="35"/>
      <c r="C24" s="42" t="s">
        <v>49</v>
      </c>
      <c r="D24" s="45">
        <f>D23</f>
        <v>454319.55</v>
      </c>
      <c r="E24" s="45"/>
      <c r="F24" s="45"/>
      <c r="G24" s="45"/>
      <c r="H24" s="44"/>
      <c r="I24" s="44"/>
      <c r="J24" s="75"/>
      <c r="K24" s="75"/>
      <c r="L24" s="75"/>
      <c r="M24" s="75"/>
      <c r="N24" s="75"/>
      <c r="O24" s="56"/>
      <c r="P24" s="76"/>
      <c r="Q24" s="88"/>
    </row>
    <row r="25" s="1" customFormat="1" ht="45" customHeight="1" spans="1:17">
      <c r="A25" s="8" t="s">
        <v>51</v>
      </c>
      <c r="B25" s="8"/>
      <c r="C25" s="46" t="s">
        <v>73</v>
      </c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77"/>
      <c r="O25" s="56"/>
      <c r="P25" s="5"/>
      <c r="Q25" s="90"/>
    </row>
    <row r="26" s="1" customFormat="1" ht="45" customHeight="1" spans="1:17">
      <c r="A26" s="8" t="s">
        <v>54</v>
      </c>
      <c r="B26" s="8"/>
      <c r="C26" s="48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78"/>
      <c r="O26" s="56"/>
      <c r="Q26" s="91"/>
    </row>
    <row r="27" s="1" customFormat="1" ht="45" customHeight="1" spans="1:17">
      <c r="A27" s="8" t="s">
        <v>57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56"/>
      <c r="Q27" s="92"/>
    </row>
    <row r="28" s="1" customFormat="1" ht="45" customHeight="1" spans="1:17">
      <c r="A28" s="8" t="s">
        <v>58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56"/>
      <c r="P28" s="5"/>
      <c r="Q28" s="93"/>
    </row>
    <row r="29" s="1" customFormat="1" ht="42" customHeight="1" spans="1:17">
      <c r="A29" s="8" t="s">
        <v>59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56"/>
      <c r="Q29" s="94"/>
    </row>
    <row r="30" s="1" customFormat="1" ht="18.75" customHeight="1" spans="2:17">
      <c r="B30" s="4"/>
      <c r="D30" s="5"/>
      <c r="E30" s="4"/>
      <c r="F30" s="5"/>
      <c r="G30" s="5"/>
      <c r="I30" s="5"/>
      <c r="K30" s="5"/>
      <c r="L30" s="5"/>
      <c r="N30" s="5"/>
      <c r="Q30" s="95"/>
    </row>
    <row r="31" s="1" customFormat="1" ht="18.75" customHeight="1" spans="2:17">
      <c r="B31" s="4"/>
      <c r="D31" s="5"/>
      <c r="E31" s="4"/>
      <c r="F31" s="5"/>
      <c r="G31" s="5"/>
      <c r="I31" s="5"/>
      <c r="K31" s="5"/>
      <c r="L31" s="5"/>
      <c r="N31" s="5"/>
      <c r="Q31" s="95"/>
    </row>
    <row r="32" s="1" customFormat="1" ht="18.75" customHeight="1" spans="2:17">
      <c r="B32" s="4"/>
      <c r="D32" s="5"/>
      <c r="E32" s="4"/>
      <c r="F32" s="5"/>
      <c r="G32" s="5"/>
      <c r="I32" s="5"/>
      <c r="K32" s="5"/>
      <c r="L32" s="5"/>
      <c r="N32" s="5"/>
      <c r="Q32" s="95"/>
    </row>
    <row r="33" s="1" customFormat="1" ht="18.75" customHeight="1" spans="2:17">
      <c r="B33" s="4"/>
      <c r="D33"/>
      <c r="E33" s="4"/>
      <c r="F33" s="5"/>
      <c r="G33" s="5"/>
      <c r="I33" s="5"/>
      <c r="K33" s="5"/>
      <c r="L33" s="5"/>
      <c r="N33" s="5"/>
      <c r="Q33" s="95"/>
    </row>
    <row r="34" s="1" customFormat="1" ht="18.75" customHeight="1" spans="2:17">
      <c r="B34" s="4"/>
      <c r="D34" s="5"/>
      <c r="E34" s="4"/>
      <c r="F34" s="5"/>
      <c r="G34" s="5"/>
      <c r="I34" s="5"/>
      <c r="K34" s="5"/>
      <c r="L34" s="5"/>
      <c r="N34" s="5"/>
      <c r="Q34" s="96"/>
    </row>
    <row r="35" s="1" customFormat="1" spans="2:17">
      <c r="B35" s="4"/>
      <c r="D35" s="5"/>
      <c r="E35" s="4"/>
      <c r="F35" s="5"/>
      <c r="G35" s="5"/>
      <c r="I35" s="5"/>
      <c r="K35" s="5"/>
      <c r="L35" s="5"/>
      <c r="N35" s="5"/>
      <c r="Q35" s="96"/>
    </row>
    <row r="36" s="1" customFormat="1" spans="2:17">
      <c r="B36" s="4"/>
      <c r="D36" s="5"/>
      <c r="E36" s="4"/>
      <c r="F36" s="5"/>
      <c r="G36" s="5"/>
      <c r="I36" s="5"/>
      <c r="K36" s="5"/>
      <c r="L36" s="5"/>
      <c r="N36" s="5"/>
      <c r="Q36" s="96"/>
    </row>
  </sheetData>
  <mergeCells count="37">
    <mergeCell ref="A1:N1"/>
    <mergeCell ref="A2:B2"/>
    <mergeCell ref="C2:K2"/>
    <mergeCell ref="L2:M2"/>
    <mergeCell ref="A3:B3"/>
    <mergeCell ref="C3:F3"/>
    <mergeCell ref="H3:K3"/>
    <mergeCell ref="L3:M3"/>
    <mergeCell ref="A4:B4"/>
    <mergeCell ref="C4:F4"/>
    <mergeCell ref="H4:K4"/>
    <mergeCell ref="L4:M4"/>
    <mergeCell ref="B5:D5"/>
    <mergeCell ref="E5:F5"/>
    <mergeCell ref="H5:I5"/>
    <mergeCell ref="J5:K5"/>
    <mergeCell ref="L5:M5"/>
    <mergeCell ref="A22:B22"/>
    <mergeCell ref="D23:G23"/>
    <mergeCell ref="J23:N23"/>
    <mergeCell ref="D24:G24"/>
    <mergeCell ref="J24:N24"/>
    <mergeCell ref="A25:B25"/>
    <mergeCell ref="C25:N25"/>
    <mergeCell ref="A26:B26"/>
    <mergeCell ref="C26:N26"/>
    <mergeCell ref="A27:B27"/>
    <mergeCell ref="C27:N27"/>
    <mergeCell ref="A28:B28"/>
    <mergeCell ref="C28:N28"/>
    <mergeCell ref="A29:B29"/>
    <mergeCell ref="C29:N29"/>
    <mergeCell ref="A5:A6"/>
    <mergeCell ref="N5:N6"/>
    <mergeCell ref="N11:N12"/>
    <mergeCell ref="A23:B24"/>
    <mergeCell ref="H23:I24"/>
  </mergeCells>
  <pageMargins left="0.75" right="0.75" top="1" bottom="1" header="0.5" footer="0.5"/>
  <pageSetup paperSize="9" scale="79" orientation="portrait"/>
  <headerFooter/>
  <colBreaks count="1" manualBreakCount="1">
    <brk id="14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1007 太湖县大石乡太望桥等四桥改造</vt:lpstr>
      <vt:lpstr>1007 太湖县大石乡太望桥等四桥改造 (2)</vt:lpstr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朱敏</cp:lastModifiedBy>
  <dcterms:created xsi:type="dcterms:W3CDTF">2016-07-23T01:51:00Z</dcterms:created>
  <cp:lastPrinted>2017-01-26T04:45:00Z</cp:lastPrinted>
  <dcterms:modified xsi:type="dcterms:W3CDTF">2021-05-13T03:42:05Z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BE525AC6210B4B48A61FBA08C906B64A</vt:lpwstr>
  </property>
</Properties>
</file>