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新" sheetId="5" r:id="rId1"/>
    <sheet name="旧" sheetId="4" r:id="rId2"/>
  </sheets>
  <calcPr calcId="144525"/>
</workbook>
</file>

<file path=xl/comments1.xml><?xml version="1.0" encoding="utf-8"?>
<comments xmlns="http://schemas.openxmlformats.org/spreadsheetml/2006/main">
  <authors>
    <author>cw05</author>
  </authors>
  <commentList>
    <comment ref="A33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34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comments2.xml><?xml version="1.0" encoding="utf-8"?>
<comments xmlns="http://schemas.openxmlformats.org/spreadsheetml/2006/main">
  <authors>
    <author>cw05</author>
  </authors>
  <commentList>
    <comment ref="E14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填写专票税率</t>
        </r>
      </text>
    </comment>
    <comment ref="G14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  <comment ref="A35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36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<sst xmlns="http://schemas.openxmlformats.org/spreadsheetml/2006/main" count="161" uniqueCount="62">
  <si>
    <t>C4482  苏湾镇（美丽集镇）支路“白改黑”改造工程</t>
  </si>
  <si>
    <t>中标日期</t>
  </si>
  <si>
    <t>中标价</t>
  </si>
  <si>
    <t>负责人</t>
  </si>
  <si>
    <t>唐兴</t>
  </si>
  <si>
    <t>建设单位</t>
  </si>
  <si>
    <t>巢湖市巢信投资有限公司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</si>
  <si>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</si>
  <si>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</si>
  <si>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</si>
  <si>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</si>
  <si>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</si>
  <si>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</si>
  <si>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</si>
  <si>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</si>
  <si>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</si>
  <si>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</si>
  <si>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</si>
  <si>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</si>
  <si>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</si>
  <si>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</si>
  <si>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17-12-</t>
  </si>
  <si>
    <t>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</si>
  <si>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</si>
  <si>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</si>
  <si>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</si>
  <si>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</si>
  <si>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</si>
  <si>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</si>
  <si>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</si>
  <si>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</si>
  <si>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</si>
  <si>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</si>
  <si>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</si>
  <si>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</si>
  <si>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</si>
  <si>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</si>
  <si>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18-2-</t>
  </si>
  <si>
    <t>徽行</t>
  </si>
  <si>
    <t>巢湖市三峰沥青销售有限公司</t>
  </si>
  <si>
    <t xml:space="preserve"> </t>
  </si>
  <si>
    <t>1次</t>
  </si>
  <si>
    <t>预留</t>
  </si>
  <si>
    <t>扣</t>
  </si>
  <si>
    <t>税金</t>
  </si>
  <si>
    <t>管理费</t>
  </si>
  <si>
    <t>尚需提供成本</t>
  </si>
  <si>
    <t>可支付金额</t>
  </si>
  <si>
    <t>公司代缴税金：</t>
  </si>
  <si>
    <t>税种</t>
  </si>
  <si>
    <t>税额</t>
  </si>
  <si>
    <t>17年开票扣税</t>
  </si>
  <si>
    <t>企业所得税</t>
  </si>
  <si>
    <t>增值税</t>
  </si>
  <si>
    <t>差额</t>
  </si>
  <si>
    <t>印花税</t>
  </si>
  <si>
    <t>城市维护建设税</t>
  </si>
  <si>
    <t>水利基金</t>
  </si>
  <si>
    <t>教育费附加</t>
  </si>
  <si>
    <t>地方教育费附加</t>
  </si>
  <si>
    <t>小计</t>
  </si>
  <si>
    <t>苏湾镇（美丽集镇）支路“白改黑”改造工程</t>
  </si>
</sst>
</file>

<file path=xl/styles.xml><?xml version="1.0" encoding="utf-8"?>
<styleSheet xmlns="http://schemas.openxmlformats.org/spreadsheetml/2006/main">
  <numFmts count="9">
    <numFmt numFmtId="176" formatCode="yy/m/d;@"/>
    <numFmt numFmtId="43" formatCode="_ * #,##0.00_ ;_ * \-#,##0.00_ ;_ * &quot;-&quot;??_ ;_ @_ "/>
    <numFmt numFmtId="177" formatCode="yyyy&quot;年&quot;m&quot;月&quot;;@"/>
    <numFmt numFmtId="42" formatCode="_ &quot;￥&quot;* #,##0_ ;_ &quot;￥&quot;* \-#,##0_ ;_ &quot;￥&quot;* &quot;-&quot;_ ;_ @_ "/>
    <numFmt numFmtId="41" formatCode="_ * #,##0_ ;_ * \-#,##0_ ;_ * &quot;-&quot;_ ;_ @_ "/>
    <numFmt numFmtId="178" formatCode="0.00_ "/>
    <numFmt numFmtId="44" formatCode="_ &quot;￥&quot;* #,##0.00_ ;_ &quot;￥&quot;* \-#,##0.00_ ;_ &quot;￥&quot;* &quot;-&quot;??_ ;_ @_ "/>
    <numFmt numFmtId="179" formatCode="#,##0.00_ "/>
    <numFmt numFmtId="180" formatCode="#,##0_ "/>
  </numFmts>
  <fonts count="28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15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26" borderId="10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4" fillId="10" borderId="12" applyNumberFormat="0" applyAlignment="0" applyProtection="0">
      <alignment vertical="center"/>
    </xf>
    <xf numFmtId="0" fontId="11" fillId="10" borderId="7" applyNumberFormat="0" applyAlignment="0" applyProtection="0">
      <alignment vertical="center"/>
    </xf>
    <xf numFmtId="0" fontId="25" fillId="31" borderId="13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</cellStyleXfs>
  <cellXfs count="66">
    <xf numFmtId="0" fontId="0" fillId="0" borderId="0" xfId="0"/>
    <xf numFmtId="0" fontId="1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8" fontId="3" fillId="0" borderId="0" xfId="0" applyNumberFormat="1" applyFont="1" applyBorder="1" applyAlignment="1">
      <alignment vertical="center"/>
    </xf>
    <xf numFmtId="179" fontId="3" fillId="0" borderId="0" xfId="0" applyNumberFormat="1" applyFont="1" applyBorder="1" applyAlignment="1">
      <alignment vertical="center"/>
    </xf>
    <xf numFmtId="10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76" fontId="4" fillId="0" borderId="1" xfId="0" applyNumberFormat="1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14" fontId="1" fillId="0" borderId="2" xfId="0" applyNumberFormat="1" applyFont="1" applyBorder="1" applyAlignment="1">
      <alignment vertical="center"/>
    </xf>
    <xf numFmtId="179" fontId="3" fillId="0" borderId="2" xfId="0" applyNumberFormat="1" applyFont="1" applyBorder="1" applyAlignment="1">
      <alignment vertical="center"/>
    </xf>
    <xf numFmtId="179" fontId="3" fillId="0" borderId="2" xfId="0" applyNumberFormat="1" applyFont="1" applyBorder="1" applyAlignment="1">
      <alignment horizontal="center" vertical="center"/>
    </xf>
    <xf numFmtId="178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left" vertical="center"/>
    </xf>
    <xf numFmtId="178" fontId="1" fillId="0" borderId="2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horizontal="center" vertical="center"/>
    </xf>
    <xf numFmtId="179" fontId="5" fillId="0" borderId="2" xfId="0" applyNumberFormat="1" applyFont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8" fontId="3" fillId="0" borderId="2" xfId="0" applyNumberFormat="1" applyFont="1" applyBorder="1" applyAlignment="1">
      <alignment vertical="center"/>
    </xf>
    <xf numFmtId="9" fontId="3" fillId="0" borderId="2" xfId="11" applyFont="1" applyBorder="1" applyAlignment="1">
      <alignment horizontal="center" vertical="center"/>
    </xf>
    <xf numFmtId="178" fontId="3" fillId="0" borderId="2" xfId="0" applyNumberFormat="1" applyFont="1" applyFill="1" applyBorder="1" applyAlignment="1">
      <alignment vertical="center"/>
    </xf>
    <xf numFmtId="178" fontId="1" fillId="2" borderId="2" xfId="0" applyNumberFormat="1" applyFont="1" applyFill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178" fontId="5" fillId="3" borderId="2" xfId="0" applyNumberFormat="1" applyFont="1" applyFill="1" applyBorder="1" applyAlignment="1">
      <alignment vertical="center"/>
    </xf>
    <xf numFmtId="179" fontId="5" fillId="0" borderId="2" xfId="0" applyNumberFormat="1" applyFont="1" applyBorder="1" applyAlignment="1">
      <alignment vertical="center"/>
    </xf>
    <xf numFmtId="178" fontId="5" fillId="0" borderId="2" xfId="0" applyNumberFormat="1" applyFont="1" applyBorder="1" applyAlignment="1">
      <alignment vertical="center"/>
    </xf>
    <xf numFmtId="178" fontId="5" fillId="4" borderId="2" xfId="0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176" fontId="5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Font="1" applyFill="1" applyBorder="1" applyAlignment="1">
      <alignment horizontal="center" vertical="center"/>
    </xf>
    <xf numFmtId="0" fontId="5" fillId="0" borderId="2" xfId="0" applyNumberFormat="1" applyFont="1" applyBorder="1" applyAlignment="1">
      <alignment vertical="center"/>
    </xf>
    <xf numFmtId="178" fontId="5" fillId="0" borderId="3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79" fontId="5" fillId="0" borderId="0" xfId="0" applyNumberFormat="1" applyFont="1" applyBorder="1" applyAlignment="1">
      <alignment vertical="center"/>
    </xf>
    <xf numFmtId="178" fontId="5" fillId="0" borderId="0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178" fontId="3" fillId="4" borderId="2" xfId="0" applyNumberFormat="1" applyFont="1" applyFill="1" applyBorder="1" applyAlignment="1">
      <alignment vertical="center"/>
    </xf>
    <xf numFmtId="178" fontId="3" fillId="0" borderId="2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178" fontId="2" fillId="0" borderId="2" xfId="0" applyNumberFormat="1" applyFont="1" applyBorder="1" applyAlignment="1">
      <alignment vertical="center"/>
    </xf>
    <xf numFmtId="0" fontId="3" fillId="0" borderId="2" xfId="0" applyNumberFormat="1" applyFont="1" applyBorder="1" applyAlignment="1">
      <alignment vertical="center"/>
    </xf>
    <xf numFmtId="178" fontId="3" fillId="0" borderId="4" xfId="0" applyNumberFormat="1" applyFont="1" applyBorder="1" applyAlignment="1">
      <alignment horizontal="left" vertical="center"/>
    </xf>
    <xf numFmtId="176" fontId="3" fillId="0" borderId="5" xfId="0" applyNumberFormat="1" applyFont="1" applyBorder="1" applyAlignment="1">
      <alignment horizontal="left" vertical="center"/>
    </xf>
    <xf numFmtId="178" fontId="4" fillId="0" borderId="0" xfId="0" applyNumberFormat="1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10" fontId="5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9" fontId="3" fillId="0" borderId="2" xfId="11" applyNumberFormat="1" applyFont="1" applyBorder="1" applyAlignment="1">
      <alignment horizontal="center" vertical="center"/>
    </xf>
    <xf numFmtId="179" fontId="1" fillId="2" borderId="2" xfId="0" applyNumberFormat="1" applyFont="1" applyFill="1" applyBorder="1" applyAlignment="1">
      <alignment vertical="center"/>
    </xf>
    <xf numFmtId="179" fontId="5" fillId="3" borderId="2" xfId="0" applyNumberFormat="1" applyFont="1" applyFill="1" applyBorder="1" applyAlignment="1">
      <alignment vertical="center"/>
    </xf>
    <xf numFmtId="179" fontId="5" fillId="4" borderId="2" xfId="0" applyNumberFormat="1" applyFont="1" applyFill="1" applyBorder="1" applyAlignment="1">
      <alignment vertical="center"/>
    </xf>
    <xf numFmtId="179" fontId="1" fillId="0" borderId="2" xfId="0" applyNumberFormat="1" applyFont="1" applyBorder="1" applyAlignment="1">
      <alignment vertical="center"/>
    </xf>
    <xf numFmtId="179" fontId="5" fillId="0" borderId="3" xfId="0" applyNumberFormat="1" applyFont="1" applyBorder="1" applyAlignment="1">
      <alignment vertical="center"/>
    </xf>
    <xf numFmtId="179" fontId="3" fillId="4" borderId="2" xfId="0" applyNumberFormat="1" applyFont="1" applyFill="1" applyBorder="1" applyAlignment="1">
      <alignment vertical="center"/>
    </xf>
    <xf numFmtId="179" fontId="2" fillId="0" borderId="2" xfId="0" applyNumberFormat="1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9"/>
  <sheetViews>
    <sheetView tabSelected="1" workbookViewId="0">
      <selection activeCell="K30" sqref="K30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3" customWidth="1"/>
    <col min="10" max="10" width="6.125" style="5" customWidth="1"/>
    <col min="11" max="11" width="31.5" style="6" customWidth="1"/>
    <col min="12" max="12" width="12.75" style="6" customWidth="1"/>
    <col min="13" max="13" width="6" style="6" customWidth="1"/>
    <col min="14" max="14" width="5.625" style="6" customWidth="1"/>
    <col min="15" max="16384" width="9" style="6"/>
  </cols>
  <sheetData>
    <row r="1" ht="21.95" customHeight="1" spans="1:12">
      <c r="A1" s="7" t="s">
        <v>0</v>
      </c>
      <c r="B1" s="7"/>
      <c r="C1" s="7"/>
      <c r="D1" s="7"/>
      <c r="E1" s="7"/>
      <c r="F1" s="8"/>
      <c r="G1" s="8"/>
      <c r="H1" s="7"/>
      <c r="I1" s="8"/>
      <c r="J1" s="7"/>
      <c r="K1" s="16"/>
      <c r="L1" s="16"/>
    </row>
    <row r="2" ht="18" customHeight="1" spans="1:12">
      <c r="A2" s="9" t="s">
        <v>1</v>
      </c>
      <c r="B2" s="10">
        <v>42580</v>
      </c>
      <c r="C2" s="11" t="s">
        <v>2</v>
      </c>
      <c r="D2" s="11">
        <v>1174215.16</v>
      </c>
      <c r="E2" s="12" t="s">
        <v>3</v>
      </c>
      <c r="F2" s="11" t="s">
        <v>4</v>
      </c>
      <c r="G2" s="13" t="s">
        <v>5</v>
      </c>
      <c r="H2" s="14" t="s">
        <v>6</v>
      </c>
      <c r="I2" s="48"/>
      <c r="J2" s="49"/>
      <c r="K2" s="16"/>
      <c r="L2" s="16"/>
    </row>
    <row r="3" ht="18" customHeight="1" spans="1:12">
      <c r="A3" s="9" t="s">
        <v>7</v>
      </c>
      <c r="B3" s="15"/>
      <c r="C3" s="11" t="s">
        <v>8</v>
      </c>
      <c r="D3" s="11">
        <v>987719.2</v>
      </c>
      <c r="H3" s="16"/>
      <c r="I3" s="50"/>
      <c r="J3" s="16"/>
      <c r="K3" s="16"/>
      <c r="L3" s="16"/>
    </row>
    <row r="4" ht="18" customHeight="1" spans="1:12">
      <c r="A4" s="2" t="s">
        <v>9</v>
      </c>
      <c r="H4" s="16"/>
      <c r="I4" s="50"/>
      <c r="J4" s="16"/>
      <c r="K4" s="16"/>
      <c r="L4" s="16"/>
    </row>
    <row r="5" ht="18" customHeight="1" spans="1:10">
      <c r="A5" s="17" t="s">
        <v>10</v>
      </c>
      <c r="B5" s="18" t="s">
        <v>11</v>
      </c>
      <c r="C5" s="17" t="s">
        <v>12</v>
      </c>
      <c r="D5" s="17"/>
      <c r="E5" s="17" t="s">
        <v>13</v>
      </c>
      <c r="F5" s="18"/>
      <c r="G5" s="18" t="s">
        <v>14</v>
      </c>
      <c r="H5" s="19" t="s">
        <v>15</v>
      </c>
      <c r="I5" s="18"/>
      <c r="J5" s="19"/>
    </row>
    <row r="6" ht="18" customHeight="1" spans="1:10">
      <c r="A6" s="17"/>
      <c r="B6" s="18"/>
      <c r="C6" s="17" t="s">
        <v>16</v>
      </c>
      <c r="D6" s="17" t="s">
        <v>17</v>
      </c>
      <c r="E6" s="17" t="s">
        <v>16</v>
      </c>
      <c r="F6" s="18" t="s">
        <v>17</v>
      </c>
      <c r="G6" s="18"/>
      <c r="H6" s="19" t="s">
        <v>18</v>
      </c>
      <c r="I6" s="18" t="s">
        <v>19</v>
      </c>
      <c r="J6" s="19" t="s">
        <v>20</v>
      </c>
    </row>
    <row r="7" ht="18" customHeight="1" spans="1:10">
      <c r="A7" s="20">
        <v>43041</v>
      </c>
      <c r="B7" s="11">
        <f t="shared" ref="B7:B10" si="0">G7/(1+C7+E7)</f>
        <v>736796.116504854</v>
      </c>
      <c r="C7" s="58">
        <v>0</v>
      </c>
      <c r="D7" s="23">
        <f>G7/(1+E7+C7)*C7</f>
        <v>0</v>
      </c>
      <c r="E7" s="22">
        <v>0.03</v>
      </c>
      <c r="F7" s="11">
        <f t="shared" ref="F7:F10" si="1">G7/(1+C7+E7)*E7</f>
        <v>22103.8834951456</v>
      </c>
      <c r="G7" s="59">
        <v>758900</v>
      </c>
      <c r="H7" s="20" t="s">
        <v>21</v>
      </c>
      <c r="I7" s="11">
        <v>758900</v>
      </c>
      <c r="J7" s="42" t="s">
        <v>22</v>
      </c>
    </row>
    <row r="8" ht="18" customHeight="1" spans="1:10">
      <c r="A8" s="20">
        <v>44333</v>
      </c>
      <c r="B8" s="11">
        <f t="shared" si="0"/>
        <v>222154.563106796</v>
      </c>
      <c r="C8" s="58">
        <v>0</v>
      </c>
      <c r="D8" s="23">
        <f t="shared" ref="D8:D10" si="2">G8/(1+E8+C8)*C8</f>
        <v>0</v>
      </c>
      <c r="E8" s="58">
        <v>0.03</v>
      </c>
      <c r="F8" s="11">
        <f t="shared" si="1"/>
        <v>6664.63689320388</v>
      </c>
      <c r="G8" s="59">
        <v>228819.2</v>
      </c>
      <c r="H8" s="20"/>
      <c r="I8" s="11"/>
      <c r="J8" s="42"/>
    </row>
    <row r="9" ht="18" customHeight="1" spans="1:10">
      <c r="A9" s="20"/>
      <c r="B9" s="11">
        <f t="shared" si="0"/>
        <v>0</v>
      </c>
      <c r="C9" s="58">
        <v>0</v>
      </c>
      <c r="D9" s="23">
        <f t="shared" si="2"/>
        <v>0</v>
      </c>
      <c r="E9" s="22"/>
      <c r="F9" s="11">
        <f t="shared" si="1"/>
        <v>0</v>
      </c>
      <c r="G9" s="59"/>
      <c r="H9" s="20"/>
      <c r="I9" s="11"/>
      <c r="J9" s="42"/>
    </row>
    <row r="10" ht="18" customHeight="1" spans="1:10">
      <c r="A10" s="20"/>
      <c r="B10" s="11">
        <f t="shared" si="0"/>
        <v>0</v>
      </c>
      <c r="C10" s="58">
        <v>0</v>
      </c>
      <c r="D10" s="23">
        <f t="shared" si="2"/>
        <v>0</v>
      </c>
      <c r="E10" s="22"/>
      <c r="F10" s="11">
        <f t="shared" si="1"/>
        <v>0</v>
      </c>
      <c r="G10" s="59"/>
      <c r="H10" s="20"/>
      <c r="I10" s="11"/>
      <c r="J10" s="42"/>
    </row>
    <row r="11" ht="18" customHeight="1" spans="1:10">
      <c r="A11" s="25" t="s">
        <v>23</v>
      </c>
      <c r="B11" s="60">
        <f t="shared" ref="B11:G11" si="3">SUM(B7:B10)</f>
        <v>958950.679611651</v>
      </c>
      <c r="C11" s="27"/>
      <c r="D11" s="28">
        <f t="shared" si="3"/>
        <v>0</v>
      </c>
      <c r="E11" s="27"/>
      <c r="F11" s="61">
        <f t="shared" si="3"/>
        <v>28768.5203883495</v>
      </c>
      <c r="G11" s="27">
        <f t="shared" si="3"/>
        <v>987719.2</v>
      </c>
      <c r="H11" s="30"/>
      <c r="I11" s="27">
        <f>SUM(I7:I10)</f>
        <v>758900</v>
      </c>
      <c r="J11" s="30"/>
    </row>
    <row r="12" ht="18" customHeight="1" spans="1:12">
      <c r="A12" s="2" t="s">
        <v>24</v>
      </c>
      <c r="J12" s="4"/>
      <c r="K12" s="4"/>
      <c r="L12" s="5"/>
    </row>
    <row r="13" ht="18" customHeight="1" spans="1:15">
      <c r="A13" s="31" t="s">
        <v>25</v>
      </c>
      <c r="B13" s="18" t="s">
        <v>26</v>
      </c>
      <c r="C13" s="17" t="s">
        <v>27</v>
      </c>
      <c r="D13" s="17" t="s">
        <v>28</v>
      </c>
      <c r="E13" s="17" t="s">
        <v>16</v>
      </c>
      <c r="F13" s="18" t="s">
        <v>29</v>
      </c>
      <c r="G13" s="18" t="s">
        <v>14</v>
      </c>
      <c r="H13" s="17" t="s">
        <v>30</v>
      </c>
      <c r="I13" s="18" t="s">
        <v>31</v>
      </c>
      <c r="J13" s="17" t="s">
        <v>20</v>
      </c>
      <c r="K13" s="51" t="s">
        <v>32</v>
      </c>
      <c r="L13" s="19" t="s">
        <v>33</v>
      </c>
      <c r="M13" s="19" t="s">
        <v>34</v>
      </c>
      <c r="N13" s="19" t="s">
        <v>35</v>
      </c>
      <c r="O13" s="19" t="s">
        <v>36</v>
      </c>
    </row>
    <row r="14" s="1" customFormat="1" ht="18" customHeight="1" spans="1:15">
      <c r="A14" s="32" t="s">
        <v>37</v>
      </c>
      <c r="B14" s="62">
        <f t="shared" ref="B14:B28" si="4">ROUND(G14/(1+E14),2)</f>
        <v>300000</v>
      </c>
      <c r="C14" s="33"/>
      <c r="D14" s="34"/>
      <c r="E14" s="35"/>
      <c r="F14" s="15">
        <f t="shared" ref="F14:F28" si="5">ROUND(G14/(1+E14)*E14,2)</f>
        <v>0</v>
      </c>
      <c r="G14" s="59">
        <v>300000</v>
      </c>
      <c r="H14" s="20" t="s">
        <v>37</v>
      </c>
      <c r="I14" s="11">
        <v>300000</v>
      </c>
      <c r="J14" s="42" t="s">
        <v>38</v>
      </c>
      <c r="K14" s="52" t="s">
        <v>4</v>
      </c>
      <c r="L14" s="53"/>
      <c r="M14" s="54"/>
      <c r="N14" s="54"/>
      <c r="O14" s="53"/>
    </row>
    <row r="15" s="1" customFormat="1" ht="18" customHeight="1" spans="1:15">
      <c r="A15" s="32" t="s">
        <v>37</v>
      </c>
      <c r="B15" s="62">
        <f t="shared" si="4"/>
        <v>356000</v>
      </c>
      <c r="C15" s="33"/>
      <c r="D15" s="34"/>
      <c r="E15" s="35"/>
      <c r="F15" s="15">
        <f t="shared" si="5"/>
        <v>0</v>
      </c>
      <c r="G15" s="59">
        <v>356000</v>
      </c>
      <c r="H15" s="20" t="s">
        <v>37</v>
      </c>
      <c r="I15" s="11">
        <v>356000</v>
      </c>
      <c r="J15" s="42" t="s">
        <v>22</v>
      </c>
      <c r="K15" s="52" t="s">
        <v>39</v>
      </c>
      <c r="L15" s="53"/>
      <c r="M15" s="54"/>
      <c r="N15" s="54"/>
      <c r="O15" s="53"/>
    </row>
    <row r="16" s="1" customFormat="1" ht="18" customHeight="1" spans="1:15">
      <c r="A16" s="32"/>
      <c r="B16" s="62">
        <f t="shared" si="4"/>
        <v>0</v>
      </c>
      <c r="C16" s="33"/>
      <c r="D16" s="34"/>
      <c r="E16" s="35"/>
      <c r="F16" s="15">
        <f t="shared" si="5"/>
        <v>0</v>
      </c>
      <c r="G16" s="59"/>
      <c r="H16" s="20"/>
      <c r="I16" s="11"/>
      <c r="J16" s="42"/>
      <c r="K16" s="52"/>
      <c r="L16" s="53"/>
      <c r="M16" s="54"/>
      <c r="N16" s="54"/>
      <c r="O16" s="53"/>
    </row>
    <row r="17" s="1" customFormat="1" ht="18" customHeight="1" spans="1:15">
      <c r="A17" s="32"/>
      <c r="B17" s="62">
        <f t="shared" si="4"/>
        <v>0</v>
      </c>
      <c r="C17" s="33"/>
      <c r="D17" s="34"/>
      <c r="E17" s="35"/>
      <c r="F17" s="15">
        <f t="shared" si="5"/>
        <v>0</v>
      </c>
      <c r="G17" s="59"/>
      <c r="H17" s="20"/>
      <c r="I17" s="11"/>
      <c r="J17" s="42"/>
      <c r="K17" s="52"/>
      <c r="L17" s="53"/>
      <c r="M17" s="54"/>
      <c r="N17" s="54"/>
      <c r="O17" s="53"/>
    </row>
    <row r="18" s="1" customFormat="1" ht="18" customHeight="1" spans="1:15">
      <c r="A18" s="32"/>
      <c r="B18" s="62">
        <f t="shared" si="4"/>
        <v>0</v>
      </c>
      <c r="C18" s="33"/>
      <c r="D18" s="34"/>
      <c r="E18" s="35"/>
      <c r="F18" s="15">
        <f t="shared" si="5"/>
        <v>0</v>
      </c>
      <c r="G18" s="59"/>
      <c r="H18" s="20"/>
      <c r="I18" s="11"/>
      <c r="J18" s="42"/>
      <c r="K18" s="52"/>
      <c r="L18" s="53"/>
      <c r="M18" s="54"/>
      <c r="N18" s="54"/>
      <c r="O18" s="53"/>
    </row>
    <row r="19" s="1" customFormat="1" ht="18" customHeight="1" spans="1:15">
      <c r="A19" s="32"/>
      <c r="B19" s="62">
        <f t="shared" si="4"/>
        <v>0</v>
      </c>
      <c r="C19" s="33"/>
      <c r="D19" s="34"/>
      <c r="E19" s="35"/>
      <c r="F19" s="15">
        <f t="shared" si="5"/>
        <v>0</v>
      </c>
      <c r="G19" s="59"/>
      <c r="H19" s="20"/>
      <c r="I19" s="11"/>
      <c r="J19" s="42"/>
      <c r="K19" s="52"/>
      <c r="L19" s="53"/>
      <c r="M19" s="54"/>
      <c r="N19" s="54"/>
      <c r="O19" s="53"/>
    </row>
    <row r="20" s="1" customFormat="1" ht="18" customHeight="1" spans="1:15">
      <c r="A20" s="32"/>
      <c r="B20" s="62">
        <f t="shared" si="4"/>
        <v>0</v>
      </c>
      <c r="C20" s="33"/>
      <c r="D20" s="34"/>
      <c r="E20" s="35"/>
      <c r="F20" s="15">
        <f t="shared" si="5"/>
        <v>0</v>
      </c>
      <c r="G20" s="59"/>
      <c r="H20" s="20"/>
      <c r="I20" s="11"/>
      <c r="J20" s="42"/>
      <c r="K20" s="52"/>
      <c r="L20" s="53"/>
      <c r="M20" s="54"/>
      <c r="N20" s="54"/>
      <c r="O20" s="53"/>
    </row>
    <row r="21" s="1" customFormat="1" ht="18" customHeight="1" spans="1:15">
      <c r="A21" s="32"/>
      <c r="B21" s="62">
        <f t="shared" si="4"/>
        <v>0</v>
      </c>
      <c r="C21" s="33"/>
      <c r="D21" s="34"/>
      <c r="E21" s="35"/>
      <c r="F21" s="15">
        <f t="shared" si="5"/>
        <v>0</v>
      </c>
      <c r="G21" s="59"/>
      <c r="H21" s="20"/>
      <c r="I21" s="11"/>
      <c r="J21" s="42"/>
      <c r="K21" s="52"/>
      <c r="L21" s="53"/>
      <c r="M21" s="54"/>
      <c r="N21" s="54"/>
      <c r="O21" s="53"/>
    </row>
    <row r="22" s="1" customFormat="1" ht="18" customHeight="1" spans="1:15">
      <c r="A22" s="32"/>
      <c r="B22" s="62">
        <f t="shared" si="4"/>
        <v>0</v>
      </c>
      <c r="C22" s="33"/>
      <c r="D22" s="34"/>
      <c r="E22" s="35"/>
      <c r="F22" s="15">
        <f t="shared" si="5"/>
        <v>0</v>
      </c>
      <c r="G22" s="59"/>
      <c r="H22" s="20"/>
      <c r="I22" s="11"/>
      <c r="J22" s="42"/>
      <c r="K22" s="52"/>
      <c r="L22" s="53"/>
      <c r="M22" s="54" t="s">
        <v>40</v>
      </c>
      <c r="N22" s="54"/>
      <c r="O22" s="53"/>
    </row>
    <row r="23" s="1" customFormat="1" ht="18" customHeight="1" spans="1:15">
      <c r="A23" s="32"/>
      <c r="B23" s="62">
        <f t="shared" si="4"/>
        <v>0</v>
      </c>
      <c r="C23" s="33"/>
      <c r="D23" s="34"/>
      <c r="E23" s="35"/>
      <c r="F23" s="15">
        <f t="shared" si="5"/>
        <v>0</v>
      </c>
      <c r="G23" s="59"/>
      <c r="H23" s="20"/>
      <c r="I23" s="11"/>
      <c r="J23" s="42"/>
      <c r="K23" s="52"/>
      <c r="L23" s="53"/>
      <c r="M23" s="54"/>
      <c r="N23" s="54"/>
      <c r="O23" s="53"/>
    </row>
    <row r="24" s="1" customFormat="1" ht="18" customHeight="1" spans="1:15">
      <c r="A24" s="32"/>
      <c r="B24" s="62">
        <f t="shared" si="4"/>
        <v>0</v>
      </c>
      <c r="C24" s="33"/>
      <c r="D24" s="34"/>
      <c r="E24" s="35"/>
      <c r="F24" s="15">
        <f t="shared" si="5"/>
        <v>0</v>
      </c>
      <c r="G24" s="59"/>
      <c r="H24" s="20"/>
      <c r="I24" s="11"/>
      <c r="J24" s="42"/>
      <c r="K24" s="52"/>
      <c r="L24" s="53"/>
      <c r="M24" s="54"/>
      <c r="N24" s="54"/>
      <c r="O24" s="53"/>
    </row>
    <row r="25" s="1" customFormat="1" ht="18" customHeight="1" spans="1:15">
      <c r="A25" s="32"/>
      <c r="B25" s="62">
        <f t="shared" si="4"/>
        <v>0</v>
      </c>
      <c r="C25" s="33"/>
      <c r="D25" s="34"/>
      <c r="E25" s="35"/>
      <c r="F25" s="15">
        <f t="shared" si="5"/>
        <v>0</v>
      </c>
      <c r="G25" s="59"/>
      <c r="H25" s="20" t="s">
        <v>41</v>
      </c>
      <c r="I25" s="11">
        <v>54430.98</v>
      </c>
      <c r="J25" s="42" t="s">
        <v>42</v>
      </c>
      <c r="K25" s="52"/>
      <c r="L25" s="53"/>
      <c r="M25" s="54"/>
      <c r="N25" s="54"/>
      <c r="O25" s="53"/>
    </row>
    <row r="26" s="1" customFormat="1" ht="18" customHeight="1" spans="1:15">
      <c r="A26" s="32"/>
      <c r="B26" s="62">
        <f t="shared" si="4"/>
        <v>0</v>
      </c>
      <c r="C26" s="33"/>
      <c r="D26" s="34"/>
      <c r="E26" s="35"/>
      <c r="F26" s="15">
        <f t="shared" si="5"/>
        <v>0</v>
      </c>
      <c r="G26" s="59"/>
      <c r="H26" s="20" t="s">
        <v>41</v>
      </c>
      <c r="I26" s="11">
        <v>24984.02</v>
      </c>
      <c r="J26" s="42" t="s">
        <v>43</v>
      </c>
      <c r="K26" s="52" t="s">
        <v>44</v>
      </c>
      <c r="L26" s="53"/>
      <c r="M26" s="54"/>
      <c r="N26" s="54"/>
      <c r="O26" s="53"/>
    </row>
    <row r="27" s="1" customFormat="1" ht="18" customHeight="1" spans="1:15">
      <c r="A27" s="32"/>
      <c r="B27" s="62">
        <f t="shared" si="4"/>
        <v>23485</v>
      </c>
      <c r="C27" s="33"/>
      <c r="D27" s="34"/>
      <c r="E27" s="35"/>
      <c r="F27" s="15">
        <f t="shared" si="5"/>
        <v>0</v>
      </c>
      <c r="G27" s="59">
        <v>23485</v>
      </c>
      <c r="H27" s="20" t="s">
        <v>41</v>
      </c>
      <c r="I27" s="11">
        <f>G27</f>
        <v>23485</v>
      </c>
      <c r="J27" s="42" t="s">
        <v>43</v>
      </c>
      <c r="K27" s="52" t="s">
        <v>45</v>
      </c>
      <c r="L27" s="53"/>
      <c r="M27" s="54"/>
      <c r="N27" s="54"/>
      <c r="O27" s="53"/>
    </row>
    <row r="28" ht="18" customHeight="1" spans="1:15">
      <c r="A28" s="27" t="s">
        <v>23</v>
      </c>
      <c r="B28" s="60">
        <f>SUM(B14:B27)</f>
        <v>679485</v>
      </c>
      <c r="C28" s="27"/>
      <c r="D28" s="36"/>
      <c r="E28" s="36"/>
      <c r="F28" s="29">
        <f>SUM(F14:F27)</f>
        <v>0</v>
      </c>
      <c r="G28" s="63">
        <f>SUM(G14:G27)</f>
        <v>679485</v>
      </c>
      <c r="H28" s="38"/>
      <c r="I28" s="27">
        <f>SUM(I14:I27)</f>
        <v>758900</v>
      </c>
      <c r="J28" s="55"/>
      <c r="K28" s="36"/>
      <c r="L28" s="30"/>
      <c r="M28" s="42"/>
      <c r="N28" s="42"/>
      <c r="O28" s="30"/>
    </row>
    <row r="29" ht="18" customHeight="1" spans="1:14">
      <c r="A29" s="39" t="s">
        <v>46</v>
      </c>
      <c r="B29" s="39">
        <f>B11-B28</f>
        <v>279465.679611651</v>
      </c>
      <c r="C29" s="39"/>
      <c r="D29" s="41"/>
      <c r="E29" s="41"/>
      <c r="F29" s="40"/>
      <c r="G29" s="39">
        <f>G11-G28</f>
        <v>308234.2</v>
      </c>
      <c r="H29" s="19" t="s">
        <v>47</v>
      </c>
      <c r="I29" s="27">
        <f>I11-I28</f>
        <v>0</v>
      </c>
      <c r="J29" s="6"/>
      <c r="K29" s="56"/>
      <c r="M29" s="57"/>
      <c r="N29" s="57"/>
    </row>
    <row r="30" ht="18" customHeight="1" spans="1:3">
      <c r="A30" s="2" t="s">
        <v>48</v>
      </c>
      <c r="C30" s="2"/>
    </row>
    <row r="31" ht="18" customHeight="1" spans="1:7">
      <c r="A31" s="19" t="s">
        <v>49</v>
      </c>
      <c r="B31" s="18" t="s">
        <v>50</v>
      </c>
      <c r="C31" s="30"/>
      <c r="D31" s="19" t="s">
        <v>49</v>
      </c>
      <c r="E31" s="17" t="s">
        <v>16</v>
      </c>
      <c r="F31" s="18" t="s">
        <v>50</v>
      </c>
      <c r="G31" s="18" t="s">
        <v>51</v>
      </c>
    </row>
    <row r="32" ht="18" customHeight="1" spans="1:7">
      <c r="A32" s="30" t="s">
        <v>52</v>
      </c>
      <c r="B32" s="15">
        <f>(B11-B28)*0.25</f>
        <v>69866.4199029126</v>
      </c>
      <c r="C32" s="30"/>
      <c r="D32" s="9" t="s">
        <v>53</v>
      </c>
      <c r="E32" s="42" t="s">
        <v>54</v>
      </c>
      <c r="F32" s="64">
        <f>F11-F28</f>
        <v>28768.5203883495</v>
      </c>
      <c r="G32" s="64">
        <f>F7</f>
        <v>22103.8834951456</v>
      </c>
    </row>
    <row r="33" ht="18" customHeight="1" spans="1:7">
      <c r="A33" s="30" t="s">
        <v>55</v>
      </c>
      <c r="B33" s="44"/>
      <c r="C33" s="30"/>
      <c r="D33" s="45" t="s">
        <v>56</v>
      </c>
      <c r="E33" s="12">
        <v>0.05</v>
      </c>
      <c r="F33" s="65">
        <f>F32*E33</f>
        <v>1438.42601941748</v>
      </c>
      <c r="G33" s="65">
        <f>G32*E33</f>
        <v>1105.19417475728</v>
      </c>
    </row>
    <row r="34" ht="18" customHeight="1" spans="1:7">
      <c r="A34" s="30" t="s">
        <v>57</v>
      </c>
      <c r="B34" s="44"/>
      <c r="C34" s="30"/>
      <c r="D34" s="45" t="s">
        <v>58</v>
      </c>
      <c r="E34" s="12">
        <v>0.03</v>
      </c>
      <c r="F34" s="65">
        <f>F32*E34</f>
        <v>863.055611650485</v>
      </c>
      <c r="G34" s="65">
        <f>G32*E34</f>
        <v>663.116504854369</v>
      </c>
    </row>
    <row r="35" ht="18" customHeight="1" spans="1:7">
      <c r="A35" s="30"/>
      <c r="B35" s="21"/>
      <c r="C35" s="30"/>
      <c r="D35" s="45" t="s">
        <v>59</v>
      </c>
      <c r="E35" s="12">
        <v>0.02</v>
      </c>
      <c r="F35" s="65">
        <f>F32*E35</f>
        <v>575.37040776699</v>
      </c>
      <c r="G35" s="65">
        <f>G32*E35</f>
        <v>442.077669902913</v>
      </c>
    </row>
    <row r="36" ht="18" customHeight="1" spans="1:7">
      <c r="A36" s="25" t="s">
        <v>60</v>
      </c>
      <c r="B36" s="26">
        <f t="shared" ref="B36:G36" si="6">SUM(B32:B35)</f>
        <v>69866.4199029126</v>
      </c>
      <c r="C36" s="30"/>
      <c r="D36" s="25" t="s">
        <v>60</v>
      </c>
      <c r="E36" s="25"/>
      <c r="F36" s="61">
        <f t="shared" si="6"/>
        <v>31645.3724271845</v>
      </c>
      <c r="G36" s="61">
        <f t="shared" si="6"/>
        <v>24314.2718446602</v>
      </c>
    </row>
    <row r="37" ht="18" customHeight="1" spans="3:7">
      <c r="C37" s="2"/>
      <c r="D37" s="11" t="s">
        <v>55</v>
      </c>
      <c r="E37" s="47">
        <v>0.0003</v>
      </c>
      <c r="F37" s="11">
        <f>G11*E37</f>
        <v>296.31576</v>
      </c>
      <c r="G37" s="11">
        <f>G7*E37</f>
        <v>227.67</v>
      </c>
    </row>
    <row r="38" ht="18" customHeight="1" spans="3:7">
      <c r="C38" s="2"/>
      <c r="D38" s="11" t="s">
        <v>57</v>
      </c>
      <c r="E38" s="47">
        <v>0.0006</v>
      </c>
      <c r="F38" s="11">
        <f>B11*E38</f>
        <v>575.37040776699</v>
      </c>
      <c r="G38" s="11">
        <f>B7*E38</f>
        <v>442.077669902913</v>
      </c>
    </row>
    <row r="39" ht="18" customHeight="1" spans="3:7">
      <c r="C39" s="2"/>
      <c r="D39" s="27" t="s">
        <v>23</v>
      </c>
      <c r="E39" s="27"/>
      <c r="F39" s="28">
        <f>F36+F37+F38</f>
        <v>32517.0585949515</v>
      </c>
      <c r="G39" s="28">
        <f>G36+G37+G38</f>
        <v>24984.0195145631</v>
      </c>
    </row>
    <row r="40" ht="18" customHeight="1" spans="3:3">
      <c r="C40" s="2"/>
    </row>
    <row r="41" ht="18" customHeight="1" spans="3:3">
      <c r="C41" s="2"/>
    </row>
    <row r="42" ht="18" customHeight="1" spans="3:3">
      <c r="C42" s="2"/>
    </row>
    <row r="43" ht="18" customHeight="1" spans="3:3">
      <c r="C43" s="2"/>
    </row>
    <row r="44" spans="3:3">
      <c r="C44" s="2"/>
    </row>
    <row r="45" spans="3:3">
      <c r="C45" s="2"/>
    </row>
    <row r="46" spans="3:3">
      <c r="C46" s="2"/>
    </row>
    <row r="47" spans="3:3">
      <c r="C47" s="2"/>
    </row>
    <row r="48" spans="3:3">
      <c r="C48" s="2"/>
    </row>
    <row r="49" spans="3:3">
      <c r="C49" s="2"/>
    </row>
    <row r="50" spans="3:3">
      <c r="C50" s="2"/>
    </row>
    <row r="51" spans="3:3">
      <c r="C51" s="2"/>
    </row>
    <row r="52" spans="3:3">
      <c r="C52" s="2"/>
    </row>
    <row r="53" spans="3:3">
      <c r="C53" s="2"/>
    </row>
    <row r="54" spans="3:3">
      <c r="C54" s="2"/>
    </row>
    <row r="55" spans="3:3">
      <c r="C55" s="2"/>
    </row>
    <row r="56" spans="3:3">
      <c r="C56" s="2"/>
    </row>
    <row r="57" spans="3:3">
      <c r="C57" s="2"/>
    </row>
    <row r="58" spans="3:3">
      <c r="C58" s="2"/>
    </row>
    <row r="59" spans="3:3">
      <c r="C59" s="2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220472440945" right="0.236220472440945" top="0.31496062992126" bottom="0.15748031496063" header="0.31496062992126" footer="0.31496062992126"/>
  <pageSetup paperSize="9" orientation="landscape" verticalDpi="18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1"/>
  <sheetViews>
    <sheetView workbookViewId="0">
      <selection activeCell="I21" sqref="I21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3" customWidth="1"/>
    <col min="10" max="10" width="6.125" style="5" customWidth="1"/>
    <col min="11" max="11" width="31.5" style="6" customWidth="1"/>
    <col min="12" max="12" width="12.75" style="6" customWidth="1"/>
    <col min="13" max="13" width="6" style="6" customWidth="1"/>
    <col min="14" max="14" width="5.625" style="6" customWidth="1"/>
    <col min="15" max="16384" width="9" style="6"/>
  </cols>
  <sheetData>
    <row r="1" ht="21.95" customHeight="1" spans="1:12">
      <c r="A1" s="7" t="s">
        <v>61</v>
      </c>
      <c r="B1" s="7"/>
      <c r="C1" s="7"/>
      <c r="D1" s="7"/>
      <c r="E1" s="7"/>
      <c r="F1" s="8"/>
      <c r="G1" s="8"/>
      <c r="H1" s="7"/>
      <c r="I1" s="8"/>
      <c r="J1" s="7"/>
      <c r="K1" s="16"/>
      <c r="L1" s="16"/>
    </row>
    <row r="2" ht="18" customHeight="1" spans="1:12">
      <c r="A2" s="9" t="s">
        <v>1</v>
      </c>
      <c r="B2" s="10">
        <v>42580</v>
      </c>
      <c r="C2" s="11" t="s">
        <v>2</v>
      </c>
      <c r="D2" s="11">
        <v>1174215.16</v>
      </c>
      <c r="E2" s="12" t="s">
        <v>3</v>
      </c>
      <c r="F2" s="11" t="s">
        <v>4</v>
      </c>
      <c r="G2" s="13" t="s">
        <v>5</v>
      </c>
      <c r="H2" s="14" t="s">
        <v>6</v>
      </c>
      <c r="I2" s="48"/>
      <c r="J2" s="49"/>
      <c r="K2" s="16"/>
      <c r="L2" s="16"/>
    </row>
    <row r="3" ht="18" customHeight="1" spans="1:12">
      <c r="A3" s="9" t="s">
        <v>7</v>
      </c>
      <c r="B3" s="15"/>
      <c r="C3" s="11" t="s">
        <v>8</v>
      </c>
      <c r="D3" s="11"/>
      <c r="H3" s="16"/>
      <c r="I3" s="50"/>
      <c r="J3" s="16"/>
      <c r="K3" s="16"/>
      <c r="L3" s="16"/>
    </row>
    <row r="4" ht="18" customHeight="1" spans="1:12">
      <c r="A4" s="2" t="s">
        <v>9</v>
      </c>
      <c r="H4" s="16"/>
      <c r="I4" s="50"/>
      <c r="J4" s="16"/>
      <c r="K4" s="16"/>
      <c r="L4" s="16"/>
    </row>
    <row r="5" ht="18" customHeight="1" spans="1:10">
      <c r="A5" s="17" t="s">
        <v>10</v>
      </c>
      <c r="B5" s="18" t="s">
        <v>11</v>
      </c>
      <c r="C5" s="17" t="s">
        <v>12</v>
      </c>
      <c r="D5" s="17"/>
      <c r="E5" s="17" t="s">
        <v>13</v>
      </c>
      <c r="F5" s="18"/>
      <c r="G5" s="18" t="s">
        <v>14</v>
      </c>
      <c r="H5" s="19" t="s">
        <v>15</v>
      </c>
      <c r="I5" s="18"/>
      <c r="J5" s="19"/>
    </row>
    <row r="6" ht="18" customHeight="1" spans="1:10">
      <c r="A6" s="17"/>
      <c r="B6" s="18"/>
      <c r="C6" s="17" t="s">
        <v>16</v>
      </c>
      <c r="D6" s="17" t="s">
        <v>17</v>
      </c>
      <c r="E6" s="17" t="s">
        <v>16</v>
      </c>
      <c r="F6" s="18" t="s">
        <v>17</v>
      </c>
      <c r="G6" s="18"/>
      <c r="H6" s="19" t="s">
        <v>18</v>
      </c>
      <c r="I6" s="18" t="s">
        <v>19</v>
      </c>
      <c r="J6" s="19" t="s">
        <v>20</v>
      </c>
    </row>
    <row r="7" ht="18" customHeight="1" spans="1:10">
      <c r="A7" s="20">
        <v>43041</v>
      </c>
      <c r="B7" s="21">
        <f>G7/(1+C7+E7)</f>
        <v>736796.116504854</v>
      </c>
      <c r="C7" s="22"/>
      <c r="D7" s="23"/>
      <c r="E7" s="22">
        <v>0.03</v>
      </c>
      <c r="F7" s="21">
        <f>G7/(1+C7+E7)*E7</f>
        <v>22103.8834951456</v>
      </c>
      <c r="G7" s="24">
        <v>758900</v>
      </c>
      <c r="H7" s="20" t="s">
        <v>21</v>
      </c>
      <c r="I7" s="21">
        <v>758900</v>
      </c>
      <c r="J7" s="42" t="s">
        <v>22</v>
      </c>
    </row>
    <row r="8" ht="18" customHeight="1" spans="1:10">
      <c r="A8" s="20"/>
      <c r="B8" s="21">
        <f t="shared" ref="B8:B10" si="0">G8/(1+C8+E8)</f>
        <v>0</v>
      </c>
      <c r="C8" s="22">
        <v>0.02</v>
      </c>
      <c r="D8" s="23">
        <f t="shared" ref="D8:D10" si="1">G8/(1+E8+C8)*C8</f>
        <v>0</v>
      </c>
      <c r="E8" s="22"/>
      <c r="F8" s="21">
        <f t="shared" ref="F8:F10" si="2">G8/(1+C8+E8)*E8</f>
        <v>0</v>
      </c>
      <c r="G8" s="24"/>
      <c r="H8" s="20"/>
      <c r="I8" s="21"/>
      <c r="J8" s="42"/>
    </row>
    <row r="9" ht="18" customHeight="1" spans="1:10">
      <c r="A9" s="20"/>
      <c r="B9" s="21">
        <f t="shared" si="0"/>
        <v>0</v>
      </c>
      <c r="C9" s="22">
        <v>0.02</v>
      </c>
      <c r="D9" s="23">
        <f t="shared" si="1"/>
        <v>0</v>
      </c>
      <c r="E9" s="22"/>
      <c r="F9" s="21">
        <f t="shared" si="2"/>
        <v>0</v>
      </c>
      <c r="G9" s="24"/>
      <c r="H9" s="20"/>
      <c r="I9" s="21"/>
      <c r="J9" s="42"/>
    </row>
    <row r="10" ht="18" customHeight="1" spans="1:10">
      <c r="A10" s="20"/>
      <c r="B10" s="21">
        <f t="shared" si="0"/>
        <v>0</v>
      </c>
      <c r="C10" s="22">
        <v>0.02</v>
      </c>
      <c r="D10" s="23">
        <f t="shared" si="1"/>
        <v>0</v>
      </c>
      <c r="E10" s="22"/>
      <c r="F10" s="21">
        <f t="shared" si="2"/>
        <v>0</v>
      </c>
      <c r="G10" s="24"/>
      <c r="H10" s="20"/>
      <c r="I10" s="21"/>
      <c r="J10" s="42"/>
    </row>
    <row r="11" ht="18" customHeight="1" spans="1:10">
      <c r="A11" s="25" t="s">
        <v>23</v>
      </c>
      <c r="B11" s="26">
        <f>SUM(B7:B10)</f>
        <v>736796.116504854</v>
      </c>
      <c r="C11" s="27"/>
      <c r="D11" s="28">
        <f t="shared" ref="D11:G11" si="3">SUM(D7:D10)</f>
        <v>0</v>
      </c>
      <c r="E11" s="27"/>
      <c r="F11" s="29">
        <f t="shared" si="3"/>
        <v>22103.8834951456</v>
      </c>
      <c r="G11" s="28">
        <f t="shared" si="3"/>
        <v>758900</v>
      </c>
      <c r="H11" s="30"/>
      <c r="I11" s="28">
        <f>SUM(I7:I10)</f>
        <v>758900</v>
      </c>
      <c r="J11" s="30"/>
    </row>
    <row r="12" ht="18" customHeight="1" spans="1:12">
      <c r="A12" s="2" t="s">
        <v>24</v>
      </c>
      <c r="J12" s="4"/>
      <c r="K12" s="4"/>
      <c r="L12" s="5"/>
    </row>
    <row r="13" ht="18" customHeight="1" spans="1:15">
      <c r="A13" s="31" t="s">
        <v>25</v>
      </c>
      <c r="B13" s="18" t="s">
        <v>26</v>
      </c>
      <c r="C13" s="17" t="s">
        <v>27</v>
      </c>
      <c r="D13" s="17" t="s">
        <v>28</v>
      </c>
      <c r="E13" s="17" t="s">
        <v>16</v>
      </c>
      <c r="F13" s="18" t="s">
        <v>29</v>
      </c>
      <c r="G13" s="18" t="s">
        <v>14</v>
      </c>
      <c r="H13" s="17" t="s">
        <v>30</v>
      </c>
      <c r="I13" s="18" t="s">
        <v>31</v>
      </c>
      <c r="J13" s="17" t="s">
        <v>20</v>
      </c>
      <c r="K13" s="51" t="s">
        <v>32</v>
      </c>
      <c r="L13" s="19" t="s">
        <v>33</v>
      </c>
      <c r="M13" s="19" t="s">
        <v>34</v>
      </c>
      <c r="N13" s="19" t="s">
        <v>35</v>
      </c>
      <c r="O13" s="19" t="s">
        <v>36</v>
      </c>
    </row>
    <row r="14" s="1" customFormat="1" ht="18" customHeight="1" spans="1:15">
      <c r="A14" s="32"/>
      <c r="B14" s="15">
        <f t="shared" ref="B14:B29" si="4">ROUND(G14/(1+E14),2)</f>
        <v>0</v>
      </c>
      <c r="C14" s="33"/>
      <c r="D14" s="34"/>
      <c r="E14" s="35"/>
      <c r="F14" s="15">
        <f t="shared" ref="F14:F29" si="5">ROUND(G14/(1+E14)*E14,2)</f>
        <v>0</v>
      </c>
      <c r="G14" s="24"/>
      <c r="H14" s="20"/>
      <c r="I14" s="21"/>
      <c r="J14" s="42"/>
      <c r="K14" s="52"/>
      <c r="L14" s="53"/>
      <c r="M14" s="54"/>
      <c r="N14" s="54"/>
      <c r="O14" s="53"/>
    </row>
    <row r="15" s="1" customFormat="1" ht="18" customHeight="1" spans="1:15">
      <c r="A15" s="32" t="s">
        <v>37</v>
      </c>
      <c r="B15" s="15">
        <f t="shared" si="4"/>
        <v>300000</v>
      </c>
      <c r="C15" s="33"/>
      <c r="D15" s="34"/>
      <c r="E15" s="35"/>
      <c r="F15" s="15">
        <f t="shared" si="5"/>
        <v>0</v>
      </c>
      <c r="G15" s="24">
        <v>300000</v>
      </c>
      <c r="H15" s="20" t="s">
        <v>37</v>
      </c>
      <c r="I15" s="21">
        <v>300000</v>
      </c>
      <c r="J15" s="42" t="s">
        <v>38</v>
      </c>
      <c r="K15" s="52" t="s">
        <v>4</v>
      </c>
      <c r="L15" s="53"/>
      <c r="M15" s="54"/>
      <c r="N15" s="54"/>
      <c r="O15" s="53"/>
    </row>
    <row r="16" s="1" customFormat="1" ht="18" customHeight="1" spans="1:15">
      <c r="A16" s="32" t="s">
        <v>37</v>
      </c>
      <c r="B16" s="15">
        <f t="shared" si="4"/>
        <v>356000</v>
      </c>
      <c r="C16" s="33"/>
      <c r="D16" s="34"/>
      <c r="E16" s="35"/>
      <c r="F16" s="15">
        <f t="shared" si="5"/>
        <v>0</v>
      </c>
      <c r="G16" s="24">
        <v>356000</v>
      </c>
      <c r="H16" s="20" t="s">
        <v>37</v>
      </c>
      <c r="I16" s="21">
        <v>356000</v>
      </c>
      <c r="J16" s="42" t="s">
        <v>22</v>
      </c>
      <c r="K16" s="52" t="s">
        <v>39</v>
      </c>
      <c r="L16" s="53"/>
      <c r="M16" s="54"/>
      <c r="N16" s="54"/>
      <c r="O16" s="53"/>
    </row>
    <row r="17" s="1" customFormat="1" ht="18" customHeight="1" spans="1:15">
      <c r="A17" s="32"/>
      <c r="B17" s="15">
        <f t="shared" si="4"/>
        <v>0</v>
      </c>
      <c r="C17" s="33"/>
      <c r="D17" s="34"/>
      <c r="E17" s="35"/>
      <c r="F17" s="15">
        <f t="shared" si="5"/>
        <v>0</v>
      </c>
      <c r="G17" s="24"/>
      <c r="H17" s="20"/>
      <c r="I17" s="21"/>
      <c r="J17" s="42"/>
      <c r="K17" s="52"/>
      <c r="L17" s="53"/>
      <c r="M17" s="54"/>
      <c r="N17" s="54"/>
      <c r="O17" s="53"/>
    </row>
    <row r="18" s="1" customFormat="1" ht="18" customHeight="1" spans="1:15">
      <c r="A18" s="32"/>
      <c r="B18" s="15">
        <f t="shared" si="4"/>
        <v>0</v>
      </c>
      <c r="C18" s="33"/>
      <c r="D18" s="34"/>
      <c r="E18" s="35"/>
      <c r="F18" s="15">
        <f t="shared" si="5"/>
        <v>0</v>
      </c>
      <c r="G18" s="24"/>
      <c r="H18" s="20"/>
      <c r="I18" s="21"/>
      <c r="J18" s="42"/>
      <c r="K18" s="52"/>
      <c r="L18" s="53"/>
      <c r="M18" s="54"/>
      <c r="N18" s="54"/>
      <c r="O18" s="53"/>
    </row>
    <row r="19" s="1" customFormat="1" ht="18" customHeight="1" spans="1:15">
      <c r="A19" s="32"/>
      <c r="B19" s="15">
        <f t="shared" si="4"/>
        <v>0</v>
      </c>
      <c r="C19" s="33"/>
      <c r="D19" s="34"/>
      <c r="E19" s="35"/>
      <c r="F19" s="15">
        <f t="shared" si="5"/>
        <v>0</v>
      </c>
      <c r="G19" s="24"/>
      <c r="H19" s="20"/>
      <c r="I19" s="21"/>
      <c r="J19" s="42"/>
      <c r="K19" s="52"/>
      <c r="L19" s="53"/>
      <c r="M19" s="54"/>
      <c r="N19" s="54"/>
      <c r="O19" s="53"/>
    </row>
    <row r="20" s="1" customFormat="1" ht="18" customHeight="1" spans="1:15">
      <c r="A20" s="32"/>
      <c r="B20" s="15">
        <f t="shared" si="4"/>
        <v>0</v>
      </c>
      <c r="C20" s="33"/>
      <c r="D20" s="34"/>
      <c r="E20" s="35"/>
      <c r="F20" s="15">
        <f t="shared" si="5"/>
        <v>0</v>
      </c>
      <c r="G20" s="24"/>
      <c r="H20" s="20"/>
      <c r="I20" s="21"/>
      <c r="J20" s="42"/>
      <c r="K20" s="52"/>
      <c r="L20" s="53"/>
      <c r="M20" s="54"/>
      <c r="N20" s="54"/>
      <c r="O20" s="53"/>
    </row>
    <row r="21" s="1" customFormat="1" ht="18" customHeight="1" spans="1:15">
      <c r="A21" s="32"/>
      <c r="B21" s="15">
        <f t="shared" si="4"/>
        <v>0</v>
      </c>
      <c r="C21" s="33"/>
      <c r="D21" s="34"/>
      <c r="E21" s="35"/>
      <c r="F21" s="15">
        <f t="shared" si="5"/>
        <v>0</v>
      </c>
      <c r="G21" s="24"/>
      <c r="H21" s="20"/>
      <c r="I21" s="21"/>
      <c r="J21" s="42"/>
      <c r="K21" s="52"/>
      <c r="L21" s="53"/>
      <c r="M21" s="54"/>
      <c r="N21" s="54"/>
      <c r="O21" s="53"/>
    </row>
    <row r="22" s="1" customFormat="1" ht="18" customHeight="1" spans="1:15">
      <c r="A22" s="32"/>
      <c r="B22" s="15">
        <f t="shared" si="4"/>
        <v>0</v>
      </c>
      <c r="C22" s="33"/>
      <c r="D22" s="34"/>
      <c r="E22" s="35"/>
      <c r="F22" s="15">
        <f t="shared" si="5"/>
        <v>0</v>
      </c>
      <c r="G22" s="24"/>
      <c r="H22" s="20"/>
      <c r="I22" s="21"/>
      <c r="J22" s="42"/>
      <c r="K22" s="52"/>
      <c r="L22" s="53"/>
      <c r="M22" s="54"/>
      <c r="N22" s="54"/>
      <c r="O22" s="53"/>
    </row>
    <row r="23" s="1" customFormat="1" ht="18" customHeight="1" spans="1:15">
      <c r="A23" s="32"/>
      <c r="B23" s="15">
        <f t="shared" si="4"/>
        <v>0</v>
      </c>
      <c r="C23" s="33"/>
      <c r="D23" s="34"/>
      <c r="E23" s="35"/>
      <c r="F23" s="15">
        <f t="shared" si="5"/>
        <v>0</v>
      </c>
      <c r="G23" s="24"/>
      <c r="H23" s="20"/>
      <c r="I23" s="21"/>
      <c r="J23" s="42"/>
      <c r="K23" s="52"/>
      <c r="L23" s="53"/>
      <c r="M23" s="54" t="s">
        <v>40</v>
      </c>
      <c r="N23" s="54"/>
      <c r="O23" s="53"/>
    </row>
    <row r="24" s="1" customFormat="1" ht="18" customHeight="1" spans="1:15">
      <c r="A24" s="32"/>
      <c r="B24" s="15">
        <f t="shared" si="4"/>
        <v>0</v>
      </c>
      <c r="C24" s="33"/>
      <c r="D24" s="34"/>
      <c r="E24" s="35"/>
      <c r="F24" s="15">
        <f t="shared" si="5"/>
        <v>0</v>
      </c>
      <c r="G24" s="24"/>
      <c r="H24" s="20"/>
      <c r="I24" s="21"/>
      <c r="J24" s="42"/>
      <c r="K24" s="52"/>
      <c r="L24" s="53"/>
      <c r="M24" s="54"/>
      <c r="N24" s="54"/>
      <c r="O24" s="53"/>
    </row>
    <row r="25" s="1" customFormat="1" ht="18" customHeight="1" spans="1:15">
      <c r="A25" s="32"/>
      <c r="B25" s="15">
        <f t="shared" si="4"/>
        <v>0</v>
      </c>
      <c r="C25" s="33"/>
      <c r="D25" s="34"/>
      <c r="E25" s="35"/>
      <c r="F25" s="15">
        <f t="shared" si="5"/>
        <v>0</v>
      </c>
      <c r="G25" s="24"/>
      <c r="H25" s="20"/>
      <c r="I25" s="21"/>
      <c r="J25" s="42"/>
      <c r="K25" s="52"/>
      <c r="L25" s="53"/>
      <c r="M25" s="54"/>
      <c r="N25" s="54"/>
      <c r="O25" s="53"/>
    </row>
    <row r="26" s="1" customFormat="1" ht="18" customHeight="1" spans="1:15">
      <c r="A26" s="32"/>
      <c r="B26" s="15">
        <f t="shared" si="4"/>
        <v>0</v>
      </c>
      <c r="C26" s="33"/>
      <c r="D26" s="34"/>
      <c r="E26" s="35"/>
      <c r="F26" s="15">
        <f t="shared" si="5"/>
        <v>0</v>
      </c>
      <c r="G26" s="24"/>
      <c r="H26" s="20"/>
      <c r="I26" s="21">
        <v>54430.98</v>
      </c>
      <c r="J26" s="42" t="s">
        <v>42</v>
      </c>
      <c r="K26" s="52"/>
      <c r="L26" s="53"/>
      <c r="M26" s="54"/>
      <c r="N26" s="54"/>
      <c r="O26" s="53"/>
    </row>
    <row r="27" s="1" customFormat="1" ht="18" customHeight="1" spans="1:15">
      <c r="A27" s="32"/>
      <c r="B27" s="15">
        <f t="shared" si="4"/>
        <v>0</v>
      </c>
      <c r="C27" s="33"/>
      <c r="D27" s="34"/>
      <c r="E27" s="35"/>
      <c r="F27" s="15">
        <f t="shared" si="5"/>
        <v>0</v>
      </c>
      <c r="G27" s="24"/>
      <c r="H27" s="20"/>
      <c r="I27" s="21">
        <v>24984.02</v>
      </c>
      <c r="J27" s="42" t="s">
        <v>43</v>
      </c>
      <c r="K27" s="52" t="s">
        <v>44</v>
      </c>
      <c r="L27" s="53"/>
      <c r="M27" s="54"/>
      <c r="N27" s="54"/>
      <c r="O27" s="53"/>
    </row>
    <row r="28" s="1" customFormat="1" ht="18" customHeight="1" spans="1:15">
      <c r="A28" s="32"/>
      <c r="B28" s="15">
        <f t="shared" si="4"/>
        <v>23485</v>
      </c>
      <c r="C28" s="33"/>
      <c r="D28" s="34"/>
      <c r="E28" s="35"/>
      <c r="F28" s="15">
        <f t="shared" si="5"/>
        <v>0</v>
      </c>
      <c r="G28" s="24">
        <v>23485</v>
      </c>
      <c r="H28" s="20"/>
      <c r="I28" s="21">
        <f>G28</f>
        <v>23485</v>
      </c>
      <c r="J28" s="42" t="s">
        <v>43</v>
      </c>
      <c r="K28" s="52" t="s">
        <v>45</v>
      </c>
      <c r="L28" s="53"/>
      <c r="M28" s="54"/>
      <c r="N28" s="54"/>
      <c r="O28" s="53"/>
    </row>
    <row r="29" s="1" customFormat="1" ht="18" customHeight="1" spans="1:15">
      <c r="A29" s="32"/>
      <c r="B29" s="15">
        <f t="shared" si="4"/>
        <v>0</v>
      </c>
      <c r="C29" s="33"/>
      <c r="D29" s="34"/>
      <c r="E29" s="35"/>
      <c r="F29" s="15">
        <f t="shared" si="5"/>
        <v>0</v>
      </c>
      <c r="G29" s="24"/>
      <c r="H29" s="20"/>
      <c r="I29" s="21"/>
      <c r="J29" s="42"/>
      <c r="K29" s="52"/>
      <c r="L29" s="53"/>
      <c r="M29" s="54"/>
      <c r="N29" s="54"/>
      <c r="O29" s="53"/>
    </row>
    <row r="30" ht="18" customHeight="1" spans="1:15">
      <c r="A30" s="27" t="s">
        <v>23</v>
      </c>
      <c r="B30" s="26">
        <f>SUM(B14:B29)</f>
        <v>679485</v>
      </c>
      <c r="C30" s="27"/>
      <c r="D30" s="36"/>
      <c r="E30" s="36"/>
      <c r="F30" s="29">
        <f>SUM(F14:F29)</f>
        <v>0</v>
      </c>
      <c r="G30" s="37">
        <f>SUM(G14:G29)</f>
        <v>679485</v>
      </c>
      <c r="H30" s="38"/>
      <c r="I30" s="28">
        <f>SUM(I14:I29)</f>
        <v>758900</v>
      </c>
      <c r="J30" s="55"/>
      <c r="K30" s="36"/>
      <c r="L30" s="30"/>
      <c r="M30" s="42"/>
      <c r="N30" s="42"/>
      <c r="O30" s="30"/>
    </row>
    <row r="31" ht="18" customHeight="1" spans="1:14">
      <c r="A31" s="39" t="s">
        <v>46</v>
      </c>
      <c r="B31" s="40">
        <f>B11-B30</f>
        <v>57311.1165048544</v>
      </c>
      <c r="C31" s="39"/>
      <c r="D31" s="41"/>
      <c r="E31" s="41"/>
      <c r="F31" s="40"/>
      <c r="G31" s="40">
        <f>G11-G30</f>
        <v>79415</v>
      </c>
      <c r="H31" s="19" t="s">
        <v>47</v>
      </c>
      <c r="I31" s="28">
        <f>I11-I30</f>
        <v>0</v>
      </c>
      <c r="J31" s="6"/>
      <c r="K31" s="56"/>
      <c r="M31" s="57"/>
      <c r="N31" s="57"/>
    </row>
    <row r="32" ht="18" customHeight="1" spans="1:3">
      <c r="A32" s="2" t="s">
        <v>48</v>
      </c>
      <c r="C32" s="2"/>
    </row>
    <row r="33" ht="18" customHeight="1" spans="1:7">
      <c r="A33" s="19" t="s">
        <v>49</v>
      </c>
      <c r="B33" s="18" t="s">
        <v>50</v>
      </c>
      <c r="C33" s="30"/>
      <c r="D33" s="19" t="s">
        <v>49</v>
      </c>
      <c r="E33" s="17" t="s">
        <v>16</v>
      </c>
      <c r="F33" s="18" t="s">
        <v>50</v>
      </c>
      <c r="G33" s="18" t="s">
        <v>51</v>
      </c>
    </row>
    <row r="34" ht="18" customHeight="1" spans="1:7">
      <c r="A34" s="30" t="s">
        <v>52</v>
      </c>
      <c r="B34" s="15">
        <f>(B11-B30)*0.25</f>
        <v>14327.7791262136</v>
      </c>
      <c r="C34" s="30"/>
      <c r="D34" s="9" t="s">
        <v>53</v>
      </c>
      <c r="E34" s="42" t="s">
        <v>54</v>
      </c>
      <c r="F34" s="43">
        <f>F11-F30</f>
        <v>22103.8834951456</v>
      </c>
      <c r="G34" s="43">
        <f>F7</f>
        <v>22103.8834951456</v>
      </c>
    </row>
    <row r="35" ht="18" customHeight="1" spans="1:7">
      <c r="A35" s="30" t="s">
        <v>55</v>
      </c>
      <c r="B35" s="44"/>
      <c r="C35" s="30"/>
      <c r="D35" s="45" t="s">
        <v>56</v>
      </c>
      <c r="E35" s="12">
        <v>0.05</v>
      </c>
      <c r="F35" s="46">
        <f>F34*E35</f>
        <v>1105.19417475728</v>
      </c>
      <c r="G35" s="46">
        <f>G34*E35</f>
        <v>1105.19417475728</v>
      </c>
    </row>
    <row r="36" ht="18" customHeight="1" spans="1:7">
      <c r="A36" s="30" t="s">
        <v>57</v>
      </c>
      <c r="B36" s="44"/>
      <c r="C36" s="30"/>
      <c r="D36" s="45" t="s">
        <v>58</v>
      </c>
      <c r="E36" s="12">
        <v>0.03</v>
      </c>
      <c r="F36" s="46">
        <f>F34*E36</f>
        <v>663.116504854369</v>
      </c>
      <c r="G36" s="46">
        <f>G34*E36</f>
        <v>663.116504854369</v>
      </c>
    </row>
    <row r="37" ht="18" customHeight="1" spans="1:7">
      <c r="A37" s="30"/>
      <c r="B37" s="21"/>
      <c r="C37" s="30"/>
      <c r="D37" s="45" t="s">
        <v>59</v>
      </c>
      <c r="E37" s="12">
        <v>0.02</v>
      </c>
      <c r="F37" s="46">
        <f>F34*E37</f>
        <v>442.077669902913</v>
      </c>
      <c r="G37" s="46">
        <f>G34*E37</f>
        <v>442.077669902913</v>
      </c>
    </row>
    <row r="38" ht="18" customHeight="1" spans="1:7">
      <c r="A38" s="25" t="s">
        <v>60</v>
      </c>
      <c r="B38" s="26">
        <f>SUM(B34:B37)</f>
        <v>14327.7791262136</v>
      </c>
      <c r="C38" s="30"/>
      <c r="D38" s="25" t="s">
        <v>60</v>
      </c>
      <c r="E38" s="25"/>
      <c r="F38" s="29">
        <f>SUM(F34:F37)</f>
        <v>24314.2718446602</v>
      </c>
      <c r="G38" s="29">
        <f>SUM(G34:G37)</f>
        <v>24314.2718446602</v>
      </c>
    </row>
    <row r="39" ht="18" customHeight="1" spans="3:7">
      <c r="C39" s="2"/>
      <c r="D39" s="11" t="s">
        <v>55</v>
      </c>
      <c r="E39" s="47">
        <v>0.0003</v>
      </c>
      <c r="F39" s="21">
        <f>G11*E39</f>
        <v>227.67</v>
      </c>
      <c r="G39" s="21">
        <f>G7*E39</f>
        <v>227.67</v>
      </c>
    </row>
    <row r="40" ht="18" customHeight="1" spans="3:7">
      <c r="C40" s="2"/>
      <c r="D40" s="11" t="s">
        <v>57</v>
      </c>
      <c r="E40" s="47">
        <v>0.0006</v>
      </c>
      <c r="F40" s="21">
        <f>B11*E40</f>
        <v>442.077669902913</v>
      </c>
      <c r="G40" s="21">
        <f>B7*E40</f>
        <v>442.077669902913</v>
      </c>
    </row>
    <row r="41" ht="18" customHeight="1" spans="3:7">
      <c r="C41" s="2"/>
      <c r="D41" s="27" t="s">
        <v>23</v>
      </c>
      <c r="E41" s="27"/>
      <c r="F41" s="28">
        <f>F38+F39+F40</f>
        <v>24984.0195145631</v>
      </c>
      <c r="G41" s="28">
        <f>G38+G39+G40</f>
        <v>24984.0195145631</v>
      </c>
    </row>
    <row r="42" ht="18" customHeight="1" spans="3:3">
      <c r="C42" s="2"/>
    </row>
    <row r="43" ht="18" customHeight="1" spans="3:3">
      <c r="C43" s="2"/>
    </row>
    <row r="44" ht="18" customHeight="1" spans="3:3">
      <c r="C44" s="2"/>
    </row>
    <row r="45" ht="18" customHeight="1" spans="3:3">
      <c r="C45" s="2"/>
    </row>
    <row r="46" spans="3:3">
      <c r="C46" s="2"/>
    </row>
    <row r="47" spans="3:3">
      <c r="C47" s="2"/>
    </row>
    <row r="48" spans="3:3">
      <c r="C48" s="2"/>
    </row>
    <row r="49" spans="3:3">
      <c r="C49" s="2"/>
    </row>
    <row r="50" spans="3:3">
      <c r="C50" s="2"/>
    </row>
    <row r="51" spans="3:3">
      <c r="C51" s="2"/>
    </row>
    <row r="52" spans="3:3">
      <c r="C52" s="2"/>
    </row>
    <row r="53" spans="3:3">
      <c r="C53" s="2"/>
    </row>
    <row r="54" spans="3:3">
      <c r="C54" s="2"/>
    </row>
    <row r="55" spans="3:3">
      <c r="C55" s="2"/>
    </row>
    <row r="56" spans="3:3">
      <c r="C56" s="2"/>
    </row>
    <row r="57" spans="3:3">
      <c r="C57" s="2"/>
    </row>
    <row r="58" spans="3:3">
      <c r="C58" s="2"/>
    </row>
    <row r="59" spans="3:3">
      <c r="C59" s="2"/>
    </row>
    <row r="60" spans="3:3">
      <c r="C60" s="2"/>
    </row>
    <row r="61" spans="3:3">
      <c r="C61" s="2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220472440945" right="0.236220472440945" top="0.31496062992126" bottom="0.15748031496063" header="0.31496062992126" footer="0.31496062992126"/>
  <pageSetup paperSize="9" orientation="landscape" verticalDpi="18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</vt:lpstr>
      <vt:lpstr>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2021-05-17T05:37:52Z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EA7E99D948544A78A15212E7977AE106</vt:lpwstr>
  </property>
  <property fmtid="{D5CDD505-2E9C-101B-9397-08002B2CF9AE}" pid="3" name="KSOProductBuildVer">
    <vt:lpwstr>2052-11.1.0.10463</vt:lpwstr>
  </property>
</Properties>
</file>